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秋季大会\"/>
    </mc:Choice>
  </mc:AlternateContent>
  <bookViews>
    <workbookView xWindow="0" yWindow="5415" windowWidth="21600" windowHeight="9615" tabRatio="836"/>
  </bookViews>
  <sheets>
    <sheet name="秋季大会" sheetId="50"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43" r:id="rId7"/>
    <sheet name="⑥大会後 個人管理用" sheetId="36" r:id="rId8"/>
    <sheet name="⑦入場許可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[1]一覧表!#REF!</definedName>
    <definedName name="_xlnm.Print_Area" localSheetId="6">'⑤大会前 提出用'!$A$1:$K$23</definedName>
    <definedName name="sin" localSheetId="9">[1]一覧表!#REF!</definedName>
    <definedName name="sin">[1]一覧表!#REF!</definedName>
    <definedName name="X" localSheetId="9">[1]一覧表!#REF!</definedName>
    <definedName name="X">[1]一覧表!#REF!</definedName>
    <definedName name="おもて" localSheetId="9">[1]一覧表!#REF!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7" l="1"/>
  <c r="F8" i="17" l="1"/>
  <c r="F7" i="17"/>
  <c r="G9" i="17" l="1"/>
  <c r="U12" i="2" l="1"/>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AM2" i="2"/>
  <c r="AN2" i="2"/>
  <c r="AM3" i="2"/>
  <c r="AN3" i="2"/>
  <c r="AM4" i="2"/>
  <c r="AN4" i="2"/>
  <c r="AM5" i="2"/>
  <c r="AN5" i="2"/>
  <c r="AM6" i="2"/>
  <c r="AN6" i="2"/>
  <c r="AM7" i="2"/>
  <c r="AN7" i="2"/>
  <c r="AM8" i="2"/>
  <c r="AN8" i="2"/>
  <c r="AM9" i="2"/>
  <c r="AN9" i="2"/>
  <c r="AM10" i="2"/>
  <c r="AN10" i="2"/>
  <c r="AM11" i="2"/>
  <c r="AN11" i="2"/>
  <c r="AM12" i="2"/>
  <c r="AN12" i="2"/>
  <c r="AM13" i="2"/>
  <c r="AN13" i="2"/>
  <c r="AM14" i="2"/>
  <c r="AN14" i="2"/>
  <c r="AM15" i="2"/>
  <c r="AN15" i="2"/>
  <c r="AM16" i="2"/>
  <c r="AN16" i="2"/>
  <c r="AM17" i="2"/>
  <c r="AN17" i="2"/>
  <c r="AM18" i="2"/>
  <c r="AN18" i="2"/>
  <c r="AM19" i="2"/>
  <c r="AN19" i="2"/>
  <c r="AM20" i="2"/>
  <c r="AN20" i="2"/>
  <c r="AM21" i="2"/>
  <c r="AN21" i="2"/>
  <c r="AM22" i="2"/>
  <c r="AN22" i="2"/>
  <c r="AM23" i="2"/>
  <c r="AN23" i="2"/>
  <c r="AM24" i="2"/>
  <c r="AN24" i="2"/>
  <c r="AM25" i="2"/>
  <c r="AN25" i="2"/>
  <c r="AM26" i="2"/>
  <c r="AN26" i="2"/>
  <c r="AM27" i="2"/>
  <c r="AN27" i="2"/>
  <c r="AM28" i="2"/>
  <c r="AN28" i="2"/>
  <c r="AM29" i="2"/>
  <c r="AN29" i="2"/>
  <c r="AM30" i="2"/>
  <c r="AN30" i="2"/>
  <c r="AM31" i="2"/>
  <c r="AN31" i="2"/>
  <c r="AM32" i="2"/>
  <c r="AN32" i="2"/>
  <c r="AM33" i="2"/>
  <c r="AN33" i="2"/>
  <c r="AM34" i="2"/>
  <c r="AN34" i="2"/>
  <c r="AM35" i="2"/>
  <c r="AN35" i="2"/>
  <c r="AM36" i="2"/>
  <c r="AN36" i="2"/>
  <c r="AM37" i="2"/>
  <c r="AN37" i="2"/>
  <c r="AM38" i="2"/>
  <c r="AN38" i="2"/>
  <c r="AM39" i="2"/>
  <c r="AN39" i="2"/>
  <c r="AM40" i="2"/>
  <c r="AN40" i="2"/>
  <c r="AM41" i="2"/>
  <c r="AN41" i="2"/>
  <c r="AM42" i="2"/>
  <c r="AN42" i="2"/>
  <c r="AM43" i="2"/>
  <c r="AN43" i="2"/>
  <c r="AM44" i="2"/>
  <c r="AN44" i="2"/>
  <c r="AM45" i="2"/>
  <c r="AN45" i="2"/>
  <c r="AM46" i="2"/>
  <c r="AN46" i="2"/>
  <c r="AM47" i="2"/>
  <c r="AN47" i="2"/>
  <c r="AM48" i="2"/>
  <c r="AN48" i="2"/>
  <c r="AM49" i="2"/>
  <c r="AN49" i="2"/>
  <c r="AM50" i="2"/>
  <c r="AN50" i="2"/>
  <c r="AM51" i="2"/>
  <c r="AN51" i="2"/>
  <c r="AM52" i="2"/>
  <c r="AN52" i="2"/>
  <c r="AM53" i="2"/>
  <c r="AN53" i="2"/>
  <c r="AM54" i="2"/>
  <c r="AN54" i="2"/>
  <c r="AM55" i="2"/>
  <c r="AN55" i="2"/>
  <c r="AM56" i="2"/>
  <c r="AN56" i="2"/>
  <c r="AM57" i="2"/>
  <c r="AN57" i="2"/>
  <c r="AM58" i="2"/>
  <c r="AN58" i="2"/>
  <c r="AM59" i="2"/>
  <c r="AN59" i="2"/>
  <c r="AM60" i="2"/>
  <c r="AN60" i="2"/>
  <c r="AM61" i="2"/>
  <c r="AN61" i="2"/>
  <c r="AM62" i="2"/>
  <c r="AN62" i="2"/>
  <c r="AM63" i="2"/>
  <c r="AN63" i="2"/>
  <c r="AM64" i="2"/>
  <c r="AN64" i="2"/>
  <c r="AM65" i="2"/>
  <c r="AN65" i="2"/>
  <c r="AM66" i="2"/>
  <c r="AN66" i="2"/>
  <c r="AM67" i="2"/>
  <c r="AN67" i="2"/>
  <c r="AM68" i="2"/>
  <c r="AN68" i="2"/>
  <c r="AM69" i="2"/>
  <c r="AN69" i="2"/>
  <c r="AM70" i="2"/>
  <c r="AN70" i="2"/>
  <c r="AM71" i="2"/>
  <c r="AN71" i="2"/>
  <c r="AM72" i="2"/>
  <c r="AN72" i="2"/>
  <c r="AM73" i="2"/>
  <c r="AN73" i="2"/>
  <c r="AM74" i="2"/>
  <c r="AN74" i="2"/>
  <c r="AM75" i="2"/>
  <c r="AN75" i="2"/>
  <c r="AM76" i="2"/>
  <c r="AN76" i="2"/>
  <c r="AM77" i="2"/>
  <c r="AN77" i="2"/>
  <c r="AM78" i="2"/>
  <c r="AN78" i="2"/>
  <c r="AM79" i="2"/>
  <c r="AN79" i="2"/>
  <c r="AM80" i="2"/>
  <c r="AN80" i="2"/>
  <c r="AM81" i="2"/>
  <c r="AN81" i="2"/>
  <c r="AM82" i="2"/>
  <c r="AN82" i="2"/>
  <c r="AM83" i="2"/>
  <c r="AN83" i="2"/>
  <c r="AM84" i="2"/>
  <c r="AN84" i="2"/>
  <c r="AM85" i="2"/>
  <c r="AN85" i="2"/>
  <c r="AM86" i="2"/>
  <c r="AN86" i="2"/>
  <c r="AM87" i="2"/>
  <c r="AN87" i="2"/>
  <c r="AM88" i="2"/>
  <c r="AN88" i="2"/>
  <c r="AM89" i="2"/>
  <c r="AN89" i="2"/>
  <c r="AM90" i="2"/>
  <c r="AN90" i="2"/>
  <c r="AM91" i="2"/>
  <c r="AN91" i="2"/>
  <c r="E3" i="2" l="1"/>
  <c r="E4" i="2"/>
  <c r="E5" i="2"/>
  <c r="E6" i="2"/>
  <c r="E7" i="2"/>
  <c r="E8" i="2"/>
  <c r="E9" i="2"/>
  <c r="E10" i="2"/>
  <c r="E11" i="2"/>
  <c r="E12" i="2"/>
  <c r="E13" i="2"/>
  <c r="I13" i="2" s="1"/>
  <c r="R13" i="2"/>
  <c r="Z13" i="2"/>
  <c r="AB13" i="2"/>
  <c r="AD13" i="2"/>
  <c r="AF13" i="2"/>
  <c r="AG13" i="2"/>
  <c r="AJ13" i="2"/>
  <c r="E14" i="2"/>
  <c r="M14" i="2" s="1"/>
  <c r="AC14" i="2"/>
  <c r="E15" i="2"/>
  <c r="E16" i="2"/>
  <c r="I16" i="2" s="1"/>
  <c r="E17" i="2"/>
  <c r="I17" i="2" s="1"/>
  <c r="E18" i="2"/>
  <c r="AC18" i="2" s="1"/>
  <c r="E19" i="2"/>
  <c r="E20" i="2"/>
  <c r="E21" i="2"/>
  <c r="I21" i="2" s="1"/>
  <c r="E22" i="2"/>
  <c r="E23" i="2"/>
  <c r="I23" i="2" s="1"/>
  <c r="M23" i="2"/>
  <c r="R23" i="2"/>
  <c r="AJ23" i="2"/>
  <c r="E24" i="2"/>
  <c r="I24" i="2" s="1"/>
  <c r="E25" i="2"/>
  <c r="I25" i="2" s="1"/>
  <c r="E26" i="2"/>
  <c r="E27" i="2"/>
  <c r="Y27" i="2"/>
  <c r="E28" i="2"/>
  <c r="I28" i="2" s="1"/>
  <c r="E29" i="2"/>
  <c r="E30" i="2"/>
  <c r="E31" i="2"/>
  <c r="M31" i="2" s="1"/>
  <c r="E32" i="2"/>
  <c r="E33" i="2"/>
  <c r="E34" i="2"/>
  <c r="I34" i="2" s="1"/>
  <c r="E35" i="2"/>
  <c r="L35" i="2" s="1"/>
  <c r="AC35" i="2"/>
  <c r="AJ35" i="2"/>
  <c r="E36" i="2"/>
  <c r="M36" i="2"/>
  <c r="AI36" i="2"/>
  <c r="E37" i="2"/>
  <c r="X37" i="2" s="1"/>
  <c r="E38" i="2"/>
  <c r="J38" i="2" s="1"/>
  <c r="AI38" i="2"/>
  <c r="E39" i="2"/>
  <c r="I39" i="2" s="1"/>
  <c r="E40" i="2"/>
  <c r="V40" i="2" s="1"/>
  <c r="E41" i="2"/>
  <c r="I41" i="2" s="1"/>
  <c r="E42" i="2"/>
  <c r="E43" i="2"/>
  <c r="I43" i="2" s="1"/>
  <c r="E44" i="2"/>
  <c r="E45" i="2"/>
  <c r="E46" i="2"/>
  <c r="V46" i="2" s="1"/>
  <c r="AG46" i="2"/>
  <c r="E47" i="2"/>
  <c r="E48" i="2"/>
  <c r="AA48" i="2" s="1"/>
  <c r="E49" i="2"/>
  <c r="AA49" i="2" s="1"/>
  <c r="E50" i="2"/>
  <c r="E51" i="2"/>
  <c r="E52" i="2"/>
  <c r="E53" i="2"/>
  <c r="B53" i="2" s="1"/>
  <c r="M53" i="2"/>
  <c r="X53" i="2"/>
  <c r="AD53" i="2"/>
  <c r="E54" i="2"/>
  <c r="AE54" i="2" s="1"/>
  <c r="Z54" i="2"/>
  <c r="AJ54" i="2"/>
  <c r="E55" i="2"/>
  <c r="E56" i="2"/>
  <c r="E57" i="2"/>
  <c r="E58" i="2"/>
  <c r="AJ58" i="2" s="1"/>
  <c r="E59" i="2"/>
  <c r="E60" i="2"/>
  <c r="E61" i="2"/>
  <c r="Z61" i="2" s="1"/>
  <c r="E62" i="2"/>
  <c r="E63" i="2"/>
  <c r="AF63" i="2"/>
  <c r="E64" i="2"/>
  <c r="E65" i="2"/>
  <c r="E66" i="2"/>
  <c r="G66" i="2" s="1"/>
  <c r="E67" i="2"/>
  <c r="E68" i="2"/>
  <c r="AF68" i="2" s="1"/>
  <c r="E69" i="2"/>
  <c r="E70" i="2"/>
  <c r="AF70" i="2" s="1"/>
  <c r="E71" i="2"/>
  <c r="E72" i="2"/>
  <c r="AE72" i="2"/>
  <c r="E73" i="2"/>
  <c r="AD73" i="2" s="1"/>
  <c r="AI73" i="2"/>
  <c r="E74" i="2"/>
  <c r="AF74" i="2"/>
  <c r="E75" i="2"/>
  <c r="E76" i="2"/>
  <c r="H76" i="2" s="1"/>
  <c r="E77" i="2"/>
  <c r="E78" i="2"/>
  <c r="E79" i="2"/>
  <c r="E80" i="2"/>
  <c r="E81" i="2"/>
  <c r="E82" i="2"/>
  <c r="E83" i="2"/>
  <c r="AB83" i="2" s="1"/>
  <c r="H83" i="2"/>
  <c r="E84" i="2"/>
  <c r="AE84" i="2" s="1"/>
  <c r="E85" i="2"/>
  <c r="AE85" i="2" s="1"/>
  <c r="E86" i="2"/>
  <c r="E87" i="2"/>
  <c r="AE87" i="2"/>
  <c r="E88" i="2"/>
  <c r="E89" i="2"/>
  <c r="E90" i="2"/>
  <c r="E91" i="2"/>
  <c r="AB91" i="2" s="1"/>
  <c r="Q6" i="2" l="1"/>
  <c r="A6" i="2"/>
  <c r="U6" i="2"/>
  <c r="A9" i="2"/>
  <c r="U9" i="2"/>
  <c r="Q9" i="2"/>
  <c r="A5" i="2"/>
  <c r="U5" i="2"/>
  <c r="Q5" i="2"/>
  <c r="U8" i="2"/>
  <c r="Q8" i="2"/>
  <c r="A8" i="2"/>
  <c r="U4" i="2"/>
  <c r="Q4" i="2"/>
  <c r="A4" i="2"/>
  <c r="Q10" i="2"/>
  <c r="U10" i="2"/>
  <c r="U7" i="2"/>
  <c r="Q7" i="2"/>
  <c r="A7" i="2"/>
  <c r="I3" i="2"/>
  <c r="U3" i="2"/>
  <c r="Q3" i="2"/>
  <c r="A3" i="2"/>
  <c r="U11" i="2"/>
  <c r="Q11" i="2"/>
  <c r="L76" i="2"/>
  <c r="L54" i="2"/>
  <c r="AA53" i="2"/>
  <c r="K53" i="2"/>
  <c r="AA51" i="2"/>
  <c r="AA46" i="2"/>
  <c r="AC38" i="2"/>
  <c r="M18" i="2"/>
  <c r="AB14" i="2"/>
  <c r="N13" i="2"/>
  <c r="AD66" i="2"/>
  <c r="AJ31" i="2"/>
  <c r="AH14" i="2"/>
  <c r="AJ76" i="2"/>
  <c r="R85" i="2"/>
  <c r="AA76" i="2"/>
  <c r="AJ68" i="2"/>
  <c r="AI53" i="2"/>
  <c r="AC41" i="2"/>
  <c r="AI37" i="2"/>
  <c r="AG14" i="2"/>
  <c r="T14" i="2"/>
  <c r="Y13" i="2"/>
  <c r="K82" i="2"/>
  <c r="I82" i="2"/>
  <c r="H67" i="2"/>
  <c r="I67" i="2"/>
  <c r="H59" i="2"/>
  <c r="I59" i="2"/>
  <c r="A30" i="2"/>
  <c r="I30" i="2"/>
  <c r="R10" i="2"/>
  <c r="I10" i="2"/>
  <c r="R6" i="2"/>
  <c r="I6" i="2"/>
  <c r="A90" i="2"/>
  <c r="I90" i="2"/>
  <c r="A87" i="2"/>
  <c r="I87" i="2"/>
  <c r="K81" i="2"/>
  <c r="I81" i="2"/>
  <c r="K77" i="2"/>
  <c r="I77" i="2"/>
  <c r="Z76" i="2"/>
  <c r="H74" i="2"/>
  <c r="I74" i="2"/>
  <c r="G73" i="2"/>
  <c r="I73" i="2"/>
  <c r="M65" i="2"/>
  <c r="I65" i="2"/>
  <c r="AJ61" i="2"/>
  <c r="AD60" i="2"/>
  <c r="I60" i="2"/>
  <c r="AJ56" i="2"/>
  <c r="I56" i="2"/>
  <c r="A54" i="2"/>
  <c r="I54" i="2"/>
  <c r="H53" i="2"/>
  <c r="I53" i="2"/>
  <c r="AH49" i="2"/>
  <c r="K48" i="2"/>
  <c r="I48" i="2"/>
  <c r="M44" i="2"/>
  <c r="I44" i="2"/>
  <c r="V41" i="2"/>
  <c r="M40" i="2"/>
  <c r="I40" i="2"/>
  <c r="X38" i="2"/>
  <c r="AC37" i="2"/>
  <c r="T35" i="2"/>
  <c r="AA33" i="2"/>
  <c r="I33" i="2"/>
  <c r="T29" i="2"/>
  <c r="I29" i="2"/>
  <c r="L27" i="2"/>
  <c r="I27" i="2"/>
  <c r="AJ24" i="2"/>
  <c r="F15" i="2"/>
  <c r="I15" i="2"/>
  <c r="AF14" i="2"/>
  <c r="Z14" i="2"/>
  <c r="N14" i="2"/>
  <c r="R9" i="2"/>
  <c r="I9" i="2"/>
  <c r="R5" i="2"/>
  <c r="I5" i="2"/>
  <c r="A91" i="2"/>
  <c r="I91" i="2"/>
  <c r="A84" i="2"/>
  <c r="I84" i="2"/>
  <c r="G71" i="2"/>
  <c r="I71" i="2"/>
  <c r="I62" i="2"/>
  <c r="L57" i="2"/>
  <c r="I57" i="2"/>
  <c r="Z55" i="2"/>
  <c r="H50" i="2"/>
  <c r="I50" i="2"/>
  <c r="V91" i="2"/>
  <c r="V84" i="2"/>
  <c r="K80" i="2"/>
  <c r="I80" i="2"/>
  <c r="G76" i="2"/>
  <c r="I76" i="2"/>
  <c r="G70" i="2"/>
  <c r="I70" i="2"/>
  <c r="B68" i="2"/>
  <c r="I68" i="2"/>
  <c r="I64" i="2"/>
  <c r="H63" i="2"/>
  <c r="I63" i="2"/>
  <c r="AJ59" i="2"/>
  <c r="I58" i="2"/>
  <c r="AJ55" i="2"/>
  <c r="H51" i="2"/>
  <c r="I51" i="2"/>
  <c r="V47" i="2"/>
  <c r="I47" i="2"/>
  <c r="M46" i="2"/>
  <c r="I46" i="2"/>
  <c r="M41" i="2"/>
  <c r="L36" i="2"/>
  <c r="I36" i="2"/>
  <c r="F31" i="2"/>
  <c r="I31" i="2"/>
  <c r="AF26" i="2"/>
  <c r="I26" i="2"/>
  <c r="AB24" i="2"/>
  <c r="AB23" i="2"/>
  <c r="AJ22" i="2"/>
  <c r="I22" i="2"/>
  <c r="AC19" i="2"/>
  <c r="I19" i="2"/>
  <c r="F18" i="2"/>
  <c r="I18" i="2"/>
  <c r="AJ14" i="2"/>
  <c r="AD14" i="2"/>
  <c r="X14" i="2"/>
  <c r="N12" i="2"/>
  <c r="I12" i="2"/>
  <c r="R8" i="2"/>
  <c r="I8" i="2"/>
  <c r="R4" i="2"/>
  <c r="I4" i="2"/>
  <c r="AE91" i="2"/>
  <c r="A86" i="2"/>
  <c r="I86" i="2"/>
  <c r="AF84" i="2"/>
  <c r="G78" i="2"/>
  <c r="I78" i="2"/>
  <c r="L61" i="2"/>
  <c r="I61" i="2"/>
  <c r="B55" i="2"/>
  <c r="I55" i="2"/>
  <c r="V45" i="2"/>
  <c r="I45" i="2"/>
  <c r="F20" i="2"/>
  <c r="I20" i="2"/>
  <c r="A89" i="2"/>
  <c r="I89" i="2"/>
  <c r="AE86" i="2"/>
  <c r="AJ91" i="2"/>
  <c r="M91" i="2"/>
  <c r="A88" i="2"/>
  <c r="I88" i="2"/>
  <c r="R86" i="2"/>
  <c r="A85" i="2"/>
  <c r="I85" i="2"/>
  <c r="R84" i="2"/>
  <c r="K83" i="2"/>
  <c r="I83" i="2"/>
  <c r="G79" i="2"/>
  <c r="I79" i="2"/>
  <c r="AF76" i="2"/>
  <c r="M76" i="2"/>
  <c r="K75" i="2"/>
  <c r="I75" i="2"/>
  <c r="H72" i="2"/>
  <c r="I72" i="2"/>
  <c r="K69" i="2"/>
  <c r="I69" i="2"/>
  <c r="AF67" i="2"/>
  <c r="B66" i="2"/>
  <c r="I66" i="2"/>
  <c r="AJ63" i="2"/>
  <c r="AJ62" i="2"/>
  <c r="Z57" i="2"/>
  <c r="AF55" i="2"/>
  <c r="H55" i="2"/>
  <c r="H52" i="2"/>
  <c r="I52" i="2"/>
  <c r="X50" i="2"/>
  <c r="I49" i="2"/>
  <c r="A46" i="2"/>
  <c r="V42" i="2"/>
  <c r="I42" i="2"/>
  <c r="H38" i="2"/>
  <c r="I38" i="2"/>
  <c r="D37" i="2"/>
  <c r="I37" i="2"/>
  <c r="F35" i="2"/>
  <c r="I35" i="2"/>
  <c r="AA32" i="2"/>
  <c r="I32" i="2"/>
  <c r="AA30" i="2"/>
  <c r="AA25" i="2"/>
  <c r="M24" i="2"/>
  <c r="F14" i="2"/>
  <c r="I14" i="2"/>
  <c r="R11" i="2"/>
  <c r="I11" i="2"/>
  <c r="R7" i="2"/>
  <c r="I7" i="2"/>
  <c r="R89" i="2"/>
  <c r="AF91" i="2"/>
  <c r="R91" i="2"/>
  <c r="D91" i="2"/>
  <c r="AB90" i="2"/>
  <c r="M90" i="2"/>
  <c r="AJ89" i="2"/>
  <c r="X89" i="2"/>
  <c r="L89" i="2"/>
  <c r="AJ88" i="2"/>
  <c r="X88" i="2"/>
  <c r="L88" i="2"/>
  <c r="AJ87" i="2"/>
  <c r="X87" i="2"/>
  <c r="L87" i="2"/>
  <c r="AJ86" i="2"/>
  <c r="X86" i="2"/>
  <c r="L86" i="2"/>
  <c r="AJ85" i="2"/>
  <c r="X85" i="2"/>
  <c r="L85" i="2"/>
  <c r="AJ84" i="2"/>
  <c r="X84" i="2"/>
  <c r="L84" i="2"/>
  <c r="AJ83" i="2"/>
  <c r="AI82" i="2"/>
  <c r="B76" i="2"/>
  <c r="X72" i="2"/>
  <c r="M71" i="2"/>
  <c r="R68" i="2"/>
  <c r="AE65" i="2"/>
  <c r="AD64" i="2"/>
  <c r="X52" i="2"/>
  <c r="AA44" i="2"/>
  <c r="AF39" i="2"/>
  <c r="AJ30" i="2"/>
  <c r="Y29" i="2"/>
  <c r="AJ27" i="2"/>
  <c r="R26" i="2"/>
  <c r="Z20" i="2"/>
  <c r="O14" i="2"/>
  <c r="J14" i="2"/>
  <c r="M13" i="2"/>
  <c r="V90" i="2"/>
  <c r="AE89" i="2"/>
  <c r="AJ90" i="2"/>
  <c r="X90" i="2"/>
  <c r="AF89" i="2"/>
  <c r="V89" i="2"/>
  <c r="AF88" i="2"/>
  <c r="V88" i="2"/>
  <c r="AF87" i="2"/>
  <c r="V87" i="2"/>
  <c r="AF86" i="2"/>
  <c r="V86" i="2"/>
  <c r="AF85" i="2"/>
  <c r="V85" i="2"/>
  <c r="B73" i="2"/>
  <c r="G72" i="2"/>
  <c r="L68" i="2"/>
  <c r="M52" i="2"/>
  <c r="X51" i="2"/>
  <c r="B51" i="2"/>
  <c r="AE49" i="2"/>
  <c r="AF48" i="2"/>
  <c r="H48" i="2"/>
  <c r="AG40" i="2"/>
  <c r="T39" i="2"/>
  <c r="AF30" i="2"/>
  <c r="J30" i="2"/>
  <c r="R22" i="2"/>
  <c r="G14" i="2"/>
  <c r="AF90" i="2"/>
  <c r="AE88" i="2"/>
  <c r="R88" i="2"/>
  <c r="R87" i="2"/>
  <c r="AE90" i="2"/>
  <c r="R90" i="2"/>
  <c r="D90" i="2"/>
  <c r="AB89" i="2"/>
  <c r="M89" i="2"/>
  <c r="D89" i="2"/>
  <c r="AB88" i="2"/>
  <c r="M88" i="2"/>
  <c r="D88" i="2"/>
  <c r="AB87" i="2"/>
  <c r="M87" i="2"/>
  <c r="D87" i="2"/>
  <c r="AB86" i="2"/>
  <c r="M86" i="2"/>
  <c r="D86" i="2"/>
  <c r="AB85" i="2"/>
  <c r="M85" i="2"/>
  <c r="D85" i="2"/>
  <c r="AB84" i="2"/>
  <c r="M84" i="2"/>
  <c r="D84" i="2"/>
  <c r="L73" i="2"/>
  <c r="AD72" i="2"/>
  <c r="AI71" i="2"/>
  <c r="AA68" i="2"/>
  <c r="AJ64" i="2"/>
  <c r="R54" i="2"/>
  <c r="AD52" i="2"/>
  <c r="AI51" i="2"/>
  <c r="K51" i="2"/>
  <c r="M49" i="2"/>
  <c r="A48" i="2"/>
  <c r="J37" i="2"/>
  <c r="T30" i="2"/>
  <c r="AJ29" i="2"/>
  <c r="Y14" i="2"/>
  <c r="R14" i="2"/>
  <c r="K14" i="2"/>
  <c r="AA82" i="2"/>
  <c r="AJ79" i="2"/>
  <c r="Z74" i="2"/>
  <c r="AJ73" i="2"/>
  <c r="R73" i="2"/>
  <c r="AJ72" i="2"/>
  <c r="M72" i="2"/>
  <c r="AA71" i="2"/>
  <c r="L70" i="2"/>
  <c r="AI68" i="2"/>
  <c r="Z68" i="2"/>
  <c r="H68" i="2"/>
  <c r="H65" i="2"/>
  <c r="AF61" i="2"/>
  <c r="H61" i="2"/>
  <c r="AF59" i="2"/>
  <c r="AD55" i="2"/>
  <c r="L55" i="2"/>
  <c r="AI54" i="2"/>
  <c r="AD54" i="2"/>
  <c r="X54" i="2"/>
  <c r="K54" i="2"/>
  <c r="D54" i="2"/>
  <c r="AA52" i="2"/>
  <c r="K52" i="2"/>
  <c r="AD51" i="2"/>
  <c r="M51" i="2"/>
  <c r="AI50" i="2"/>
  <c r="B50" i="2"/>
  <c r="AD48" i="2"/>
  <c r="M48" i="2"/>
  <c r="AA40" i="2"/>
  <c r="A40" i="2"/>
  <c r="M39" i="2"/>
  <c r="AA35" i="2"/>
  <c r="J35" i="2"/>
  <c r="AC30" i="2"/>
  <c r="R30" i="2"/>
  <c r="H30" i="2"/>
  <c r="AF29" i="2"/>
  <c r="H29" i="2"/>
  <c r="AF27" i="2"/>
  <c r="H27" i="2"/>
  <c r="R25" i="2"/>
  <c r="AA23" i="2"/>
  <c r="H23" i="2"/>
  <c r="A20" i="2"/>
  <c r="F13" i="2"/>
  <c r="AJ57" i="2"/>
  <c r="AH54" i="2"/>
  <c r="AB54" i="2"/>
  <c r="V54" i="2"/>
  <c r="O54" i="2"/>
  <c r="AD50" i="2"/>
  <c r="M50" i="2"/>
  <c r="AJ25" i="2"/>
  <c r="O20" i="2"/>
  <c r="AF15" i="2"/>
  <c r="B14" i="2"/>
  <c r="X91" i="2"/>
  <c r="L91" i="2"/>
  <c r="L90" i="2"/>
  <c r="G74" i="2"/>
  <c r="AD68" i="2"/>
  <c r="AA65" i="2"/>
  <c r="AF57" i="2"/>
  <c r="H57" i="2"/>
  <c r="AF54" i="2"/>
  <c r="AA54" i="2"/>
  <c r="M54" i="2"/>
  <c r="G54" i="2"/>
  <c r="AI52" i="2"/>
  <c r="B52" i="2"/>
  <c r="AA50" i="2"/>
  <c r="K50" i="2"/>
  <c r="AA39" i="2"/>
  <c r="Y36" i="2"/>
  <c r="AI35" i="2"/>
  <c r="R35" i="2"/>
  <c r="A35" i="2"/>
  <c r="AJ32" i="2"/>
  <c r="Y31" i="2"/>
  <c r="AI30" i="2"/>
  <c r="Y30" i="2"/>
  <c r="L30" i="2"/>
  <c r="T27" i="2"/>
  <c r="AF25" i="2"/>
  <c r="H25" i="2"/>
  <c r="R24" i="2"/>
  <c r="AF23" i="2"/>
  <c r="AG20" i="2"/>
  <c r="T15" i="2"/>
  <c r="M82" i="2"/>
  <c r="AB21" i="2"/>
  <c r="N21" i="2"/>
  <c r="AE21" i="2"/>
  <c r="A21" i="2"/>
  <c r="R21" i="2"/>
  <c r="AG21" i="2"/>
  <c r="AA83" i="2"/>
  <c r="AF82" i="2"/>
  <c r="B82" i="2"/>
  <c r="L79" i="2"/>
  <c r="B79" i="2"/>
  <c r="Z66" i="2"/>
  <c r="AA79" i="2"/>
  <c r="H28" i="2"/>
  <c r="L28" i="2"/>
  <c r="T28" i="2"/>
  <c r="AC28" i="2"/>
  <c r="F16" i="2"/>
  <c r="Z16" i="2"/>
  <c r="M16" i="2"/>
  <c r="AC16" i="2"/>
  <c r="A16" i="2"/>
  <c r="O16" i="2"/>
  <c r="AG16" i="2"/>
  <c r="AH83" i="2"/>
  <c r="R83" i="2"/>
  <c r="Z82" i="2"/>
  <c r="AI79" i="2"/>
  <c r="X74" i="2"/>
  <c r="M74" i="2"/>
  <c r="G67" i="2"/>
  <c r="R67" i="2"/>
  <c r="AJ67" i="2"/>
  <c r="M45" i="2"/>
  <c r="AC45" i="2"/>
  <c r="AF83" i="2"/>
  <c r="Z83" i="2"/>
  <c r="M83" i="2"/>
  <c r="B83" i="2"/>
  <c r="AE82" i="2"/>
  <c r="H82" i="2"/>
  <c r="AF79" i="2"/>
  <c r="K79" i="2"/>
  <c r="AE76" i="2"/>
  <c r="R76" i="2"/>
  <c r="AJ74" i="2"/>
  <c r="AD74" i="2"/>
  <c r="L74" i="2"/>
  <c r="B74" i="2"/>
  <c r="AA73" i="2"/>
  <c r="K73" i="2"/>
  <c r="AI72" i="2"/>
  <c r="AA72" i="2"/>
  <c r="R72" i="2"/>
  <c r="K72" i="2"/>
  <c r="B72" i="2"/>
  <c r="Z70" i="2"/>
  <c r="B70" i="2"/>
  <c r="G68" i="2"/>
  <c r="K68" i="2"/>
  <c r="AA67" i="2"/>
  <c r="AI66" i="2"/>
  <c r="R66" i="2"/>
  <c r="AF53" i="2"/>
  <c r="AF52" i="2"/>
  <c r="AF51" i="2"/>
  <c r="AF50" i="2"/>
  <c r="K49" i="2"/>
  <c r="H49" i="2"/>
  <c r="Z49" i="2"/>
  <c r="AF49" i="2"/>
  <c r="B49" i="2"/>
  <c r="AB49" i="2"/>
  <c r="AJ49" i="2"/>
  <c r="J33" i="2"/>
  <c r="AC33" i="2"/>
  <c r="L33" i="2"/>
  <c r="AJ33" i="2"/>
  <c r="T33" i="2"/>
  <c r="H26" i="2"/>
  <c r="Y26" i="2"/>
  <c r="AI26" i="2"/>
  <c r="M26" i="2"/>
  <c r="AA26" i="2"/>
  <c r="AJ26" i="2"/>
  <c r="AC26" i="2"/>
  <c r="H22" i="2"/>
  <c r="AA22" i="2"/>
  <c r="M22" i="2"/>
  <c r="AB22" i="2"/>
  <c r="AF22" i="2"/>
  <c r="H60" i="2"/>
  <c r="L60" i="2"/>
  <c r="AF60" i="2"/>
  <c r="L82" i="2"/>
  <c r="Z79" i="2"/>
  <c r="AE74" i="2"/>
  <c r="L72" i="2"/>
  <c r="AA70" i="2"/>
  <c r="AE67" i="2"/>
  <c r="H66" i="2"/>
  <c r="L66" i="2"/>
  <c r="AA66" i="2"/>
  <c r="AJ66" i="2"/>
  <c r="AJ60" i="2"/>
  <c r="H56" i="2"/>
  <c r="L56" i="2"/>
  <c r="AF56" i="2"/>
  <c r="AE83" i="2"/>
  <c r="V83" i="2"/>
  <c r="L83" i="2"/>
  <c r="AJ82" i="2"/>
  <c r="AD82" i="2"/>
  <c r="R82" i="2"/>
  <c r="G82" i="2"/>
  <c r="AD79" i="2"/>
  <c r="R79" i="2"/>
  <c r="H79" i="2"/>
  <c r="AI74" i="2"/>
  <c r="AA74" i="2"/>
  <c r="R74" i="2"/>
  <c r="AF72" i="2"/>
  <c r="Z72" i="2"/>
  <c r="AI70" i="2"/>
  <c r="M70" i="2"/>
  <c r="M67" i="2"/>
  <c r="AF66" i="2"/>
  <c r="M66" i="2"/>
  <c r="H64" i="2"/>
  <c r="L64" i="2"/>
  <c r="AF64" i="2"/>
  <c r="AD56" i="2"/>
  <c r="A53" i="2"/>
  <c r="D53" i="2"/>
  <c r="O53" i="2"/>
  <c r="V53" i="2"/>
  <c r="AB53" i="2"/>
  <c r="AH53" i="2"/>
  <c r="G53" i="2"/>
  <c r="L53" i="2"/>
  <c r="R53" i="2"/>
  <c r="Z53" i="2"/>
  <c r="AE53" i="2"/>
  <c r="AJ53" i="2"/>
  <c r="A52" i="2"/>
  <c r="D52" i="2"/>
  <c r="O52" i="2"/>
  <c r="V52" i="2"/>
  <c r="AB52" i="2"/>
  <c r="AH52" i="2"/>
  <c r="G52" i="2"/>
  <c r="L52" i="2"/>
  <c r="R52" i="2"/>
  <c r="Z52" i="2"/>
  <c r="AE52" i="2"/>
  <c r="AJ52" i="2"/>
  <c r="A51" i="2"/>
  <c r="D51" i="2"/>
  <c r="O51" i="2"/>
  <c r="V51" i="2"/>
  <c r="AB51" i="2"/>
  <c r="AH51" i="2"/>
  <c r="G51" i="2"/>
  <c r="L51" i="2"/>
  <c r="R51" i="2"/>
  <c r="Z51" i="2"/>
  <c r="AE51" i="2"/>
  <c r="AJ51" i="2"/>
  <c r="A50" i="2"/>
  <c r="D50" i="2"/>
  <c r="O50" i="2"/>
  <c r="V50" i="2"/>
  <c r="AB50" i="2"/>
  <c r="AH50" i="2"/>
  <c r="G50" i="2"/>
  <c r="L50" i="2"/>
  <c r="R50" i="2"/>
  <c r="Z50" i="2"/>
  <c r="AE50" i="2"/>
  <c r="AJ50" i="2"/>
  <c r="AA42" i="2"/>
  <c r="M42" i="2"/>
  <c r="AC42" i="2"/>
  <c r="A42" i="2"/>
  <c r="AG42" i="2"/>
  <c r="AJ28" i="2"/>
  <c r="V21" i="2"/>
  <c r="H54" i="2"/>
  <c r="AC46" i="2"/>
  <c r="AG44" i="2"/>
  <c r="AF37" i="2"/>
  <c r="T37" i="2"/>
  <c r="H37" i="2"/>
  <c r="AE36" i="2"/>
  <c r="H36" i="2"/>
  <c r="AE31" i="2"/>
  <c r="H31" i="2"/>
  <c r="AA24" i="2"/>
  <c r="H24" i="2"/>
  <c r="M19" i="2"/>
  <c r="Z18" i="2"/>
  <c r="M15" i="2"/>
  <c r="A14" i="2"/>
  <c r="AI65" i="2"/>
  <c r="AD61" i="2"/>
  <c r="AD57" i="2"/>
  <c r="V44" i="2"/>
  <c r="A44" i="2"/>
  <c r="AA37" i="2"/>
  <c r="M37" i="2"/>
  <c r="A37" i="2"/>
  <c r="T36" i="2"/>
  <c r="T31" i="2"/>
  <c r="AC27" i="2"/>
  <c r="AB25" i="2"/>
  <c r="M25" i="2"/>
  <c r="AF24" i="2"/>
  <c r="AC20" i="2"/>
  <c r="M20" i="2"/>
  <c r="AG18" i="2"/>
  <c r="O18" i="2"/>
  <c r="A18" i="2"/>
  <c r="Z15" i="2"/>
  <c r="AJ78" i="2"/>
  <c r="AD78" i="2"/>
  <c r="L78" i="2"/>
  <c r="AF77" i="2"/>
  <c r="M77" i="2"/>
  <c r="X69" i="2"/>
  <c r="M69" i="2"/>
  <c r="G62" i="2"/>
  <c r="M62" i="2"/>
  <c r="X62" i="2"/>
  <c r="AE62" i="2"/>
  <c r="B62" i="2"/>
  <c r="K62" i="2"/>
  <c r="R62" i="2"/>
  <c r="AA62" i="2"/>
  <c r="AI62" i="2"/>
  <c r="G58" i="2"/>
  <c r="M58" i="2"/>
  <c r="X58" i="2"/>
  <c r="AE58" i="2"/>
  <c r="B58" i="2"/>
  <c r="K58" i="2"/>
  <c r="R58" i="2"/>
  <c r="AA58" i="2"/>
  <c r="AI58" i="2"/>
  <c r="F43" i="2"/>
  <c r="D43" i="2"/>
  <c r="J43" i="2"/>
  <c r="T43" i="2"/>
  <c r="AB43" i="2"/>
  <c r="AI43" i="2"/>
  <c r="H43" i="2"/>
  <c r="N43" i="2"/>
  <c r="X43" i="2"/>
  <c r="AF43" i="2"/>
  <c r="AA43" i="2"/>
  <c r="M43" i="2"/>
  <c r="AC43" i="2"/>
  <c r="A43" i="2"/>
  <c r="AG43" i="2"/>
  <c r="F17" i="2"/>
  <c r="G17" i="2"/>
  <c r="N17" i="2"/>
  <c r="X17" i="2"/>
  <c r="AF17" i="2"/>
  <c r="A17" i="2"/>
  <c r="O17" i="2"/>
  <c r="Z17" i="2"/>
  <c r="AG17" i="2"/>
  <c r="B17" i="2"/>
  <c r="J17" i="2"/>
  <c r="T17" i="2"/>
  <c r="AB17" i="2"/>
  <c r="AH17" i="2"/>
  <c r="M17" i="2"/>
  <c r="AC17" i="2"/>
  <c r="AI91" i="2"/>
  <c r="AA91" i="2"/>
  <c r="H91" i="2"/>
  <c r="AI90" i="2"/>
  <c r="AA90" i="2"/>
  <c r="H90" i="2"/>
  <c r="AI89" i="2"/>
  <c r="AA89" i="2"/>
  <c r="H89" i="2"/>
  <c r="AI88" i="2"/>
  <c r="AA88" i="2"/>
  <c r="H88" i="2"/>
  <c r="AI87" i="2"/>
  <c r="AA87" i="2"/>
  <c r="H87" i="2"/>
  <c r="AI86" i="2"/>
  <c r="AA86" i="2"/>
  <c r="H86" i="2"/>
  <c r="AI85" i="2"/>
  <c r="AA85" i="2"/>
  <c r="H85" i="2"/>
  <c r="AI84" i="2"/>
  <c r="AA84" i="2"/>
  <c r="H84" i="2"/>
  <c r="AI83" i="2"/>
  <c r="AD83" i="2"/>
  <c r="X83" i="2"/>
  <c r="G83" i="2"/>
  <c r="AF81" i="2"/>
  <c r="Z81" i="2"/>
  <c r="L81" i="2"/>
  <c r="B81" i="2"/>
  <c r="AE80" i="2"/>
  <c r="X80" i="2"/>
  <c r="L80" i="2"/>
  <c r="B80" i="2"/>
  <c r="AE79" i="2"/>
  <c r="X79" i="2"/>
  <c r="M79" i="2"/>
  <c r="AI78" i="2"/>
  <c r="AA78" i="2"/>
  <c r="R78" i="2"/>
  <c r="K78" i="2"/>
  <c r="B78" i="2"/>
  <c r="AE77" i="2"/>
  <c r="X77" i="2"/>
  <c r="L77" i="2"/>
  <c r="B77" i="2"/>
  <c r="AF75" i="2"/>
  <c r="Z75" i="2"/>
  <c r="L75" i="2"/>
  <c r="B75" i="2"/>
  <c r="AF73" i="2"/>
  <c r="Z73" i="2"/>
  <c r="H73" i="2"/>
  <c r="AF71" i="2"/>
  <c r="Z71" i="2"/>
  <c r="L71" i="2"/>
  <c r="B71" i="2"/>
  <c r="AE70" i="2"/>
  <c r="H70" i="2"/>
  <c r="AJ69" i="2"/>
  <c r="AD69" i="2"/>
  <c r="L69" i="2"/>
  <c r="B69" i="2"/>
  <c r="AE68" i="2"/>
  <c r="X68" i="2"/>
  <c r="M68" i="2"/>
  <c r="AI67" i="2"/>
  <c r="K65" i="2"/>
  <c r="B65" i="2"/>
  <c r="L65" i="2"/>
  <c r="Z65" i="2"/>
  <c r="AF65" i="2"/>
  <c r="G65" i="2"/>
  <c r="R65" i="2"/>
  <c r="AD65" i="2"/>
  <c r="AJ65" i="2"/>
  <c r="Z64" i="2"/>
  <c r="AD63" i="2"/>
  <c r="L63" i="2"/>
  <c r="AF62" i="2"/>
  <c r="B61" i="2"/>
  <c r="K61" i="2"/>
  <c r="R61" i="2"/>
  <c r="AA61" i="2"/>
  <c r="AI61" i="2"/>
  <c r="G61" i="2"/>
  <c r="M61" i="2"/>
  <c r="X61" i="2"/>
  <c r="AE61" i="2"/>
  <c r="Z60" i="2"/>
  <c r="AD59" i="2"/>
  <c r="L59" i="2"/>
  <c r="AF58" i="2"/>
  <c r="B57" i="2"/>
  <c r="K57" i="2"/>
  <c r="R57" i="2"/>
  <c r="AA57" i="2"/>
  <c r="AI57" i="2"/>
  <c r="G57" i="2"/>
  <c r="M57" i="2"/>
  <c r="X57" i="2"/>
  <c r="AE57" i="2"/>
  <c r="Z56" i="2"/>
  <c r="H34" i="2"/>
  <c r="F34" i="2"/>
  <c r="Y34" i="2"/>
  <c r="AF34" i="2"/>
  <c r="J34" i="2"/>
  <c r="R34" i="2"/>
  <c r="AA34" i="2"/>
  <c r="AI34" i="2"/>
  <c r="L34" i="2"/>
  <c r="T34" i="2"/>
  <c r="AC34" i="2"/>
  <c r="AJ34" i="2"/>
  <c r="M34" i="2"/>
  <c r="X34" i="2"/>
  <c r="AE34" i="2"/>
  <c r="Z80" i="2"/>
  <c r="M80" i="2"/>
  <c r="Z77" i="2"/>
  <c r="M75" i="2"/>
  <c r="AE69" i="2"/>
  <c r="AE81" i="2"/>
  <c r="H81" i="2"/>
  <c r="AJ80" i="2"/>
  <c r="AD80" i="2"/>
  <c r="H80" i="2"/>
  <c r="AF78" i="2"/>
  <c r="Z78" i="2"/>
  <c r="H78" i="2"/>
  <c r="AJ77" i="2"/>
  <c r="AD77" i="2"/>
  <c r="H77" i="2"/>
  <c r="AE75" i="2"/>
  <c r="H75" i="2"/>
  <c r="AE73" i="2"/>
  <c r="X73" i="2"/>
  <c r="M73" i="2"/>
  <c r="AE71" i="2"/>
  <c r="H71" i="2"/>
  <c r="AJ70" i="2"/>
  <c r="AD70" i="2"/>
  <c r="R70" i="2"/>
  <c r="AI69" i="2"/>
  <c r="AA69" i="2"/>
  <c r="R69" i="2"/>
  <c r="H69" i="2"/>
  <c r="K67" i="2"/>
  <c r="B67" i="2"/>
  <c r="L67" i="2"/>
  <c r="Z67" i="2"/>
  <c r="G64" i="2"/>
  <c r="M64" i="2"/>
  <c r="X64" i="2"/>
  <c r="AE64" i="2"/>
  <c r="B64" i="2"/>
  <c r="K64" i="2"/>
  <c r="R64" i="2"/>
  <c r="AA64" i="2"/>
  <c r="AI64" i="2"/>
  <c r="Z63" i="2"/>
  <c r="AD62" i="2"/>
  <c r="L62" i="2"/>
  <c r="G60" i="2"/>
  <c r="M60" i="2"/>
  <c r="X60" i="2"/>
  <c r="AE60" i="2"/>
  <c r="B60" i="2"/>
  <c r="K60" i="2"/>
  <c r="R60" i="2"/>
  <c r="AA60" i="2"/>
  <c r="AI60" i="2"/>
  <c r="Z59" i="2"/>
  <c r="AD58" i="2"/>
  <c r="L58" i="2"/>
  <c r="G56" i="2"/>
  <c r="M56" i="2"/>
  <c r="X56" i="2"/>
  <c r="AE56" i="2"/>
  <c r="B56" i="2"/>
  <c r="K56" i="2"/>
  <c r="R56" i="2"/>
  <c r="AA56" i="2"/>
  <c r="AI56" i="2"/>
  <c r="F47" i="2"/>
  <c r="D47" i="2"/>
  <c r="J47" i="2"/>
  <c r="T47" i="2"/>
  <c r="AB47" i="2"/>
  <c r="AI47" i="2"/>
  <c r="H47" i="2"/>
  <c r="N47" i="2"/>
  <c r="X47" i="2"/>
  <c r="AF47" i="2"/>
  <c r="AA47" i="2"/>
  <c r="M47" i="2"/>
  <c r="AC47" i="2"/>
  <c r="A47" i="2"/>
  <c r="AG47" i="2"/>
  <c r="AI81" i="2"/>
  <c r="AA81" i="2"/>
  <c r="M81" i="2"/>
  <c r="AF80" i="2"/>
  <c r="AI75" i="2"/>
  <c r="AA75" i="2"/>
  <c r="AJ81" i="2"/>
  <c r="AD81" i="2"/>
  <c r="R81" i="2"/>
  <c r="G81" i="2"/>
  <c r="AI80" i="2"/>
  <c r="AA80" i="2"/>
  <c r="R80" i="2"/>
  <c r="G80" i="2"/>
  <c r="AE78" i="2"/>
  <c r="X78" i="2"/>
  <c r="M78" i="2"/>
  <c r="AI77" i="2"/>
  <c r="AA77" i="2"/>
  <c r="R77" i="2"/>
  <c r="G77" i="2"/>
  <c r="AJ75" i="2"/>
  <c r="AD75" i="2"/>
  <c r="R75" i="2"/>
  <c r="G75" i="2"/>
  <c r="AJ71" i="2"/>
  <c r="AD71" i="2"/>
  <c r="R71" i="2"/>
  <c r="AF69" i="2"/>
  <c r="Z69" i="2"/>
  <c r="G69" i="2"/>
  <c r="B63" i="2"/>
  <c r="K63" i="2"/>
  <c r="R63" i="2"/>
  <c r="AA63" i="2"/>
  <c r="AI63" i="2"/>
  <c r="G63" i="2"/>
  <c r="M63" i="2"/>
  <c r="X63" i="2"/>
  <c r="AE63" i="2"/>
  <c r="Z62" i="2"/>
  <c r="H62" i="2"/>
  <c r="B59" i="2"/>
  <c r="K59" i="2"/>
  <c r="R59" i="2"/>
  <c r="AA59" i="2"/>
  <c r="AI59" i="2"/>
  <c r="G59" i="2"/>
  <c r="M59" i="2"/>
  <c r="X59" i="2"/>
  <c r="AE59" i="2"/>
  <c r="Z58" i="2"/>
  <c r="H58" i="2"/>
  <c r="V43" i="2"/>
  <c r="AE66" i="2"/>
  <c r="AE55" i="2"/>
  <c r="X55" i="2"/>
  <c r="M55" i="2"/>
  <c r="G55" i="2"/>
  <c r="AI49" i="2"/>
  <c r="AD49" i="2"/>
  <c r="X49" i="2"/>
  <c r="AI48" i="2"/>
  <c r="X48" i="2"/>
  <c r="F46" i="2"/>
  <c r="H46" i="2"/>
  <c r="N46" i="2"/>
  <c r="X46" i="2"/>
  <c r="AF46" i="2"/>
  <c r="D46" i="2"/>
  <c r="J46" i="2"/>
  <c r="T46" i="2"/>
  <c r="AB46" i="2"/>
  <c r="AI46" i="2"/>
  <c r="AA45" i="2"/>
  <c r="AC44" i="2"/>
  <c r="F42" i="2"/>
  <c r="H42" i="2"/>
  <c r="N42" i="2"/>
  <c r="X42" i="2"/>
  <c r="AF42" i="2"/>
  <c r="D42" i="2"/>
  <c r="J42" i="2"/>
  <c r="T42" i="2"/>
  <c r="AB42" i="2"/>
  <c r="AI42" i="2"/>
  <c r="AA41" i="2"/>
  <c r="AC40" i="2"/>
  <c r="AI39" i="2"/>
  <c r="X39" i="2"/>
  <c r="AF38" i="2"/>
  <c r="T38" i="2"/>
  <c r="F45" i="2"/>
  <c r="D45" i="2"/>
  <c r="J45" i="2"/>
  <c r="T45" i="2"/>
  <c r="AB45" i="2"/>
  <c r="AI45" i="2"/>
  <c r="H45" i="2"/>
  <c r="N45" i="2"/>
  <c r="X45" i="2"/>
  <c r="AF45" i="2"/>
  <c r="F41" i="2"/>
  <c r="D41" i="2"/>
  <c r="J41" i="2"/>
  <c r="T41" i="2"/>
  <c r="AB41" i="2"/>
  <c r="AI41" i="2"/>
  <c r="H41" i="2"/>
  <c r="N41" i="2"/>
  <c r="X41" i="2"/>
  <c r="AF41" i="2"/>
  <c r="F39" i="2"/>
  <c r="D39" i="2"/>
  <c r="J39" i="2"/>
  <c r="R39" i="2"/>
  <c r="Y39" i="2"/>
  <c r="AE39" i="2"/>
  <c r="AJ39" i="2"/>
  <c r="H39" i="2"/>
  <c r="N39" i="2"/>
  <c r="V39" i="2"/>
  <c r="AB39" i="2"/>
  <c r="AG39" i="2"/>
  <c r="D38" i="2"/>
  <c r="N38" i="2"/>
  <c r="V38" i="2"/>
  <c r="AB38" i="2"/>
  <c r="AG38" i="2"/>
  <c r="F38" i="2"/>
  <c r="L38" i="2"/>
  <c r="R38" i="2"/>
  <c r="Y38" i="2"/>
  <c r="AE38" i="2"/>
  <c r="AJ38" i="2"/>
  <c r="AI55" i="2"/>
  <c r="AA55" i="2"/>
  <c r="R55" i="2"/>
  <c r="K55" i="2"/>
  <c r="B54" i="2"/>
  <c r="A49" i="2"/>
  <c r="G49" i="2"/>
  <c r="L49" i="2"/>
  <c r="R49" i="2"/>
  <c r="D49" i="2"/>
  <c r="O49" i="2"/>
  <c r="V49" i="2"/>
  <c r="B48" i="2"/>
  <c r="G48" i="2"/>
  <c r="L48" i="2"/>
  <c r="R48" i="2"/>
  <c r="Z48" i="2"/>
  <c r="AE48" i="2"/>
  <c r="AJ48" i="2"/>
  <c r="D48" i="2"/>
  <c r="O48" i="2"/>
  <c r="V48" i="2"/>
  <c r="AB48" i="2"/>
  <c r="AH48" i="2"/>
  <c r="AG45" i="2"/>
  <c r="A45" i="2"/>
  <c r="F44" i="2"/>
  <c r="H44" i="2"/>
  <c r="N44" i="2"/>
  <c r="X44" i="2"/>
  <c r="AF44" i="2"/>
  <c r="D44" i="2"/>
  <c r="J44" i="2"/>
  <c r="T44" i="2"/>
  <c r="AB44" i="2"/>
  <c r="AI44" i="2"/>
  <c r="AG41" i="2"/>
  <c r="A41" i="2"/>
  <c r="F40" i="2"/>
  <c r="H40" i="2"/>
  <c r="N40" i="2"/>
  <c r="X40" i="2"/>
  <c r="AF40" i="2"/>
  <c r="D40" i="2"/>
  <c r="J40" i="2"/>
  <c r="T40" i="2"/>
  <c r="AB40" i="2"/>
  <c r="AI40" i="2"/>
  <c r="AC39" i="2"/>
  <c r="A39" i="2"/>
  <c r="AA38" i="2"/>
  <c r="M38" i="2"/>
  <c r="A38" i="2"/>
  <c r="F32" i="2"/>
  <c r="M32" i="2"/>
  <c r="X32" i="2"/>
  <c r="AE32" i="2"/>
  <c r="H32" i="2"/>
  <c r="R32" i="2"/>
  <c r="AC32" i="2"/>
  <c r="J32" i="2"/>
  <c r="T32" i="2"/>
  <c r="AF32" i="2"/>
  <c r="A32" i="2"/>
  <c r="L32" i="2"/>
  <c r="Y32" i="2"/>
  <c r="AI32" i="2"/>
  <c r="AJ37" i="2"/>
  <c r="AE37" i="2"/>
  <c r="Y37" i="2"/>
  <c r="R37" i="2"/>
  <c r="L37" i="2"/>
  <c r="F37" i="2"/>
  <c r="AJ36" i="2"/>
  <c r="AC36" i="2"/>
  <c r="F36" i="2"/>
  <c r="AC31" i="2"/>
  <c r="F29" i="2"/>
  <c r="M29" i="2"/>
  <c r="X29" i="2"/>
  <c r="AE29" i="2"/>
  <c r="A29" i="2"/>
  <c r="J29" i="2"/>
  <c r="R29" i="2"/>
  <c r="AA29" i="2"/>
  <c r="AI29" i="2"/>
  <c r="Y28" i="2"/>
  <c r="F21" i="2"/>
  <c r="G21" i="2"/>
  <c r="M21" i="2"/>
  <c r="T21" i="2"/>
  <c r="AA21" i="2"/>
  <c r="AF21" i="2"/>
  <c r="B21" i="2"/>
  <c r="J21" i="2"/>
  <c r="X21" i="2"/>
  <c r="AC21" i="2"/>
  <c r="AI21" i="2"/>
  <c r="A31" i="2"/>
  <c r="J31" i="2"/>
  <c r="R31" i="2"/>
  <c r="AA31" i="2"/>
  <c r="AI31" i="2"/>
  <c r="A28" i="2"/>
  <c r="J28" i="2"/>
  <c r="R28" i="2"/>
  <c r="AA28" i="2"/>
  <c r="AI28" i="2"/>
  <c r="F28" i="2"/>
  <c r="M28" i="2"/>
  <c r="X28" i="2"/>
  <c r="AE28" i="2"/>
  <c r="AG37" i="2"/>
  <c r="AB37" i="2"/>
  <c r="V37" i="2"/>
  <c r="N37" i="2"/>
  <c r="AF36" i="2"/>
  <c r="X36" i="2"/>
  <c r="F33" i="2"/>
  <c r="A33" i="2"/>
  <c r="R33" i="2"/>
  <c r="AI33" i="2"/>
  <c r="AF31" i="2"/>
  <c r="X31" i="2"/>
  <c r="L31" i="2"/>
  <c r="F30" i="2"/>
  <c r="M30" i="2"/>
  <c r="X30" i="2"/>
  <c r="AE30" i="2"/>
  <c r="AC29" i="2"/>
  <c r="L29" i="2"/>
  <c r="AF28" i="2"/>
  <c r="F27" i="2"/>
  <c r="M27" i="2"/>
  <c r="X27" i="2"/>
  <c r="AE27" i="2"/>
  <c r="A27" i="2"/>
  <c r="J27" i="2"/>
  <c r="R27" i="2"/>
  <c r="AA27" i="2"/>
  <c r="AI27" i="2"/>
  <c r="AJ21" i="2"/>
  <c r="Y21" i="2"/>
  <c r="L21" i="2"/>
  <c r="F19" i="2"/>
  <c r="G19" i="2"/>
  <c r="N19" i="2"/>
  <c r="X19" i="2"/>
  <c r="AF19" i="2"/>
  <c r="A19" i="2"/>
  <c r="O19" i="2"/>
  <c r="Z19" i="2"/>
  <c r="AG19" i="2"/>
  <c r="B19" i="2"/>
  <c r="J19" i="2"/>
  <c r="T19" i="2"/>
  <c r="AB19" i="2"/>
  <c r="AH19" i="2"/>
  <c r="AE26" i="2"/>
  <c r="X26" i="2"/>
  <c r="AI25" i="2"/>
  <c r="X25" i="2"/>
  <c r="AI24" i="2"/>
  <c r="X24" i="2"/>
  <c r="AI23" i="2"/>
  <c r="X23" i="2"/>
  <c r="AI22" i="2"/>
  <c r="X22" i="2"/>
  <c r="AF20" i="2"/>
  <c r="X20" i="2"/>
  <c r="N20" i="2"/>
  <c r="G20" i="2"/>
  <c r="AF18" i="2"/>
  <c r="X18" i="2"/>
  <c r="N18" i="2"/>
  <c r="G18" i="2"/>
  <c r="AF16" i="2"/>
  <c r="X16" i="2"/>
  <c r="N16" i="2"/>
  <c r="G16" i="2"/>
  <c r="AJ15" i="2"/>
  <c r="AD15" i="2"/>
  <c r="Y15" i="2"/>
  <c r="R15" i="2"/>
  <c r="J15" i="2"/>
  <c r="B15" i="2"/>
  <c r="AJ11" i="2"/>
  <c r="AJ9" i="2"/>
  <c r="AJ7" i="2"/>
  <c r="AJ5" i="2"/>
  <c r="AJ3" i="2"/>
  <c r="AH15" i="2"/>
  <c r="AC15" i="2"/>
  <c r="X15" i="2"/>
  <c r="O15" i="2"/>
  <c r="A15" i="2"/>
  <c r="AB12" i="2"/>
  <c r="AH20" i="2"/>
  <c r="AB20" i="2"/>
  <c r="T20" i="2"/>
  <c r="J20" i="2"/>
  <c r="B20" i="2"/>
  <c r="AH18" i="2"/>
  <c r="AB18" i="2"/>
  <c r="T18" i="2"/>
  <c r="J18" i="2"/>
  <c r="B18" i="2"/>
  <c r="AH16" i="2"/>
  <c r="AB16" i="2"/>
  <c r="T16" i="2"/>
  <c r="J16" i="2"/>
  <c r="B16" i="2"/>
  <c r="AG15" i="2"/>
  <c r="AB15" i="2"/>
  <c r="N15" i="2"/>
  <c r="G15" i="2"/>
  <c r="AH13" i="2"/>
  <c r="AC13" i="2"/>
  <c r="X13" i="2"/>
  <c r="Y12" i="2"/>
  <c r="AJ10" i="2"/>
  <c r="AJ8" i="2"/>
  <c r="AJ6" i="2"/>
  <c r="AJ4" i="2"/>
  <c r="R3" i="2"/>
  <c r="AH91" i="2"/>
  <c r="K91" i="2"/>
  <c r="B91" i="2"/>
  <c r="AD90" i="2"/>
  <c r="O90" i="2"/>
  <c r="B90" i="2"/>
  <c r="AD89" i="2"/>
  <c r="O89" i="2"/>
  <c r="B89" i="2"/>
  <c r="AD88" i="2"/>
  <c r="K88" i="2"/>
  <c r="G88" i="2"/>
  <c r="AH87" i="2"/>
  <c r="Z87" i="2"/>
  <c r="K87" i="2"/>
  <c r="B87" i="2"/>
  <c r="AH86" i="2"/>
  <c r="Z86" i="2"/>
  <c r="O86" i="2"/>
  <c r="K86" i="2"/>
  <c r="B86" i="2"/>
  <c r="AD85" i="2"/>
  <c r="O85" i="2"/>
  <c r="G85" i="2"/>
  <c r="B85" i="2"/>
  <c r="AD84" i="2"/>
  <c r="O84" i="2"/>
  <c r="G84" i="2"/>
  <c r="B84" i="2"/>
  <c r="O83" i="2"/>
  <c r="X82" i="2"/>
  <c r="X81" i="2"/>
  <c r="A76" i="2"/>
  <c r="F76" i="2"/>
  <c r="J76" i="2"/>
  <c r="N76" i="2"/>
  <c r="T76" i="2"/>
  <c r="Y76" i="2"/>
  <c r="AC76" i="2"/>
  <c r="AG76" i="2"/>
  <c r="X75" i="2"/>
  <c r="A74" i="2"/>
  <c r="F74" i="2"/>
  <c r="J74" i="2"/>
  <c r="N74" i="2"/>
  <c r="T74" i="2"/>
  <c r="Y74" i="2"/>
  <c r="AC74" i="2"/>
  <c r="AG74" i="2"/>
  <c r="A71" i="2"/>
  <c r="F71" i="2"/>
  <c r="J71" i="2"/>
  <c r="N71" i="2"/>
  <c r="T71" i="2"/>
  <c r="Y71" i="2"/>
  <c r="AC71" i="2"/>
  <c r="AG71" i="2"/>
  <c r="A70" i="2"/>
  <c r="F70" i="2"/>
  <c r="J70" i="2"/>
  <c r="N70" i="2"/>
  <c r="T70" i="2"/>
  <c r="Y70" i="2"/>
  <c r="AC70" i="2"/>
  <c r="AG70" i="2"/>
  <c r="A68" i="2"/>
  <c r="F68" i="2"/>
  <c r="J68" i="2"/>
  <c r="N68" i="2"/>
  <c r="T68" i="2"/>
  <c r="Y68" i="2"/>
  <c r="AC68" i="2"/>
  <c r="AG68" i="2"/>
  <c r="AD67" i="2"/>
  <c r="X67" i="2"/>
  <c r="A66" i="2"/>
  <c r="F66" i="2"/>
  <c r="J66" i="2"/>
  <c r="N66" i="2"/>
  <c r="T66" i="2"/>
  <c r="Y66" i="2"/>
  <c r="AC66" i="2"/>
  <c r="AG66" i="2"/>
  <c r="X65" i="2"/>
  <c r="A64" i="2"/>
  <c r="F64" i="2"/>
  <c r="J64" i="2"/>
  <c r="N64" i="2"/>
  <c r="T64" i="2"/>
  <c r="Y64" i="2"/>
  <c r="AC64" i="2"/>
  <c r="AG64" i="2"/>
  <c r="A63" i="2"/>
  <c r="F63" i="2"/>
  <c r="J63" i="2"/>
  <c r="N63" i="2"/>
  <c r="T63" i="2"/>
  <c r="Y63" i="2"/>
  <c r="AC63" i="2"/>
  <c r="AG63" i="2"/>
  <c r="A62" i="2"/>
  <c r="F62" i="2"/>
  <c r="J62" i="2"/>
  <c r="N62" i="2"/>
  <c r="T62" i="2"/>
  <c r="Y62" i="2"/>
  <c r="AC62" i="2"/>
  <c r="AG62" i="2"/>
  <c r="A61" i="2"/>
  <c r="F61" i="2"/>
  <c r="J61" i="2"/>
  <c r="N61" i="2"/>
  <c r="T61" i="2"/>
  <c r="Y61" i="2"/>
  <c r="AC61" i="2"/>
  <c r="AG61" i="2"/>
  <c r="A60" i="2"/>
  <c r="F60" i="2"/>
  <c r="J60" i="2"/>
  <c r="N60" i="2"/>
  <c r="T60" i="2"/>
  <c r="Y60" i="2"/>
  <c r="AC60" i="2"/>
  <c r="AG60" i="2"/>
  <c r="A59" i="2"/>
  <c r="F59" i="2"/>
  <c r="J59" i="2"/>
  <c r="N59" i="2"/>
  <c r="T59" i="2"/>
  <c r="Y59" i="2"/>
  <c r="AC59" i="2"/>
  <c r="AG59" i="2"/>
  <c r="A58" i="2"/>
  <c r="F58" i="2"/>
  <c r="J58" i="2"/>
  <c r="N58" i="2"/>
  <c r="T58" i="2"/>
  <c r="Y58" i="2"/>
  <c r="AC58" i="2"/>
  <c r="AG58" i="2"/>
  <c r="A57" i="2"/>
  <c r="F57" i="2"/>
  <c r="J57" i="2"/>
  <c r="N57" i="2"/>
  <c r="T57" i="2"/>
  <c r="Y57" i="2"/>
  <c r="AC57" i="2"/>
  <c r="AG57" i="2"/>
  <c r="A56" i="2"/>
  <c r="F56" i="2"/>
  <c r="J56" i="2"/>
  <c r="N56" i="2"/>
  <c r="T56" i="2"/>
  <c r="Y56" i="2"/>
  <c r="AC56" i="2"/>
  <c r="AG56" i="2"/>
  <c r="A55" i="2"/>
  <c r="F55" i="2"/>
  <c r="J55" i="2"/>
  <c r="N55" i="2"/>
  <c r="T55" i="2"/>
  <c r="Y55" i="2"/>
  <c r="AC55" i="2"/>
  <c r="AG55" i="2"/>
  <c r="AD91" i="2"/>
  <c r="Z91" i="2"/>
  <c r="O91" i="2"/>
  <c r="G91" i="2"/>
  <c r="AH90" i="2"/>
  <c r="Z90" i="2"/>
  <c r="K90" i="2"/>
  <c r="G90" i="2"/>
  <c r="AH89" i="2"/>
  <c r="Z89" i="2"/>
  <c r="K89" i="2"/>
  <c r="G89" i="2"/>
  <c r="AH88" i="2"/>
  <c r="Z88" i="2"/>
  <c r="O88" i="2"/>
  <c r="B88" i="2"/>
  <c r="AD87" i="2"/>
  <c r="O87" i="2"/>
  <c r="G87" i="2"/>
  <c r="AD86" i="2"/>
  <c r="G86" i="2"/>
  <c r="AH85" i="2"/>
  <c r="Z85" i="2"/>
  <c r="K85" i="2"/>
  <c r="AH84" i="2"/>
  <c r="Z84" i="2"/>
  <c r="K84" i="2"/>
  <c r="A83" i="2"/>
  <c r="F83" i="2"/>
  <c r="J83" i="2"/>
  <c r="A82" i="2"/>
  <c r="F82" i="2"/>
  <c r="J82" i="2"/>
  <c r="N82" i="2"/>
  <c r="T82" i="2"/>
  <c r="Y82" i="2"/>
  <c r="AC82" i="2"/>
  <c r="AG82" i="2"/>
  <c r="A81" i="2"/>
  <c r="F81" i="2"/>
  <c r="J81" i="2"/>
  <c r="N81" i="2"/>
  <c r="T81" i="2"/>
  <c r="Y81" i="2"/>
  <c r="AC81" i="2"/>
  <c r="AG81" i="2"/>
  <c r="A80" i="2"/>
  <c r="F80" i="2"/>
  <c r="J80" i="2"/>
  <c r="N80" i="2"/>
  <c r="T80" i="2"/>
  <c r="Y80" i="2"/>
  <c r="AC80" i="2"/>
  <c r="AG80" i="2"/>
  <c r="A79" i="2"/>
  <c r="F79" i="2"/>
  <c r="J79" i="2"/>
  <c r="N79" i="2"/>
  <c r="T79" i="2"/>
  <c r="Y79" i="2"/>
  <c r="AC79" i="2"/>
  <c r="AG79" i="2"/>
  <c r="A78" i="2"/>
  <c r="F78" i="2"/>
  <c r="J78" i="2"/>
  <c r="N78" i="2"/>
  <c r="T78" i="2"/>
  <c r="Y78" i="2"/>
  <c r="AC78" i="2"/>
  <c r="AG78" i="2"/>
  <c r="A77" i="2"/>
  <c r="F77" i="2"/>
  <c r="J77" i="2"/>
  <c r="N77" i="2"/>
  <c r="T77" i="2"/>
  <c r="Y77" i="2"/>
  <c r="AC77" i="2"/>
  <c r="AG77" i="2"/>
  <c r="AI76" i="2"/>
  <c r="AD76" i="2"/>
  <c r="X76" i="2"/>
  <c r="K76" i="2"/>
  <c r="A75" i="2"/>
  <c r="F75" i="2"/>
  <c r="J75" i="2"/>
  <c r="N75" i="2"/>
  <c r="T75" i="2"/>
  <c r="Y75" i="2"/>
  <c r="AC75" i="2"/>
  <c r="AG75" i="2"/>
  <c r="K74" i="2"/>
  <c r="A73" i="2"/>
  <c r="F73" i="2"/>
  <c r="J73" i="2"/>
  <c r="N73" i="2"/>
  <c r="T73" i="2"/>
  <c r="Y73" i="2"/>
  <c r="AC73" i="2"/>
  <c r="AG73" i="2"/>
  <c r="A72" i="2"/>
  <c r="F72" i="2"/>
  <c r="J72" i="2"/>
  <c r="N72" i="2"/>
  <c r="T72" i="2"/>
  <c r="Y72" i="2"/>
  <c r="AC72" i="2"/>
  <c r="AG72" i="2"/>
  <c r="X71" i="2"/>
  <c r="K71" i="2"/>
  <c r="X70" i="2"/>
  <c r="K70" i="2"/>
  <c r="A69" i="2"/>
  <c r="F69" i="2"/>
  <c r="J69" i="2"/>
  <c r="N69" i="2"/>
  <c r="T69" i="2"/>
  <c r="Y69" i="2"/>
  <c r="AC69" i="2"/>
  <c r="AG69" i="2"/>
  <c r="A67" i="2"/>
  <c r="F67" i="2"/>
  <c r="J67" i="2"/>
  <c r="N67" i="2"/>
  <c r="T67" i="2"/>
  <c r="Y67" i="2"/>
  <c r="AC67" i="2"/>
  <c r="AG67" i="2"/>
  <c r="X66" i="2"/>
  <c r="K66" i="2"/>
  <c r="A65" i="2"/>
  <c r="F65" i="2"/>
  <c r="J65" i="2"/>
  <c r="N65" i="2"/>
  <c r="T65" i="2"/>
  <c r="Y65" i="2"/>
  <c r="AC65" i="2"/>
  <c r="AG65" i="2"/>
  <c r="AG91" i="2"/>
  <c r="AC91" i="2"/>
  <c r="Y91" i="2"/>
  <c r="T91" i="2"/>
  <c r="N91" i="2"/>
  <c r="J91" i="2"/>
  <c r="F91" i="2"/>
  <c r="AG90" i="2"/>
  <c r="AC90" i="2"/>
  <c r="Y90" i="2"/>
  <c r="T90" i="2"/>
  <c r="N90" i="2"/>
  <c r="J90" i="2"/>
  <c r="F90" i="2"/>
  <c r="AG89" i="2"/>
  <c r="AC89" i="2"/>
  <c r="Y89" i="2"/>
  <c r="T89" i="2"/>
  <c r="N89" i="2"/>
  <c r="J89" i="2"/>
  <c r="F89" i="2"/>
  <c r="AG88" i="2"/>
  <c r="AC88" i="2"/>
  <c r="Y88" i="2"/>
  <c r="T88" i="2"/>
  <c r="N88" i="2"/>
  <c r="J88" i="2"/>
  <c r="F88" i="2"/>
  <c r="AG87" i="2"/>
  <c r="AC87" i="2"/>
  <c r="Y87" i="2"/>
  <c r="T87" i="2"/>
  <c r="N87" i="2"/>
  <c r="J87" i="2"/>
  <c r="F87" i="2"/>
  <c r="AG86" i="2"/>
  <c r="AC86" i="2"/>
  <c r="Y86" i="2"/>
  <c r="T86" i="2"/>
  <c r="N86" i="2"/>
  <c r="J86" i="2"/>
  <c r="F86" i="2"/>
  <c r="AG85" i="2"/>
  <c r="AC85" i="2"/>
  <c r="Y85" i="2"/>
  <c r="T85" i="2"/>
  <c r="N85" i="2"/>
  <c r="J85" i="2"/>
  <c r="F85" i="2"/>
  <c r="AG84" i="2"/>
  <c r="AC84" i="2"/>
  <c r="Y84" i="2"/>
  <c r="T84" i="2"/>
  <c r="N84" i="2"/>
  <c r="J84" i="2"/>
  <c r="F84" i="2"/>
  <c r="AG83" i="2"/>
  <c r="AC83" i="2"/>
  <c r="Y83" i="2"/>
  <c r="T83" i="2"/>
  <c r="N83" i="2"/>
  <c r="D83" i="2"/>
  <c r="AH82" i="2"/>
  <c r="AB82" i="2"/>
  <c r="V82" i="2"/>
  <c r="O82" i="2"/>
  <c r="D82" i="2"/>
  <c r="AH81" i="2"/>
  <c r="AB81" i="2"/>
  <c r="V81" i="2"/>
  <c r="O81" i="2"/>
  <c r="D81" i="2"/>
  <c r="AH80" i="2"/>
  <c r="AB80" i="2"/>
  <c r="V80" i="2"/>
  <c r="O80" i="2"/>
  <c r="D80" i="2"/>
  <c r="AH79" i="2"/>
  <c r="AB79" i="2"/>
  <c r="V79" i="2"/>
  <c r="O79" i="2"/>
  <c r="D79" i="2"/>
  <c r="AH78" i="2"/>
  <c r="AB78" i="2"/>
  <c r="V78" i="2"/>
  <c r="O78" i="2"/>
  <c r="D78" i="2"/>
  <c r="AH77" i="2"/>
  <c r="AB77" i="2"/>
  <c r="V77" i="2"/>
  <c r="O77" i="2"/>
  <c r="D77" i="2"/>
  <c r="AH76" i="2"/>
  <c r="AB76" i="2"/>
  <c r="V76" i="2"/>
  <c r="O76" i="2"/>
  <c r="D76" i="2"/>
  <c r="AH75" i="2"/>
  <c r="AB75" i="2"/>
  <c r="V75" i="2"/>
  <c r="O75" i="2"/>
  <c r="D75" i="2"/>
  <c r="AH74" i="2"/>
  <c r="AB74" i="2"/>
  <c r="V74" i="2"/>
  <c r="O74" i="2"/>
  <c r="D74" i="2"/>
  <c r="AH73" i="2"/>
  <c r="AB73" i="2"/>
  <c r="V73" i="2"/>
  <c r="O73" i="2"/>
  <c r="D73" i="2"/>
  <c r="AH72" i="2"/>
  <c r="AB72" i="2"/>
  <c r="V72" i="2"/>
  <c r="O72" i="2"/>
  <c r="D72" i="2"/>
  <c r="AH71" i="2"/>
  <c r="AB71" i="2"/>
  <c r="V71" i="2"/>
  <c r="O71" i="2"/>
  <c r="D71" i="2"/>
  <c r="AH70" i="2"/>
  <c r="AB70" i="2"/>
  <c r="V70" i="2"/>
  <c r="O70" i="2"/>
  <c r="D70" i="2"/>
  <c r="AH69" i="2"/>
  <c r="AB69" i="2"/>
  <c r="V69" i="2"/>
  <c r="O69" i="2"/>
  <c r="D69" i="2"/>
  <c r="AH68" i="2"/>
  <c r="AB68" i="2"/>
  <c r="V68" i="2"/>
  <c r="O68" i="2"/>
  <c r="D68" i="2"/>
  <c r="AH67" i="2"/>
  <c r="AB67" i="2"/>
  <c r="V67" i="2"/>
  <c r="O67" i="2"/>
  <c r="D67" i="2"/>
  <c r="AH66" i="2"/>
  <c r="AB66" i="2"/>
  <c r="V66" i="2"/>
  <c r="O66" i="2"/>
  <c r="D66" i="2"/>
  <c r="AH65" i="2"/>
  <c r="AB65" i="2"/>
  <c r="V65" i="2"/>
  <c r="O65" i="2"/>
  <c r="D65" i="2"/>
  <c r="AH64" i="2"/>
  <c r="AB64" i="2"/>
  <c r="V64" i="2"/>
  <c r="O64" i="2"/>
  <c r="D64" i="2"/>
  <c r="AH63" i="2"/>
  <c r="AB63" i="2"/>
  <c r="V63" i="2"/>
  <c r="O63" i="2"/>
  <c r="D63" i="2"/>
  <c r="AH62" i="2"/>
  <c r="AB62" i="2"/>
  <c r="V62" i="2"/>
  <c r="O62" i="2"/>
  <c r="D62" i="2"/>
  <c r="AH61" i="2"/>
  <c r="AB61" i="2"/>
  <c r="V61" i="2"/>
  <c r="O61" i="2"/>
  <c r="D61" i="2"/>
  <c r="AH60" i="2"/>
  <c r="AB60" i="2"/>
  <c r="V60" i="2"/>
  <c r="O60" i="2"/>
  <c r="D60" i="2"/>
  <c r="AH59" i="2"/>
  <c r="AB59" i="2"/>
  <c r="V59" i="2"/>
  <c r="O59" i="2"/>
  <c r="D59" i="2"/>
  <c r="AH58" i="2"/>
  <c r="AB58" i="2"/>
  <c r="V58" i="2"/>
  <c r="O58" i="2"/>
  <c r="D58" i="2"/>
  <c r="AH57" i="2"/>
  <c r="AB57" i="2"/>
  <c r="V57" i="2"/>
  <c r="O57" i="2"/>
  <c r="D57" i="2"/>
  <c r="AH56" i="2"/>
  <c r="AB56" i="2"/>
  <c r="V56" i="2"/>
  <c r="O56" i="2"/>
  <c r="D56" i="2"/>
  <c r="AH55" i="2"/>
  <c r="AB55" i="2"/>
  <c r="V55" i="2"/>
  <c r="O55" i="2"/>
  <c r="D55" i="2"/>
  <c r="AG54" i="2"/>
  <c r="AC54" i="2"/>
  <c r="Y54" i="2"/>
  <c r="T54" i="2"/>
  <c r="N54" i="2"/>
  <c r="J54" i="2"/>
  <c r="F54" i="2"/>
  <c r="AG53" i="2"/>
  <c r="AC53" i="2"/>
  <c r="Y53" i="2"/>
  <c r="T53" i="2"/>
  <c r="N53" i="2"/>
  <c r="J53" i="2"/>
  <c r="F53" i="2"/>
  <c r="AG52" i="2"/>
  <c r="AC52" i="2"/>
  <c r="Y52" i="2"/>
  <c r="T52" i="2"/>
  <c r="N52" i="2"/>
  <c r="J52" i="2"/>
  <c r="F52" i="2"/>
  <c r="AG51" i="2"/>
  <c r="AC51" i="2"/>
  <c r="Y51" i="2"/>
  <c r="T51" i="2"/>
  <c r="N51" i="2"/>
  <c r="J51" i="2"/>
  <c r="F51" i="2"/>
  <c r="AG50" i="2"/>
  <c r="AC50" i="2"/>
  <c r="Y50" i="2"/>
  <c r="T50" i="2"/>
  <c r="N50" i="2"/>
  <c r="J50" i="2"/>
  <c r="F50" i="2"/>
  <c r="AG49" i="2"/>
  <c r="AC49" i="2"/>
  <c r="Y49" i="2"/>
  <c r="T49" i="2"/>
  <c r="N49" i="2"/>
  <c r="J49" i="2"/>
  <c r="F49" i="2"/>
  <c r="AG48" i="2"/>
  <c r="AC48" i="2"/>
  <c r="Y48" i="2"/>
  <c r="T48" i="2"/>
  <c r="N48" i="2"/>
  <c r="J48" i="2"/>
  <c r="F48" i="2"/>
  <c r="AJ47" i="2"/>
  <c r="AE47" i="2"/>
  <c r="Y47" i="2"/>
  <c r="R47" i="2"/>
  <c r="L47" i="2"/>
  <c r="AJ46" i="2"/>
  <c r="AE46" i="2"/>
  <c r="Y46" i="2"/>
  <c r="R46" i="2"/>
  <c r="L46" i="2"/>
  <c r="AJ45" i="2"/>
  <c r="AE45" i="2"/>
  <c r="Y45" i="2"/>
  <c r="R45" i="2"/>
  <c r="L45" i="2"/>
  <c r="AJ44" i="2"/>
  <c r="AE44" i="2"/>
  <c r="Y44" i="2"/>
  <c r="R44" i="2"/>
  <c r="L44" i="2"/>
  <c r="AJ43" i="2"/>
  <c r="AE43" i="2"/>
  <c r="Y43" i="2"/>
  <c r="R43" i="2"/>
  <c r="L43" i="2"/>
  <c r="AJ42" i="2"/>
  <c r="AE42" i="2"/>
  <c r="Y42" i="2"/>
  <c r="R42" i="2"/>
  <c r="L42" i="2"/>
  <c r="AJ41" i="2"/>
  <c r="AE41" i="2"/>
  <c r="Y41" i="2"/>
  <c r="R41" i="2"/>
  <c r="L41" i="2"/>
  <c r="AJ40" i="2"/>
  <c r="AE40" i="2"/>
  <c r="Y40" i="2"/>
  <c r="R40" i="2"/>
  <c r="L40" i="2"/>
  <c r="L39" i="2"/>
  <c r="B36" i="2"/>
  <c r="G36" i="2"/>
  <c r="K36" i="2"/>
  <c r="O36" i="2"/>
  <c r="Z36" i="2"/>
  <c r="AD36" i="2"/>
  <c r="AH36" i="2"/>
  <c r="D36" i="2"/>
  <c r="N36" i="2"/>
  <c r="V36" i="2"/>
  <c r="AB36" i="2"/>
  <c r="AG36" i="2"/>
  <c r="AF35" i="2"/>
  <c r="Y35" i="2"/>
  <c r="H35" i="2"/>
  <c r="B34" i="2"/>
  <c r="G34" i="2"/>
  <c r="K34" i="2"/>
  <c r="O34" i="2"/>
  <c r="Z34" i="2"/>
  <c r="AD34" i="2"/>
  <c r="AH34" i="2"/>
  <c r="D34" i="2"/>
  <c r="N34" i="2"/>
  <c r="V34" i="2"/>
  <c r="AB34" i="2"/>
  <c r="AG34" i="2"/>
  <c r="AF33" i="2"/>
  <c r="Y33" i="2"/>
  <c r="H33" i="2"/>
  <c r="B47" i="2"/>
  <c r="G47" i="2"/>
  <c r="K47" i="2"/>
  <c r="O47" i="2"/>
  <c r="Z47" i="2"/>
  <c r="AD47" i="2"/>
  <c r="AH47" i="2"/>
  <c r="B46" i="2"/>
  <c r="G46" i="2"/>
  <c r="K46" i="2"/>
  <c r="O46" i="2"/>
  <c r="Z46" i="2"/>
  <c r="AD46" i="2"/>
  <c r="AH46" i="2"/>
  <c r="B45" i="2"/>
  <c r="G45" i="2"/>
  <c r="K45" i="2"/>
  <c r="O45" i="2"/>
  <c r="Z45" i="2"/>
  <c r="AD45" i="2"/>
  <c r="AH45" i="2"/>
  <c r="B44" i="2"/>
  <c r="G44" i="2"/>
  <c r="K44" i="2"/>
  <c r="O44" i="2"/>
  <c r="Z44" i="2"/>
  <c r="AD44" i="2"/>
  <c r="AH44" i="2"/>
  <c r="B43" i="2"/>
  <c r="G43" i="2"/>
  <c r="K43" i="2"/>
  <c r="O43" i="2"/>
  <c r="Z43" i="2"/>
  <c r="AD43" i="2"/>
  <c r="AH43" i="2"/>
  <c r="B42" i="2"/>
  <c r="G42" i="2"/>
  <c r="K42" i="2"/>
  <c r="O42" i="2"/>
  <c r="Z42" i="2"/>
  <c r="AD42" i="2"/>
  <c r="AH42" i="2"/>
  <c r="B41" i="2"/>
  <c r="G41" i="2"/>
  <c r="K41" i="2"/>
  <c r="O41" i="2"/>
  <c r="Z41" i="2"/>
  <c r="AD41" i="2"/>
  <c r="AH41" i="2"/>
  <c r="B40" i="2"/>
  <c r="G40" i="2"/>
  <c r="K40" i="2"/>
  <c r="O40" i="2"/>
  <c r="Z40" i="2"/>
  <c r="AD40" i="2"/>
  <c r="AH40" i="2"/>
  <c r="B39" i="2"/>
  <c r="G39" i="2"/>
  <c r="K39" i="2"/>
  <c r="O39" i="2"/>
  <c r="Z39" i="2"/>
  <c r="AD39" i="2"/>
  <c r="AH39" i="2"/>
  <c r="B38" i="2"/>
  <c r="G38" i="2"/>
  <c r="K38" i="2"/>
  <c r="O38" i="2"/>
  <c r="Z38" i="2"/>
  <c r="AD38" i="2"/>
  <c r="AH38" i="2"/>
  <c r="B37" i="2"/>
  <c r="G37" i="2"/>
  <c r="K37" i="2"/>
  <c r="O37" i="2"/>
  <c r="Z37" i="2"/>
  <c r="AD37" i="2"/>
  <c r="AH37" i="2"/>
  <c r="AA36" i="2"/>
  <c r="R36" i="2"/>
  <c r="J36" i="2"/>
  <c r="A36" i="2"/>
  <c r="AE35" i="2"/>
  <c r="X35" i="2"/>
  <c r="M35" i="2"/>
  <c r="A34" i="2"/>
  <c r="AE33" i="2"/>
  <c r="X33" i="2"/>
  <c r="M33" i="2"/>
  <c r="B35" i="2"/>
  <c r="G35" i="2"/>
  <c r="K35" i="2"/>
  <c r="O35" i="2"/>
  <c r="Z35" i="2"/>
  <c r="AD35" i="2"/>
  <c r="AH35" i="2"/>
  <c r="D35" i="2"/>
  <c r="N35" i="2"/>
  <c r="V35" i="2"/>
  <c r="AB35" i="2"/>
  <c r="AG35" i="2"/>
  <c r="B33" i="2"/>
  <c r="G33" i="2"/>
  <c r="K33" i="2"/>
  <c r="O33" i="2"/>
  <c r="Z33" i="2"/>
  <c r="AD33" i="2"/>
  <c r="AH33" i="2"/>
  <c r="D33" i="2"/>
  <c r="N33" i="2"/>
  <c r="V33" i="2"/>
  <c r="AB33" i="2"/>
  <c r="AG33" i="2"/>
  <c r="B32" i="2"/>
  <c r="G32" i="2"/>
  <c r="K32" i="2"/>
  <c r="O32" i="2"/>
  <c r="Z32" i="2"/>
  <c r="AD32" i="2"/>
  <c r="AH32" i="2"/>
  <c r="B31" i="2"/>
  <c r="G31" i="2"/>
  <c r="K31" i="2"/>
  <c r="O31" i="2"/>
  <c r="Z31" i="2"/>
  <c r="AD31" i="2"/>
  <c r="AH31" i="2"/>
  <c r="B30" i="2"/>
  <c r="G30" i="2"/>
  <c r="K30" i="2"/>
  <c r="O30" i="2"/>
  <c r="Z30" i="2"/>
  <c r="AD30" i="2"/>
  <c r="AH30" i="2"/>
  <c r="B29" i="2"/>
  <c r="G29" i="2"/>
  <c r="K29" i="2"/>
  <c r="O29" i="2"/>
  <c r="Z29" i="2"/>
  <c r="AD29" i="2"/>
  <c r="AH29" i="2"/>
  <c r="B28" i="2"/>
  <c r="G28" i="2"/>
  <c r="K28" i="2"/>
  <c r="O28" i="2"/>
  <c r="Z28" i="2"/>
  <c r="AD28" i="2"/>
  <c r="AH28" i="2"/>
  <c r="B27" i="2"/>
  <c r="G27" i="2"/>
  <c r="K27" i="2"/>
  <c r="O27" i="2"/>
  <c r="Z27" i="2"/>
  <c r="AD27" i="2"/>
  <c r="AH27" i="2"/>
  <c r="A26" i="2"/>
  <c r="F26" i="2"/>
  <c r="J26" i="2"/>
  <c r="N26" i="2"/>
  <c r="T26" i="2"/>
  <c r="B26" i="2"/>
  <c r="G26" i="2"/>
  <c r="K26" i="2"/>
  <c r="O26" i="2"/>
  <c r="Z26" i="2"/>
  <c r="AD26" i="2"/>
  <c r="AH26" i="2"/>
  <c r="A25" i="2"/>
  <c r="F25" i="2"/>
  <c r="J25" i="2"/>
  <c r="N25" i="2"/>
  <c r="T25" i="2"/>
  <c r="Y25" i="2"/>
  <c r="AC25" i="2"/>
  <c r="AG25" i="2"/>
  <c r="B25" i="2"/>
  <c r="G25" i="2"/>
  <c r="K25" i="2"/>
  <c r="O25" i="2"/>
  <c r="Z25" i="2"/>
  <c r="AD25" i="2"/>
  <c r="AH25" i="2"/>
  <c r="A24" i="2"/>
  <c r="F24" i="2"/>
  <c r="J24" i="2"/>
  <c r="N24" i="2"/>
  <c r="T24" i="2"/>
  <c r="Y24" i="2"/>
  <c r="AC24" i="2"/>
  <c r="AG24" i="2"/>
  <c r="B24" i="2"/>
  <c r="G24" i="2"/>
  <c r="K24" i="2"/>
  <c r="O24" i="2"/>
  <c r="Z24" i="2"/>
  <c r="AD24" i="2"/>
  <c r="AH24" i="2"/>
  <c r="A23" i="2"/>
  <c r="F23" i="2"/>
  <c r="J23" i="2"/>
  <c r="N23" i="2"/>
  <c r="T23" i="2"/>
  <c r="Y23" i="2"/>
  <c r="AC23" i="2"/>
  <c r="AG23" i="2"/>
  <c r="B23" i="2"/>
  <c r="G23" i="2"/>
  <c r="K23" i="2"/>
  <c r="O23" i="2"/>
  <c r="Z23" i="2"/>
  <c r="AD23" i="2"/>
  <c r="AH23" i="2"/>
  <c r="A22" i="2"/>
  <c r="F22" i="2"/>
  <c r="J22" i="2"/>
  <c r="N22" i="2"/>
  <c r="T22" i="2"/>
  <c r="Y22" i="2"/>
  <c r="AC22" i="2"/>
  <c r="AG22" i="2"/>
  <c r="B22" i="2"/>
  <c r="G22" i="2"/>
  <c r="K22" i="2"/>
  <c r="O22" i="2"/>
  <c r="Z22" i="2"/>
  <c r="AD22" i="2"/>
  <c r="AH22" i="2"/>
  <c r="AG32" i="2"/>
  <c r="AB32" i="2"/>
  <c r="V32" i="2"/>
  <c r="N32" i="2"/>
  <c r="D32" i="2"/>
  <c r="AG31" i="2"/>
  <c r="AB31" i="2"/>
  <c r="V31" i="2"/>
  <c r="N31" i="2"/>
  <c r="D31" i="2"/>
  <c r="AG30" i="2"/>
  <c r="AB30" i="2"/>
  <c r="V30" i="2"/>
  <c r="N30" i="2"/>
  <c r="D30" i="2"/>
  <c r="AG29" i="2"/>
  <c r="AB29" i="2"/>
  <c r="V29" i="2"/>
  <c r="N29" i="2"/>
  <c r="D29" i="2"/>
  <c r="AG28" i="2"/>
  <c r="AB28" i="2"/>
  <c r="V28" i="2"/>
  <c r="N28" i="2"/>
  <c r="D28" i="2"/>
  <c r="AG27" i="2"/>
  <c r="AB27" i="2"/>
  <c r="V27" i="2"/>
  <c r="N27" i="2"/>
  <c r="D27" i="2"/>
  <c r="AG26" i="2"/>
  <c r="AB26" i="2"/>
  <c r="V26" i="2"/>
  <c r="L26" i="2"/>
  <c r="D26" i="2"/>
  <c r="AE25" i="2"/>
  <c r="V25" i="2"/>
  <c r="L25" i="2"/>
  <c r="D25" i="2"/>
  <c r="AE24" i="2"/>
  <c r="V24" i="2"/>
  <c r="L24" i="2"/>
  <c r="D24" i="2"/>
  <c r="AE23" i="2"/>
  <c r="V23" i="2"/>
  <c r="L23" i="2"/>
  <c r="D23" i="2"/>
  <c r="AE22" i="2"/>
  <c r="V22" i="2"/>
  <c r="L22" i="2"/>
  <c r="D22" i="2"/>
  <c r="AH21" i="2"/>
  <c r="AD21" i="2"/>
  <c r="Z21" i="2"/>
  <c r="O21" i="2"/>
  <c r="K21" i="2"/>
  <c r="AJ20" i="2"/>
  <c r="AD20" i="2"/>
  <c r="Y20" i="2"/>
  <c r="R20" i="2"/>
  <c r="K20" i="2"/>
  <c r="AJ19" i="2"/>
  <c r="AD19" i="2"/>
  <c r="Y19" i="2"/>
  <c r="R19" i="2"/>
  <c r="K19" i="2"/>
  <c r="AJ18" i="2"/>
  <c r="AD18" i="2"/>
  <c r="Y18" i="2"/>
  <c r="R18" i="2"/>
  <c r="K18" i="2"/>
  <c r="AJ17" i="2"/>
  <c r="AD17" i="2"/>
  <c r="Y17" i="2"/>
  <c r="R17" i="2"/>
  <c r="K17" i="2"/>
  <c r="AJ16" i="2"/>
  <c r="AD16" i="2"/>
  <c r="Y16" i="2"/>
  <c r="R16" i="2"/>
  <c r="K16" i="2"/>
  <c r="K15" i="2"/>
  <c r="AJ12" i="2"/>
  <c r="R12" i="2"/>
  <c r="X11" i="2"/>
  <c r="X10" i="2"/>
  <c r="X9" i="2"/>
  <c r="X8" i="2"/>
  <c r="X7" i="2"/>
  <c r="X6" i="2"/>
  <c r="D21" i="2"/>
  <c r="H21" i="2"/>
  <c r="D20" i="2"/>
  <c r="H20" i="2"/>
  <c r="L20" i="2"/>
  <c r="V20" i="2"/>
  <c r="AA20" i="2"/>
  <c r="AE20" i="2"/>
  <c r="AI20" i="2"/>
  <c r="D19" i="2"/>
  <c r="H19" i="2"/>
  <c r="L19" i="2"/>
  <c r="V19" i="2"/>
  <c r="AA19" i="2"/>
  <c r="AE19" i="2"/>
  <c r="AI19" i="2"/>
  <c r="D18" i="2"/>
  <c r="H18" i="2"/>
  <c r="L18" i="2"/>
  <c r="V18" i="2"/>
  <c r="AA18" i="2"/>
  <c r="AE18" i="2"/>
  <c r="AI18" i="2"/>
  <c r="D17" i="2"/>
  <c r="H17" i="2"/>
  <c r="L17" i="2"/>
  <c r="V17" i="2"/>
  <c r="AA17" i="2"/>
  <c r="AE17" i="2"/>
  <c r="AI17" i="2"/>
  <c r="D16" i="2"/>
  <c r="H16" i="2"/>
  <c r="L16" i="2"/>
  <c r="V16" i="2"/>
  <c r="AA16" i="2"/>
  <c r="AE16" i="2"/>
  <c r="AI16" i="2"/>
  <c r="D15" i="2"/>
  <c r="H15" i="2"/>
  <c r="L15" i="2"/>
  <c r="V15" i="2"/>
  <c r="AA15" i="2"/>
  <c r="AE15" i="2"/>
  <c r="AI15" i="2"/>
  <c r="D14" i="2"/>
  <c r="H14" i="2"/>
  <c r="L14" i="2"/>
  <c r="V14" i="2"/>
  <c r="AA14" i="2"/>
  <c r="AE14" i="2"/>
  <c r="AI14" i="2"/>
  <c r="AG12" i="2"/>
  <c r="A12" i="2"/>
  <c r="F12" i="2"/>
  <c r="J12" i="2"/>
  <c r="B12" i="2"/>
  <c r="G12" i="2"/>
  <c r="K12" i="2"/>
  <c r="O12" i="2"/>
  <c r="Z12" i="2"/>
  <c r="AD12" i="2"/>
  <c r="AH12" i="2"/>
  <c r="D12" i="2"/>
  <c r="H12" i="2"/>
  <c r="L12" i="2"/>
  <c r="V12" i="2"/>
  <c r="AA12" i="2"/>
  <c r="AE12" i="2"/>
  <c r="AI12" i="2"/>
  <c r="T12" i="2"/>
  <c r="AC12" i="2"/>
  <c r="M12" i="2"/>
  <c r="X12" i="2"/>
  <c r="AF12" i="2"/>
  <c r="F11" i="2"/>
  <c r="J11" i="2"/>
  <c r="N11" i="2"/>
  <c r="T11" i="2"/>
  <c r="Y11" i="2"/>
  <c r="AC11" i="2"/>
  <c r="AG11" i="2"/>
  <c r="B11" i="2"/>
  <c r="G11" i="2"/>
  <c r="K11" i="2"/>
  <c r="A11" i="2" s="1"/>
  <c r="O11" i="2"/>
  <c r="Z11" i="2"/>
  <c r="AD11" i="2"/>
  <c r="AH11" i="2"/>
  <c r="D11" i="2"/>
  <c r="H11" i="2"/>
  <c r="L11" i="2"/>
  <c r="V11" i="2"/>
  <c r="AA11" i="2"/>
  <c r="AE11" i="2"/>
  <c r="AI11" i="2"/>
  <c r="AB11" i="2"/>
  <c r="M11" i="2"/>
  <c r="AF11" i="2"/>
  <c r="F10" i="2"/>
  <c r="H10" i="2" s="1"/>
  <c r="J10" i="2"/>
  <c r="N10" i="2"/>
  <c r="T10" i="2"/>
  <c r="Y10" i="2"/>
  <c r="AC10" i="2"/>
  <c r="AG10" i="2"/>
  <c r="B10" i="2"/>
  <c r="G10" i="2"/>
  <c r="K10" i="2"/>
  <c r="A10" i="2" s="1"/>
  <c r="O10" i="2"/>
  <c r="Z10" i="2"/>
  <c r="AD10" i="2"/>
  <c r="AH10" i="2"/>
  <c r="D10" i="2"/>
  <c r="L10" i="2"/>
  <c r="V10" i="2"/>
  <c r="AA10" i="2"/>
  <c r="AE10" i="2"/>
  <c r="AI10" i="2"/>
  <c r="AB10" i="2"/>
  <c r="M10" i="2"/>
  <c r="AF10" i="2"/>
  <c r="F9" i="2"/>
  <c r="J9" i="2"/>
  <c r="N9" i="2"/>
  <c r="T9" i="2"/>
  <c r="Y9" i="2"/>
  <c r="AG9" i="2"/>
  <c r="B9" i="2"/>
  <c r="G9" i="2"/>
  <c r="K9" i="2"/>
  <c r="AC9" i="2" s="1"/>
  <c r="O9" i="2"/>
  <c r="Z9" i="2"/>
  <c r="AD9" i="2"/>
  <c r="AH9" i="2"/>
  <c r="D9" i="2"/>
  <c r="H9" i="2"/>
  <c r="L9" i="2"/>
  <c r="V9" i="2"/>
  <c r="AA9" i="2"/>
  <c r="AE9" i="2"/>
  <c r="AI9" i="2"/>
  <c r="AB9" i="2"/>
  <c r="M9" i="2"/>
  <c r="AF9" i="2"/>
  <c r="F8" i="2"/>
  <c r="H8" i="2" s="1"/>
  <c r="J8" i="2"/>
  <c r="N8" i="2"/>
  <c r="Y8" i="2"/>
  <c r="B8" i="2"/>
  <c r="G8" i="2"/>
  <c r="K8" i="2"/>
  <c r="AG8" i="2" s="1"/>
  <c r="O8" i="2"/>
  <c r="Z8" i="2"/>
  <c r="D8" i="2"/>
  <c r="L8" i="2"/>
  <c r="V8" i="2"/>
  <c r="AA8" i="2"/>
  <c r="AB8" i="2"/>
  <c r="M8" i="2"/>
  <c r="AF8" i="2"/>
  <c r="F7" i="2"/>
  <c r="J7" i="2"/>
  <c r="N7" i="2"/>
  <c r="T7" i="2"/>
  <c r="Y7" i="2"/>
  <c r="AG7" i="2"/>
  <c r="B7" i="2"/>
  <c r="G7" i="2"/>
  <c r="K7" i="2"/>
  <c r="O7" i="2"/>
  <c r="Z7" i="2"/>
  <c r="AD7" i="2"/>
  <c r="AH7" i="2"/>
  <c r="D7" i="2"/>
  <c r="H7" i="2"/>
  <c r="L7" i="2"/>
  <c r="V7" i="2"/>
  <c r="AA7" i="2"/>
  <c r="AE7" i="2"/>
  <c r="AI7" i="2"/>
  <c r="AB7" i="2"/>
  <c r="M7" i="2"/>
  <c r="AF7" i="2"/>
  <c r="F6" i="2"/>
  <c r="J6" i="2"/>
  <c r="N6" i="2"/>
  <c r="Y6" i="2"/>
  <c r="B6" i="2"/>
  <c r="G6" i="2"/>
  <c r="K6" i="2"/>
  <c r="O6" i="2"/>
  <c r="Z6" i="2"/>
  <c r="AD6" i="2"/>
  <c r="D6" i="2"/>
  <c r="H6" i="2"/>
  <c r="L6" i="2"/>
  <c r="V6" i="2"/>
  <c r="AA6" i="2"/>
  <c r="AB6" i="2"/>
  <c r="M6" i="2"/>
  <c r="AF6" i="2"/>
  <c r="F5" i="2"/>
  <c r="H5" i="2" s="1"/>
  <c r="J5" i="2"/>
  <c r="N5" i="2"/>
  <c r="Y5" i="2"/>
  <c r="AG5" i="2"/>
  <c r="G5" i="2"/>
  <c r="K5" i="2"/>
  <c r="O5" i="2"/>
  <c r="Z5" i="2"/>
  <c r="D5" i="2"/>
  <c r="L5" i="2"/>
  <c r="V5" i="2"/>
  <c r="AA5" i="2"/>
  <c r="AI5" i="2"/>
  <c r="AB5" i="2"/>
  <c r="M5" i="2"/>
  <c r="AF5" i="2"/>
  <c r="F4" i="2"/>
  <c r="H4" i="2" s="1"/>
  <c r="J4" i="2"/>
  <c r="N4" i="2"/>
  <c r="Y4" i="2"/>
  <c r="AG4" i="2"/>
  <c r="G4" i="2"/>
  <c r="K4" i="2"/>
  <c r="O4" i="2"/>
  <c r="Z4" i="2"/>
  <c r="AD4" i="2"/>
  <c r="D4" i="2"/>
  <c r="L4" i="2"/>
  <c r="V4" i="2"/>
  <c r="AA4" i="2"/>
  <c r="AI4" i="2"/>
  <c r="AB4" i="2"/>
  <c r="M4" i="2"/>
  <c r="AF4" i="2"/>
  <c r="B13" i="2"/>
  <c r="G13" i="2"/>
  <c r="K13" i="2"/>
  <c r="O13" i="2"/>
  <c r="D13" i="2"/>
  <c r="H13" i="2"/>
  <c r="L13" i="2"/>
  <c r="V13" i="2"/>
  <c r="AF3" i="2"/>
  <c r="M3" i="2"/>
  <c r="AI13" i="2"/>
  <c r="AE13" i="2"/>
  <c r="AA13" i="2"/>
  <c r="T13" i="2"/>
  <c r="J13" i="2"/>
  <c r="A13" i="2"/>
  <c r="AB3" i="2"/>
  <c r="F3" i="2"/>
  <c r="H3" i="2" s="1"/>
  <c r="J3" i="2"/>
  <c r="N3" i="2"/>
  <c r="Y3" i="2"/>
  <c r="G3" i="2"/>
  <c r="K3" i="2"/>
  <c r="O3" i="2"/>
  <c r="Z3" i="2"/>
  <c r="D3" i="2"/>
  <c r="L3" i="2"/>
  <c r="V3" i="2"/>
  <c r="AA3" i="2"/>
  <c r="AE6" i="2" l="1"/>
  <c r="X5" i="2"/>
  <c r="AD5" i="2"/>
  <c r="AI3" i="2"/>
  <c r="AE4" i="2"/>
  <c r="T4" i="2"/>
  <c r="AE5" i="2"/>
  <c r="T5" i="2"/>
  <c r="AE8" i="2"/>
  <c r="AH4" i="2"/>
  <c r="AC4" i="2"/>
  <c r="AH5" i="2"/>
  <c r="AC5" i="2"/>
  <c r="AD8" i="2"/>
  <c r="X3" i="2"/>
  <c r="T3" i="2"/>
  <c r="T6" i="2"/>
  <c r="AC7" i="2"/>
  <c r="T8" i="2"/>
  <c r="AD3" i="2"/>
  <c r="AC6" i="2"/>
  <c r="AC8" i="2"/>
  <c r="AE3" i="2"/>
  <c r="AG3" i="2"/>
  <c r="AH3" i="2"/>
  <c r="AC3" i="2"/>
  <c r="AI6" i="2"/>
  <c r="AH6" i="2"/>
  <c r="AG6" i="2"/>
  <c r="AI8" i="2"/>
  <c r="AH8" i="2"/>
  <c r="X4" i="2"/>
  <c r="B8" i="4"/>
  <c r="B9" i="4"/>
  <c r="B7" i="4"/>
  <c r="G4" i="4"/>
  <c r="C4" i="4"/>
  <c r="C3" i="4"/>
  <c r="C22" i="50"/>
  <c r="C18" i="50"/>
  <c r="C13" i="50"/>
  <c r="C8" i="50"/>
  <c r="AA13" i="3"/>
  <c r="AB13" i="3"/>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B31" i="3"/>
  <c r="AA32" i="3"/>
  <c r="AB32" i="3"/>
  <c r="AA33" i="3"/>
  <c r="AB33" i="3"/>
  <c r="AA34" i="3"/>
  <c r="AB34" i="3"/>
  <c r="AA35" i="3"/>
  <c r="AB35" i="3"/>
  <c r="AA36" i="3"/>
  <c r="AB36" i="3"/>
  <c r="AA37" i="3"/>
  <c r="AB37" i="3"/>
  <c r="AA38" i="3"/>
  <c r="AB38" i="3"/>
  <c r="AA39" i="3"/>
  <c r="AB39" i="3"/>
  <c r="AA40" i="3"/>
  <c r="AB40" i="3"/>
  <c r="AA41" i="3"/>
  <c r="AB41" i="3"/>
  <c r="AA42" i="3"/>
  <c r="AB42" i="3"/>
  <c r="AA43" i="3"/>
  <c r="AB43" i="3"/>
  <c r="AA44" i="3"/>
  <c r="AB44" i="3"/>
  <c r="AA45" i="3"/>
  <c r="AB45" i="3"/>
  <c r="AA46" i="3"/>
  <c r="AB46" i="3"/>
  <c r="AA47" i="3"/>
  <c r="AB47" i="3"/>
  <c r="AA48" i="3"/>
  <c r="AB48" i="3"/>
  <c r="AA49" i="3"/>
  <c r="AB49" i="3"/>
  <c r="AA50" i="3"/>
  <c r="AB50" i="3"/>
  <c r="AA51" i="3"/>
  <c r="AB51" i="3"/>
  <c r="AA52" i="3"/>
  <c r="AB52" i="3"/>
  <c r="AA53" i="3"/>
  <c r="AB53" i="3"/>
  <c r="AA54" i="3"/>
  <c r="AB54" i="3"/>
  <c r="AA55" i="3"/>
  <c r="AA56" i="3"/>
  <c r="AA11" i="3"/>
  <c r="AB11" i="3"/>
  <c r="N16" i="18"/>
  <c r="N12" i="18"/>
  <c r="N7" i="18"/>
  <c r="N2" i="18"/>
  <c r="C14" i="17" l="1"/>
  <c r="C13" i="17"/>
  <c r="B14" i="17"/>
  <c r="B13" i="17"/>
  <c r="C7" i="7" l="1"/>
  <c r="C6" i="7"/>
  <c r="C5" i="7"/>
  <c r="B3" i="2" l="1"/>
  <c r="B4" i="2"/>
  <c r="B5" i="2"/>
  <c r="D6" i="17"/>
  <c r="AB12" i="3" l="1"/>
  <c r="AA12" i="3"/>
  <c r="F20" i="36" l="1"/>
  <c r="C10" i="17"/>
  <c r="G10" i="17" s="1"/>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2" i="2"/>
  <c r="N3" i="7"/>
  <c r="O4" i="7" s="1"/>
  <c r="B6" i="17"/>
  <c r="C5" i="17"/>
  <c r="P1" i="5"/>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9"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21" i="3"/>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X8" i="5"/>
  <c r="R8" i="5"/>
  <c r="L8" i="5"/>
  <c r="F8" i="5"/>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AO22" i="3"/>
  <c r="AD13" i="3"/>
  <c r="AJ15" i="3"/>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O20" i="3"/>
  <c r="F1" i="3"/>
  <c r="I2" i="2" l="1"/>
  <c r="U2" i="2"/>
  <c r="Q2" i="2"/>
  <c r="A2" i="2"/>
  <c r="D2" i="2"/>
  <c r="Y2" i="2"/>
  <c r="AB2" i="2"/>
  <c r="I101" i="3"/>
  <c r="C8" i="17" s="1"/>
  <c r="J2" i="2"/>
  <c r="AJ2" i="2"/>
  <c r="V2" i="2"/>
  <c r="O2" i="2"/>
  <c r="L2" i="2"/>
  <c r="AF2" i="2"/>
  <c r="AI26" i="3"/>
  <c r="J1" i="5"/>
  <c r="AI23" i="3"/>
  <c r="AO19" i="3"/>
  <c r="I105" i="3"/>
  <c r="G12" i="17" s="1"/>
  <c r="AO15" i="3"/>
  <c r="AU10" i="3"/>
  <c r="AQ10" i="3"/>
  <c r="C9" i="5" s="1"/>
  <c r="AW10" i="3"/>
  <c r="AS10" i="3"/>
  <c r="G2" i="2"/>
  <c r="N2" i="2"/>
  <c r="M2" i="2"/>
  <c r="AA2" i="2"/>
  <c r="AI21" i="3"/>
  <c r="F2" i="2"/>
  <c r="H2" i="2" s="1"/>
  <c r="Z2" i="2"/>
  <c r="R2" i="2"/>
  <c r="N5" i="7"/>
  <c r="N4" i="7"/>
  <c r="O5" i="7"/>
  <c r="B2" i="2"/>
  <c r="K2" i="2"/>
  <c r="AI24" i="3"/>
  <c r="AI20" i="3"/>
  <c r="AI22" i="3"/>
  <c r="AI25" i="3"/>
  <c r="AO14" i="3"/>
  <c r="AE2" i="2" l="1"/>
  <c r="AH2" i="2"/>
  <c r="AD2" i="2"/>
  <c r="AI2" i="2"/>
  <c r="AC2" i="2"/>
  <c r="AG2" i="2"/>
  <c r="X2" i="2"/>
  <c r="AI16" i="3"/>
  <c r="AO16" i="3"/>
  <c r="AI18" i="3"/>
  <c r="AO18" i="3"/>
  <c r="AI14" i="3"/>
  <c r="AI17" i="3"/>
  <c r="AO17" i="3"/>
  <c r="T2" i="2"/>
  <c r="AO13" i="3"/>
  <c r="C11" i="5"/>
  <c r="A5" i="19" s="1"/>
  <c r="AO11" i="3"/>
  <c r="AI11" i="3"/>
  <c r="C10" i="5"/>
  <c r="A4" i="19" s="1"/>
  <c r="A3" i="19"/>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C13" i="5"/>
  <c r="A7" i="19" s="1"/>
  <c r="C12" i="5"/>
  <c r="A6" i="19" s="1"/>
  <c r="R14" i="5"/>
  <c r="O10" i="5"/>
  <c r="A16" i="19" s="1"/>
  <c r="B16" i="19" s="1"/>
  <c r="O8" i="5"/>
  <c r="A14" i="19" s="1"/>
  <c r="B14" i="19" s="1"/>
  <c r="O12" i="5"/>
  <c r="A18" i="19" s="1"/>
  <c r="B18" i="19" s="1"/>
  <c r="O9" i="5"/>
  <c r="A15" i="19" s="1"/>
  <c r="B15" i="19" s="1"/>
  <c r="O11" i="5"/>
  <c r="A17" i="19" s="1"/>
  <c r="B17" i="19" s="1"/>
  <c r="O13" i="5"/>
  <c r="A19" i="19" s="1"/>
  <c r="B19" i="19" s="1"/>
  <c r="O6" i="7"/>
  <c r="N7" i="7" s="1"/>
  <c r="N6" i="7"/>
  <c r="D9" i="5"/>
  <c r="AI13" i="3" l="1"/>
  <c r="E10" i="5" s="1"/>
  <c r="H4" i="19" s="1"/>
  <c r="AO12" i="3"/>
  <c r="AI12" i="3"/>
  <c r="E9" i="5" s="1"/>
  <c r="H3" i="19" s="1"/>
  <c r="D2" i="19"/>
  <c r="C2" i="19"/>
  <c r="C5" i="19"/>
  <c r="D5" i="19"/>
  <c r="C6" i="19"/>
  <c r="D6" i="19"/>
  <c r="D4" i="19"/>
  <c r="C4" i="19"/>
  <c r="C7" i="19"/>
  <c r="D7" i="19"/>
  <c r="D3" i="19"/>
  <c r="C3" i="19"/>
  <c r="J5" i="19"/>
  <c r="D11" i="5"/>
  <c r="I5" i="19" s="1"/>
  <c r="L5" i="19"/>
  <c r="M5" i="19"/>
  <c r="D10" i="5"/>
  <c r="I4" i="19" s="1"/>
  <c r="K5" i="19"/>
  <c r="E11" i="5"/>
  <c r="H5" i="19" s="1"/>
  <c r="B5" i="19"/>
  <c r="B6" i="19"/>
  <c r="B4" i="19"/>
  <c r="B7" i="19"/>
  <c r="B2" i="19"/>
  <c r="B3" i="19"/>
  <c r="I102" i="3"/>
  <c r="C9"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O7" i="7"/>
  <c r="N8" i="7" s="1"/>
  <c r="L3" i="19"/>
  <c r="I3" i="19"/>
  <c r="M3" i="19"/>
  <c r="J3" i="19"/>
  <c r="K3" i="19"/>
  <c r="K4" i="19"/>
  <c r="M4" i="19"/>
  <c r="L4" i="19"/>
  <c r="J4" i="19"/>
  <c r="G11" i="17" l="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J2" i="19"/>
  <c r="H2" i="19"/>
  <c r="L2" i="19"/>
  <c r="J24" i="19"/>
  <c r="C24" i="19"/>
  <c r="D24" i="19"/>
  <c r="K24" i="19"/>
  <c r="H24" i="19"/>
  <c r="M24" i="19"/>
  <c r="I24" i="19"/>
  <c r="L24" i="19"/>
  <c r="M9" i="19"/>
  <c r="D9" i="19"/>
  <c r="K9" i="19"/>
  <c r="J9" i="19"/>
  <c r="C9" i="19"/>
  <c r="H9" i="19"/>
  <c r="I9" i="19"/>
  <c r="L9" i="19"/>
  <c r="J7" i="19"/>
  <c r="M7" i="19"/>
  <c r="H7" i="19"/>
  <c r="I7" i="19"/>
  <c r="L7" i="19"/>
  <c r="K7" i="19"/>
  <c r="L8" i="19"/>
  <c r="D8" i="19"/>
  <c r="C8" i="19"/>
  <c r="H8" i="19"/>
  <c r="J8" i="19"/>
  <c r="M8" i="19"/>
  <c r="I8" i="19"/>
  <c r="K8" i="19"/>
  <c r="K17" i="19"/>
  <c r="I17" i="19"/>
  <c r="L17" i="19"/>
  <c r="D17" i="19"/>
  <c r="M17" i="19"/>
  <c r="H17" i="19"/>
  <c r="C17" i="19"/>
  <c r="J17" i="19"/>
  <c r="I6" i="19"/>
  <c r="K6" i="19"/>
  <c r="H6" i="19"/>
  <c r="J6" i="19"/>
  <c r="M6" i="19"/>
  <c r="L6" i="19"/>
  <c r="K20" i="19"/>
  <c r="C20" i="19"/>
  <c r="J20" i="19"/>
  <c r="D20" i="19"/>
  <c r="M20" i="19"/>
  <c r="H20" i="19"/>
  <c r="L20" i="19"/>
  <c r="I20" i="19"/>
  <c r="H12" i="19"/>
  <c r="J12" i="19"/>
  <c r="D12" i="19"/>
  <c r="L12" i="19"/>
  <c r="K12" i="19"/>
  <c r="C12" i="19"/>
  <c r="I12" i="19"/>
  <c r="M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 r="N78" i="7" l="1"/>
  <c r="O78" i="7"/>
  <c r="N79" i="7" l="1"/>
  <c r="O79" i="7"/>
  <c r="N80" i="7" l="1"/>
  <c r="O80" i="7"/>
  <c r="O81" i="7" l="1"/>
  <c r="N81" i="7"/>
  <c r="N82" i="7" l="1"/>
  <c r="O82" i="7"/>
  <c r="O83" i="7" l="1"/>
  <c r="N83" i="7"/>
  <c r="N84" i="7" l="1"/>
  <c r="O84" i="7"/>
  <c r="N85" i="7" l="1"/>
  <c r="O85" i="7"/>
  <c r="N86" i="7" l="1"/>
  <c r="O86" i="7"/>
  <c r="O87" i="7" l="1"/>
  <c r="N87" i="7"/>
  <c r="N88" i="7" l="1"/>
  <c r="O88" i="7"/>
  <c r="N89" i="7" l="1"/>
  <c r="O89" i="7"/>
  <c r="N90" i="7" l="1"/>
  <c r="O90" i="7"/>
  <c r="O91" i="7" l="1"/>
  <c r="N91" i="7"/>
  <c r="N92" i="7" l="1"/>
  <c r="O92" i="7"/>
  <c r="O93" i="7" l="1"/>
  <c r="N93" i="7"/>
  <c r="N94" i="7" l="1"/>
  <c r="O94" i="7"/>
  <c r="N95" i="7" l="1"/>
  <c r="O95" i="7"/>
  <c r="N96" i="7" l="1"/>
  <c r="O96" i="7"/>
  <c r="O97" i="7" l="1"/>
  <c r="N97" i="7"/>
  <c r="N98" i="7" l="1"/>
  <c r="O98" i="7"/>
  <c r="O99" i="7" l="1"/>
  <c r="N99" i="7"/>
  <c r="N100" i="7" l="1"/>
  <c r="O100" i="7"/>
  <c r="O101" i="7" l="1"/>
  <c r="N101" i="7"/>
  <c r="N102" i="7" l="1"/>
  <c r="O102" i="7"/>
  <c r="N103" i="7" l="1"/>
  <c r="O103" i="7"/>
  <c r="N104" i="7" l="1"/>
  <c r="O104" i="7"/>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8" authorId="0" shapeId="0">
      <text>
        <r>
          <rPr>
            <sz val="11"/>
            <color indexed="81"/>
            <rFont val="ＭＳ Ｐゴシック"/>
            <family val="3"/>
            <charset val="128"/>
          </rPr>
          <t>県選手権の出場資格がある場合には、OPを選択してください！</t>
        </r>
      </text>
    </comment>
    <comment ref="U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8" authorId="0" shapeId="0">
      <text>
        <r>
          <rPr>
            <sz val="11"/>
            <color indexed="81"/>
            <rFont val="ＭＳ Ｐゴシック"/>
            <family val="3"/>
            <charset val="128"/>
          </rPr>
          <t>県選手権の出場資格がある場合には、OPを選択してください！</t>
        </r>
      </text>
    </comment>
    <comment ref="W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C10" authorId="2" shapeId="0">
      <text>
        <r>
          <rPr>
            <b/>
            <sz val="9"/>
            <color indexed="81"/>
            <rFont val="ＭＳ Ｐゴシック"/>
            <family val="3"/>
            <charset val="128"/>
          </rPr>
          <t>必ず今年度のNoを入力してください。
入力がないと、データが作成されませんので御注意ください。</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西暦で入力してください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B1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B1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B1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B1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B1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B1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B1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B1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B2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B2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B2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B2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B2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B2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B2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B2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B2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B2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B3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B3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B3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B3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B3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B3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B3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B3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B3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B3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B4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B4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B4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B4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B4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B4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B4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B4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B4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B4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B5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B5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B5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B5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B5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B5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B5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B5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B5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B5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B6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B6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B6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B6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B6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B6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B6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B6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B6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B6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B7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B7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B7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B7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B7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B7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B7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B7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B7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B7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B8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B8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B8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B8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B8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B8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B8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B8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B8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B8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B9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B9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B9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B9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B9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B9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B9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B9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B9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B9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B10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<sst xmlns="http://schemas.openxmlformats.org/spreadsheetml/2006/main" count="2219" uniqueCount="1609">
  <si>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</si>
  <si>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</si>
  <si>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</si>
  <si>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</si>
  <si>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</si>
  <si>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</si>
  <si>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</si>
  <si>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</si>
  <si>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</si>
  <si>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</si>
  <si>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</si>
  <si>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</si>
  <si>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</si>
  <si>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</si>
  <si>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</si>
  <si>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</si>
  <si>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</si>
  <si>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</si>
  <si>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</si>
  <si>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</si>
  <si>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</si>
  <si>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</si>
  <si>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</si>
  <si>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</si>
  <si>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</si>
  <si>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</si>
  <si>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</si>
  <si>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</si>
  <si>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</si>
  <si>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</si>
  <si>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</si>
  <si>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</si>
  <si>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</si>
  <si>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</si>
  <si>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</si>
  <si>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</si>
  <si>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</si>
  <si>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</si>
  <si>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</si>
  <si>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記録</t>
    <rPh sb="0" eb="2">
      <t>キロク</t>
    </rPh>
    <phoneticPr fontId="8"/>
  </si>
  <si>
    <t>例</t>
    <rPh sb="0" eb="1">
      <t>レイ</t>
    </rPh>
    <phoneticPr fontId="8"/>
  </si>
  <si>
    <t>4X100mR</t>
    <phoneticPr fontId="8"/>
  </si>
  <si>
    <t>氏　名</t>
    <rPh sb="0" eb="1">
      <t>シ</t>
    </rPh>
    <rPh sb="2" eb="3">
      <t>メイ</t>
    </rPh>
    <phoneticPr fontId="8"/>
  </si>
  <si>
    <t>A4サイズ</t>
    <phoneticPr fontId="12"/>
  </si>
  <si>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2"/>
  </si>
  <si>
    <t>女</t>
    <rPh sb="0" eb="1">
      <t>オンナ</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</si>
  <si>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</si>
  <si>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</si>
  <si>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</si>
  <si>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</si>
  <si>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</si>
  <si>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</si>
  <si>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</si>
  <si>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</si>
  <si>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</si>
  <si>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</si>
  <si>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</si>
  <si>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</si>
  <si>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</si>
  <si>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8"/>
  </si>
  <si>
    <t xml:space="preserve">チーム名 </t>
    <rPh sb="3" eb="4">
      <t>メイ</t>
    </rPh>
    <phoneticPr fontId="8"/>
  </si>
  <si>
    <t>12m00</t>
    <phoneticPr fontId="8"/>
  </si>
  <si>
    <t>54秒23</t>
    <rPh sb="2" eb="3">
      <t>ビョウ</t>
    </rPh>
    <phoneticPr fontId="8"/>
  </si>
  <si>
    <t>↓</t>
    <phoneticPr fontId="8"/>
  </si>
  <si>
    <t>期　日</t>
    <rPh sb="0" eb="1">
      <t>キ</t>
    </rPh>
    <rPh sb="2" eb="3">
      <t>ヒ</t>
    </rPh>
    <phoneticPr fontId="8"/>
  </si>
  <si>
    <t>会　場</t>
    <rPh sb="0" eb="1">
      <t>カイ</t>
    </rPh>
    <rPh sb="2" eb="3">
      <t>バ</t>
    </rPh>
    <phoneticPr fontId="8"/>
  </si>
  <si>
    <t>送付先</t>
    <rPh sb="0" eb="2">
      <t>ソウフ</t>
    </rPh>
    <rPh sb="2" eb="3">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</si>
  <si>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</si>
  <si>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　　 のときは整数で表示されます。</t>
    <rPh sb="7" eb="9">
      <t>セイスウ</t>
    </rPh>
    <rPh sb="10" eb="12">
      <t>ヒョウジ</t>
    </rPh>
    <phoneticPr fontId="8"/>
  </si>
  <si>
    <t>　　なっていることを確認してください。</t>
    <rPh sb="10" eb="12">
      <t>カクニン</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</si>
  <si>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</si>
  <si>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男100m</t>
    <rPh sb="0" eb="1">
      <t>ダン</t>
    </rPh>
    <phoneticPr fontId="8"/>
  </si>
  <si>
    <t>男砲丸投</t>
    <rPh sb="0" eb="1">
      <t>オトコ</t>
    </rPh>
    <rPh sb="1" eb="4">
      <t>ホウガンナ</t>
    </rPh>
    <phoneticPr fontId="12"/>
  </si>
  <si>
    <t>男1500m</t>
    <phoneticPr fontId="8"/>
  </si>
  <si>
    <t>★記録がない場合は空欄にしてください。</t>
    <rPh sb="1" eb="3">
      <t>キロク</t>
    </rPh>
    <rPh sb="6" eb="8">
      <t>バアイ</t>
    </rPh>
    <rPh sb="9" eb="11">
      <t>クウラン</t>
    </rPh>
    <phoneticPr fontId="8"/>
  </si>
  <si>
    <t>Ord</t>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</si>
  <si>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</si>
  <si>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</si>
  <si>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</si>
  <si>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</si>
  <si>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</si>
  <si>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</si>
  <si>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</si>
  <si>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ﾌﾘｶﾞﾅ</t>
    <phoneticPr fontId="8"/>
  </si>
  <si>
    <t>種目</t>
    <rPh sb="0" eb="2">
      <t>シュモク</t>
    </rPh>
    <phoneticPr fontId="42"/>
  </si>
  <si>
    <t>男4X100mR</t>
    <rPh sb="0" eb="1">
      <t>オトコ</t>
    </rPh>
    <phoneticPr fontId="8"/>
  </si>
  <si>
    <t>男4X400mR</t>
    <rPh sb="0" eb="1">
      <t>オトコ</t>
    </rPh>
    <phoneticPr fontId="8"/>
  </si>
  <si>
    <t>女4X100mR</t>
    <phoneticPr fontId="8"/>
  </si>
  <si>
    <t>女4X400mR</t>
    <phoneticPr fontId="8"/>
  </si>
  <si>
    <t>男子</t>
    <rPh sb="0" eb="2">
      <t>ダンシ</t>
    </rPh>
    <phoneticPr fontId="42"/>
  </si>
  <si>
    <t>女子</t>
    <rPh sb="0" eb="2">
      <t>ジョシ</t>
    </rPh>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</si>
  <si>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</si>
  <si>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</si>
  <si>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t>ｶﾅ</t>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</si>
  <si>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</si>
  <si>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</si>
  <si>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</si>
  <si>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</si>
  <si>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</si>
  <si>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男子</t>
    <rPh sb="0" eb="2">
      <t>ダンシ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</si>
  <si>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</si>
  <si>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</si>
  <si>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</si>
  <si>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</si>
  <si>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</si>
  <si>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※リレーにエントリーをする選手とチームの記録を確認してください。</t>
    <rPh sb="13" eb="15">
      <t>センシュ</t>
    </rPh>
    <rPh sb="20" eb="22">
      <t>キロク</t>
    </rPh>
    <rPh sb="23" eb="25">
      <t>カクニン</t>
    </rPh>
    <phoneticPr fontId="8"/>
  </si>
  <si>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8"/>
  </si>
  <si>
    <t>〒463-8799　守山郵便局　私書箱１４号　名古屋地区陸上競技協会</t>
    <rPh sb="23" eb="26">
      <t>ナゴヤ</t>
    </rPh>
    <rPh sb="26" eb="28">
      <t>チク</t>
    </rPh>
    <phoneticPr fontId="8"/>
  </si>
  <si>
    <t>種　目　数</t>
    <rPh sb="0" eb="1">
      <t>シュ</t>
    </rPh>
    <rPh sb="2" eb="3">
      <t>メ</t>
    </rPh>
    <rPh sb="4" eb="5">
      <t>スウ</t>
    </rPh>
    <phoneticPr fontId="12"/>
  </si>
  <si>
    <t>種目計</t>
    <rPh sb="0" eb="2">
      <t>シュモク</t>
    </rPh>
    <rPh sb="2" eb="3">
      <t>ケイ</t>
    </rPh>
    <phoneticPr fontId="8"/>
  </si>
  <si>
    <t>種目数</t>
    <rPh sb="0" eb="3">
      <t>シュモクスウ</t>
    </rPh>
    <phoneticPr fontId="12"/>
  </si>
  <si>
    <t>リレー</t>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</si>
  <si>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</si>
  <si>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リレー計</t>
    <rPh sb="3" eb="4">
      <t>ケイ</t>
    </rPh>
    <phoneticPr fontId="8"/>
  </si>
  <si>
    <t>プログラム購入部数</t>
    <phoneticPr fontId="12"/>
  </si>
  <si>
    <t>部</t>
    <rPh sb="0" eb="1">
      <t>ブ</t>
    </rPh>
    <phoneticPr fontId="12"/>
  </si>
  <si>
    <t>役員のできる方のお名前を入力してください</t>
    <rPh sb="0" eb="2">
      <t>ヤクイン</t>
    </rPh>
    <rPh sb="6" eb="7">
      <t>カタ</t>
    </rPh>
    <rPh sb="9" eb="11">
      <t>ナマ</t>
    </rPh>
    <rPh sb="12" eb="14">
      <t>ニュウリョク</t>
    </rPh>
    <phoneticPr fontId="8"/>
  </si>
  <si>
    <t>申込責任者</t>
    <rPh sb="0" eb="2">
      <t>モウシコミ</t>
    </rPh>
    <rPh sb="2" eb="5">
      <t>セキニ</t>
    </rPh>
    <phoneticPr fontId="8"/>
  </si>
  <si>
    <t>申込責任者</t>
    <rPh sb="0" eb="2">
      <t>モウシコミ</t>
    </rPh>
    <rPh sb="2" eb="5">
      <t>セキニンシャ</t>
    </rPh>
    <phoneticPr fontId="8"/>
  </si>
  <si>
    <t>役員のできる方のお名前</t>
    <rPh sb="0" eb="2">
      <t>ヤクイン</t>
    </rPh>
    <rPh sb="6" eb="7">
      <t>カタ</t>
    </rPh>
    <rPh sb="9" eb="11">
      <t>ナマ</t>
    </rPh>
    <phoneticPr fontId="8"/>
  </si>
  <si>
    <t>OP2</t>
    <phoneticPr fontId="8"/>
  </si>
  <si>
    <t>OP3</t>
    <phoneticPr fontId="8"/>
  </si>
  <si>
    <t>参加人数</t>
    <rPh sb="0" eb="4">
      <t>サンカニンズウ</t>
    </rPh>
    <phoneticPr fontId="12"/>
  </si>
  <si>
    <t>男女計</t>
    <rPh sb="0" eb="3">
      <t>ダンジョ</t>
    </rPh>
    <phoneticPr fontId="8"/>
  </si>
  <si>
    <t>③選手情報入力</t>
    <rPh sb="1" eb="3">
      <t>センシュ</t>
    </rPh>
    <rPh sb="3" eb="5">
      <t>ジョウホウ</t>
    </rPh>
    <rPh sb="5" eb="7">
      <t>ニュウリョク</t>
    </rPh>
    <phoneticPr fontId="8"/>
  </si>
  <si>
    <t>④リレー情報確認</t>
    <rPh sb="4" eb="6">
      <t>ジョウホウ</t>
    </rPh>
    <rPh sb="6" eb="8">
      <t>カクニン</t>
    </rPh>
    <phoneticPr fontId="8"/>
  </si>
  <si>
    <t>⑤種目別人数一覧表</t>
    <rPh sb="1" eb="4">
      <t>シュモクベツ</t>
    </rPh>
    <rPh sb="4" eb="6">
      <t>ニンズウ</t>
    </rPh>
    <rPh sb="6" eb="8">
      <t>イチラン</t>
    </rPh>
    <rPh sb="8" eb="9">
      <t>ヒョウ</t>
    </rPh>
    <phoneticPr fontId="8"/>
  </si>
  <si>
    <t>絶対に、行を空けて入力しないでください。</t>
    <rPh sb="0" eb="2">
      <t>ゼッタイ</t>
    </rPh>
    <rPh sb="4" eb="5">
      <t>ギョウ</t>
    </rPh>
    <rPh sb="6" eb="7">
      <t>ア</t>
    </rPh>
    <rPh sb="9" eb="11">
      <t>ニュウリョク</t>
    </rPh>
    <phoneticPr fontId="8"/>
  </si>
  <si>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8"/>
  </si>
  <si>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8"/>
  </si>
  <si>
    <t>※このファイルをメールに添付して送信してください！</t>
    <rPh sb="12" eb="14">
      <t>テンプ</t>
    </rPh>
    <rPh sb="16" eb="18">
      <t>ソウシン</t>
    </rPh>
    <phoneticPr fontId="8"/>
  </si>
  <si>
    <t>①団体情報入力</t>
    <rPh sb="1" eb="3">
      <t>ダン</t>
    </rPh>
    <rPh sb="3" eb="5">
      <t>ジョウホウ</t>
    </rPh>
    <rPh sb="5" eb="7">
      <t>ニュウリョク</t>
    </rPh>
    <phoneticPr fontId="8"/>
  </si>
  <si>
    <t>団体名検索</t>
    <rPh sb="0" eb="2">
      <t>ダンタイ</t>
    </rPh>
    <rPh sb="2" eb="3">
      <t>メイ</t>
    </rPh>
    <rPh sb="3" eb="5">
      <t>ケンサク</t>
    </rPh>
    <phoneticPr fontId="8"/>
  </si>
  <si>
    <t>団体名</t>
    <rPh sb="0" eb="2">
      <t>ダンタイ</t>
    </rPh>
    <rPh sb="2" eb="3">
      <t>メイ</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</si>
  <si>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</si>
  <si>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</si>
  <si>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</si>
  <si>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←入力</t>
    <rPh sb="1" eb="3">
      <t>ニュウリョク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</si>
  <si>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</si>
  <si>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プログラム購入部数</t>
    <phoneticPr fontId="8"/>
  </si>
  <si>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8"/>
  </si>
  <si>
    <t>団体名略称</t>
  </si>
  <si>
    <t>団体名カナ</t>
  </si>
  <si>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</si>
  <si>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</si>
  <si>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</si>
  <si>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</si>
  <si>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</si>
  <si>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</si>
  <si>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</si>
  <si>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</si>
  <si>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</si>
  <si>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</si>
  <si>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</si>
  <si>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</si>
  <si>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</si>
  <si>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</si>
  <si>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愛知電機</t>
  </si>
  <si>
    <t>アイチデンキ</t>
  </si>
  <si>
    <t>ANC</t>
  </si>
  <si>
    <t>アイチナゴヤクラブ</t>
  </si>
  <si>
    <t>愛知茗友ｸﾗﾌﾞ</t>
  </si>
  <si>
    <t>アイチメイユウクラブ</t>
  </si>
  <si>
    <t>アクアAC</t>
  </si>
  <si>
    <t>アクアエシー</t>
  </si>
  <si>
    <t>ｳｨﾝﾄﾞﾗﾝ</t>
  </si>
  <si>
    <t>ウィンドラン</t>
  </si>
  <si>
    <t>AGX</t>
  </si>
  <si>
    <t>エージーエックス</t>
  </si>
  <si>
    <t>栄徳EAGLES</t>
  </si>
  <si>
    <t>エイトクイーグルス</t>
  </si>
  <si>
    <t>大須AC</t>
  </si>
  <si>
    <t>オオスエーシー</t>
  </si>
  <si>
    <t>オオタニクラブ</t>
  </si>
  <si>
    <t>OBUエニスポ</t>
  </si>
  <si>
    <t>オオブエニスポアスリートクラブ</t>
  </si>
  <si>
    <t>オワリアサヒランニングクラブ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</si>
  <si>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</si>
  <si>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</si>
  <si>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</si>
  <si>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</si>
  <si>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</si>
  <si>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</si>
  <si>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</si>
  <si>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</si>
  <si>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</si>
  <si>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シガクカンクラブ</t>
  </si>
  <si>
    <t>庄内ＲＴ</t>
  </si>
  <si>
    <t>ショウナイアールティ</t>
  </si>
  <si>
    <t>スズラン</t>
  </si>
  <si>
    <t>スズキランニングクラブ</t>
  </si>
  <si>
    <t>ｾｶﾝﾄﾞｳｲﾝﾄﾞ</t>
  </si>
  <si>
    <t>セカンドウインド</t>
  </si>
  <si>
    <t>大同特殊鋼</t>
  </si>
  <si>
    <t>ダイドウトクシュコウ</t>
  </si>
  <si>
    <t>百花繚･RUN</t>
  </si>
  <si>
    <t>チーム　ヒャッカリョウラン</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</si>
  <si>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</si>
  <si>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</si>
  <si>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</si>
  <si>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</si>
  <si>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</si>
  <si>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</si>
  <si>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</si>
  <si>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</si>
  <si>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</si>
  <si>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</si>
  <si>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チュウオウハツジョウ(カ)</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</si>
  <si>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</si>
  <si>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</si>
  <si>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</si>
  <si>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</si>
  <si>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</si>
  <si>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</si>
  <si>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</si>
  <si>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</si>
  <si>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</si>
  <si>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</si>
  <si>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</si>
  <si>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</si>
  <si>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</si>
  <si>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</si>
  <si>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</si>
  <si>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</si>
  <si>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</si>
  <si>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JRC</t>
  </si>
  <si>
    <t>トヨヤマジェイアールシー</t>
  </si>
  <si>
    <t>名古屋AC</t>
  </si>
  <si>
    <t>ナゴヤエーシー</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</si>
  <si>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</si>
  <si>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</si>
  <si>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</si>
  <si>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</si>
  <si>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</si>
  <si>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</si>
  <si>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</si>
  <si>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</si>
  <si>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</si>
  <si>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</si>
  <si>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</si>
  <si>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</si>
  <si>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</si>
  <si>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</si>
  <si>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</si>
  <si>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</si>
  <si>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</si>
  <si>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</si>
  <si>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</si>
  <si>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</si>
  <si>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</si>
  <si>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</si>
  <si>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</si>
  <si>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</si>
  <si>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</si>
  <si>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</si>
  <si>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</si>
  <si>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</si>
  <si>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</si>
  <si>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</si>
  <si>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</si>
  <si>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</si>
  <si>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</si>
  <si>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</si>
  <si>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</si>
  <si>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</si>
  <si>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</si>
  <si>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</si>
  <si>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</si>
  <si>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</si>
  <si>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</si>
  <si>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</si>
  <si>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</si>
  <si>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</si>
  <si>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</si>
  <si>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</si>
  <si>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</si>
  <si>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</si>
  <si>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</si>
  <si>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</si>
  <si>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北海道大</t>
  </si>
  <si>
    <t>ホッカイドウダイガク</t>
  </si>
  <si>
    <t>東北大</t>
  </si>
  <si>
    <t>トウホクダイガク</t>
  </si>
  <si>
    <t>筑波大</t>
  </si>
  <si>
    <t>ツクバダイガク</t>
  </si>
  <si>
    <t>高崎経済大</t>
  </si>
  <si>
    <t>タカサキケイザイダイガク</t>
  </si>
  <si>
    <t>城西大</t>
  </si>
  <si>
    <t>ジョウサイダイガク</t>
  </si>
  <si>
    <t>駿河台大</t>
  </si>
  <si>
    <t>スルガダイダイガク</t>
  </si>
  <si>
    <t>東京国際大</t>
  </si>
  <si>
    <t>トウキョウコクサイダイガク</t>
  </si>
  <si>
    <t>東洋大</t>
  </si>
  <si>
    <t>トウヨウダイガク</t>
  </si>
  <si>
    <t>早稲田大</t>
  </si>
  <si>
    <t>ワセダダイガク</t>
  </si>
  <si>
    <t>順天堂大</t>
  </si>
  <si>
    <t>ジュンテンドウダイガク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</si>
  <si>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</si>
  <si>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</si>
  <si>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</si>
  <si>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</si>
  <si>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</si>
  <si>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</si>
  <si>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</si>
  <si>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</si>
  <si>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</si>
  <si>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</si>
  <si>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</si>
  <si>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</si>
  <si>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</si>
  <si>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</si>
  <si>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</si>
  <si>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</si>
  <si>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上智大</t>
  </si>
  <si>
    <t>ジョウチダイガク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</si>
  <si>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</si>
  <si>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</si>
  <si>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</si>
  <si>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</si>
  <si>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</si>
  <si>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</si>
  <si>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</si>
  <si>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</si>
  <si>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</si>
  <si>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</si>
  <si>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</si>
  <si>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</si>
  <si>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</si>
  <si>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</si>
  <si>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</si>
  <si>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</si>
  <si>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</si>
  <si>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</si>
  <si>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</si>
  <si>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</si>
  <si>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東京農業大</t>
  </si>
  <si>
    <t>トウキョウノウギョウダイガク</t>
  </si>
  <si>
    <t>日本大</t>
  </si>
  <si>
    <t>ニホンダイガク</t>
  </si>
  <si>
    <t>一橋大</t>
  </si>
  <si>
    <t>ヒトツバシダイガク</t>
  </si>
  <si>
    <t>法政大</t>
  </si>
  <si>
    <t>ホウセイダイガク</t>
  </si>
  <si>
    <t>明治大</t>
  </si>
  <si>
    <t>メイジダイガク</t>
  </si>
  <si>
    <t>神奈川大</t>
  </si>
  <si>
    <t>カナガワダイガク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</si>
  <si>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</si>
  <si>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</si>
  <si>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</si>
  <si>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</si>
  <si>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</si>
  <si>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</si>
  <si>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</si>
  <si>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</si>
  <si>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</si>
  <si>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</si>
  <si>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都留文科大</t>
  </si>
  <si>
    <t>ツルブンカダイガク</t>
  </si>
  <si>
    <t>山梨学院大</t>
  </si>
  <si>
    <t>ヤマナシガクインダイガク</t>
  </si>
  <si>
    <t>ギフショウトクガクエンダイガク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</si>
  <si>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</si>
  <si>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</si>
  <si>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</si>
  <si>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</si>
  <si>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</si>
  <si>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</si>
  <si>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</si>
  <si>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</si>
  <si>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</si>
  <si>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</si>
  <si>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</si>
  <si>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</si>
  <si>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</si>
  <si>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</si>
  <si>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</si>
  <si>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</si>
  <si>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</si>
  <si>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</si>
  <si>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</si>
  <si>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</si>
  <si>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中京大</t>
  </si>
  <si>
    <t>チュウキョウダイガク</t>
  </si>
  <si>
    <t>中部大</t>
  </si>
  <si>
    <t>チュウブダイガク</t>
  </si>
  <si>
    <t>東海学園大</t>
  </si>
  <si>
    <t>トウカイガクエンダイガク</t>
  </si>
  <si>
    <t>名古屋学院大</t>
  </si>
  <si>
    <t>ナゴヤガクインダイガク</t>
  </si>
  <si>
    <t>名古屋工業大</t>
  </si>
  <si>
    <t>ナゴヤコウギョウダイガク</t>
  </si>
  <si>
    <t>名古屋市立大</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</si>
  <si>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</si>
  <si>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</si>
  <si>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</si>
  <si>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</si>
  <si>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</si>
  <si>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</si>
  <si>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</si>
  <si>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</si>
  <si>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</si>
  <si>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</si>
  <si>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</si>
  <si>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</si>
  <si>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京都大</t>
  </si>
  <si>
    <t>キョウトダイガク</t>
  </si>
  <si>
    <t>同志社大</t>
  </si>
  <si>
    <t>ドウシシャダイガク</t>
  </si>
  <si>
    <t>立命館大</t>
  </si>
  <si>
    <t>リツメイカンダイガク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</si>
  <si>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</si>
  <si>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</si>
  <si>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</si>
  <si>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</si>
  <si>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</si>
  <si>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</si>
  <si>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</si>
  <si>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</si>
  <si>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関西学院大</t>
  </si>
  <si>
    <t>カンセイガクインダイガク</t>
  </si>
  <si>
    <t>甲南大</t>
  </si>
  <si>
    <t>コウナンダイガク</t>
  </si>
  <si>
    <t>神戸大</t>
  </si>
  <si>
    <t>コウベダイガク</t>
  </si>
  <si>
    <t>広島大</t>
  </si>
  <si>
    <t>ヒロシマダイガク</t>
  </si>
  <si>
    <t>九州大</t>
  </si>
  <si>
    <t>キュウシュウダイガク</t>
  </si>
  <si>
    <t>産業医科大</t>
  </si>
  <si>
    <t>サンギョウイカダイガク</t>
  </si>
  <si>
    <t>鹿屋体育大</t>
  </si>
  <si>
    <t>カノヤタイイクダイガク</t>
  </si>
  <si>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8"/>
  </si>
  <si>
    <t>←団体名を選択すると、自動で入力されます。</t>
    <rPh sb="1" eb="3">
      <t>ダンタイ</t>
    </rPh>
    <rPh sb="3" eb="4">
      <t>メイ</t>
    </rPh>
    <rPh sb="5" eb="7">
      <t>センタク</t>
    </rPh>
    <rPh sb="11" eb="13">
      <t>ジドウ</t>
    </rPh>
    <rPh sb="14" eb="16">
      <t>ニュウリョク</t>
    </rPh>
    <phoneticPr fontId="8"/>
  </si>
  <si>
    <t>※種目数・参加料等を確認してから印刷をしてください。</t>
    <phoneticPr fontId="8"/>
  </si>
  <si>
    <t>旭丘高</t>
  </si>
  <si>
    <t>明和高</t>
  </si>
  <si>
    <t>千種高</t>
  </si>
  <si>
    <t>瑞陵高</t>
  </si>
  <si>
    <t>惟信高</t>
  </si>
  <si>
    <t>松蔭高</t>
  </si>
  <si>
    <t>昭和高</t>
  </si>
  <si>
    <t>名古屋西高</t>
  </si>
  <si>
    <t>熱田高</t>
  </si>
  <si>
    <t>中村高</t>
  </si>
  <si>
    <t>南陽高</t>
  </si>
  <si>
    <t>鳴海高</t>
  </si>
  <si>
    <t>守山高</t>
  </si>
  <si>
    <t>愛知総合工科高</t>
  </si>
  <si>
    <t>名南工高</t>
  </si>
  <si>
    <t>愛知商高</t>
  </si>
  <si>
    <t>中川商高</t>
  </si>
  <si>
    <t>春日井高</t>
  </si>
  <si>
    <t>春日井西高</t>
  </si>
  <si>
    <t>春日井商高</t>
  </si>
  <si>
    <t>旭野高</t>
  </si>
  <si>
    <t>長久手高</t>
  </si>
  <si>
    <t>東郷高</t>
  </si>
  <si>
    <t>瀬戸高</t>
  </si>
  <si>
    <t>豊明高</t>
  </si>
  <si>
    <t>大府高</t>
  </si>
  <si>
    <t>オオブ</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</si>
  <si>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</si>
  <si>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</si>
  <si>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</si>
  <si>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</si>
  <si>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</si>
  <si>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</si>
  <si>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</si>
  <si>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</si>
  <si>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</si>
  <si>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</si>
  <si>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</si>
  <si>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</si>
  <si>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</si>
  <si>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</si>
  <si>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</si>
  <si>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市工業高</t>
  </si>
  <si>
    <t>市工芸高</t>
  </si>
  <si>
    <t>西陵高</t>
  </si>
  <si>
    <t>名古屋商高</t>
  </si>
  <si>
    <t>若宮商高</t>
  </si>
  <si>
    <t>ナゴヤイチリツワカミヤショウギョウ</t>
  </si>
  <si>
    <t>緑高</t>
  </si>
  <si>
    <t>富田高</t>
  </si>
  <si>
    <t>トミダ</t>
  </si>
  <si>
    <t>山田高</t>
  </si>
  <si>
    <t>瀬戸西高</t>
  </si>
  <si>
    <t>春日井東高</t>
  </si>
  <si>
    <t>日進高</t>
  </si>
  <si>
    <t>阿久比高</t>
  </si>
  <si>
    <t>アグイ</t>
  </si>
  <si>
    <t>高蔵寺高</t>
  </si>
  <si>
    <t>コウゾウジ</t>
  </si>
  <si>
    <t>半田東高</t>
  </si>
  <si>
    <t>春日井工高</t>
  </si>
  <si>
    <t>日進西高</t>
  </si>
  <si>
    <t>ニッシンニシ</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</si>
  <si>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</si>
  <si>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</si>
  <si>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</si>
  <si>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</si>
  <si>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</si>
  <si>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</si>
  <si>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</si>
  <si>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</si>
  <si>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</si>
  <si>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</si>
  <si>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</si>
  <si>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</si>
  <si>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</si>
  <si>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</si>
  <si>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</si>
  <si>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</si>
  <si>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</si>
  <si>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</si>
  <si>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</si>
  <si>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</si>
  <si>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</si>
  <si>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</si>
  <si>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同朋高</t>
  </si>
  <si>
    <t>名古屋高</t>
  </si>
  <si>
    <t>名女大高</t>
  </si>
  <si>
    <t>中部大一高</t>
  </si>
  <si>
    <t>桜花学園高</t>
  </si>
  <si>
    <t>愛工大名電高</t>
  </si>
  <si>
    <t>南山男子高</t>
  </si>
  <si>
    <t>名城大附高</t>
  </si>
  <si>
    <t>菊華高</t>
  </si>
  <si>
    <t>星城高</t>
  </si>
  <si>
    <t>中部大春日丘高</t>
  </si>
  <si>
    <t>栄徳高</t>
  </si>
  <si>
    <t>日進中</t>
  </si>
  <si>
    <t>ニッシンチュウ</t>
  </si>
  <si>
    <t>田光中</t>
  </si>
  <si>
    <t>タコウチュウ</t>
  </si>
  <si>
    <t>チクサダイ</t>
  </si>
  <si>
    <t>ナゴヤキタ</t>
  </si>
  <si>
    <t>名塚中</t>
  </si>
  <si>
    <t>ホウセイ</t>
  </si>
  <si>
    <t>瑞穂ヶ丘中</t>
  </si>
  <si>
    <t>ミズホガオカチュウ</t>
  </si>
  <si>
    <t>沢上中</t>
  </si>
  <si>
    <t>サワカミチュウ</t>
  </si>
  <si>
    <t>富田中</t>
  </si>
  <si>
    <t>はとり中</t>
  </si>
  <si>
    <t>ホウジン</t>
  </si>
  <si>
    <t>守山中</t>
  </si>
  <si>
    <t>モリヤマヒガシ</t>
  </si>
  <si>
    <t>守山西中</t>
  </si>
  <si>
    <t>モリヤマニシチュウ</t>
  </si>
  <si>
    <t>鳴子台中</t>
  </si>
  <si>
    <t>ナルコダイチュウ</t>
  </si>
  <si>
    <t>有松中</t>
  </si>
  <si>
    <t>扇台中</t>
  </si>
  <si>
    <t>オウギダイチュウ</t>
  </si>
  <si>
    <t>鎌倉台中</t>
  </si>
  <si>
    <t>カミノクラ</t>
  </si>
  <si>
    <t>高針台中</t>
  </si>
  <si>
    <t>牧の池中</t>
  </si>
  <si>
    <t>御幸山中</t>
  </si>
  <si>
    <t>平針中</t>
  </si>
  <si>
    <t>瀬戸南山中</t>
  </si>
  <si>
    <t>高森台中</t>
  </si>
  <si>
    <t>タカモリダイチュウ</t>
  </si>
  <si>
    <t>豊明中</t>
  </si>
  <si>
    <t>ハルキチュウ</t>
  </si>
  <si>
    <t>長久手中</t>
  </si>
  <si>
    <t>大府西中</t>
  </si>
  <si>
    <t>知多中部中</t>
  </si>
  <si>
    <t>東浦北部中</t>
  </si>
  <si>
    <t>ヒガシウラホクブチュウ</t>
  </si>
  <si>
    <t>野間中</t>
  </si>
  <si>
    <t>ノマチュウ</t>
  </si>
  <si>
    <t>武豊中</t>
  </si>
  <si>
    <t>富貴中</t>
  </si>
  <si>
    <t>愛知中</t>
  </si>
  <si>
    <t>トウカイ</t>
  </si>
  <si>
    <t>メイケイダイタカクラ</t>
  </si>
  <si>
    <t>吉根中</t>
  </si>
  <si>
    <t>キッコチュウ</t>
  </si>
  <si>
    <t>乙川中</t>
  </si>
  <si>
    <t>前津中</t>
  </si>
  <si>
    <t>振込明細書のコピーを余白に添付してください</t>
    <rPh sb="0" eb="2">
      <t>フリコミ</t>
    </rPh>
    <rPh sb="2" eb="5">
      <t>メイサイショ</t>
    </rPh>
    <rPh sb="10" eb="12">
      <t>ヨハク</t>
    </rPh>
    <rPh sb="13" eb="15">
      <t>テンプ</t>
    </rPh>
    <phoneticPr fontId="8"/>
  </si>
  <si>
    <t>SET PROJECT</t>
  </si>
  <si>
    <t>TNP</t>
  </si>
  <si>
    <t>ティーエヌピー</t>
  </si>
  <si>
    <t>緑丘高</t>
  </si>
  <si>
    <t>水野中</t>
  </si>
  <si>
    <t>滋賀大</t>
  </si>
  <si>
    <t>岐阜協立大</t>
  </si>
  <si>
    <t>ギフキョウリツダイガク</t>
  </si>
  <si>
    <t>藤田医科大</t>
  </si>
  <si>
    <t>フジタイカダイガク</t>
  </si>
  <si>
    <t>大阪府立大</t>
  </si>
  <si>
    <t>英字名</t>
    <rPh sb="0" eb="2">
      <t>エイジ</t>
    </rPh>
    <rPh sb="2" eb="3">
      <t>メイ</t>
    </rPh>
    <phoneticPr fontId="8"/>
  </si>
  <si>
    <t>英字(姓)NAGOYA</t>
    <phoneticPr fontId="8"/>
  </si>
  <si>
    <t>英字(名)taro</t>
    <phoneticPr fontId="8"/>
  </si>
  <si>
    <t>大学生のみ学連地域コードをハイフンを付けて入力</t>
    <rPh sb="0" eb="3">
      <t>ダイガクセイ</t>
    </rPh>
    <rPh sb="5" eb="7">
      <t>ガクレン</t>
    </rPh>
    <rPh sb="7" eb="9">
      <t>チイキ</t>
    </rPh>
    <rPh sb="18" eb="19">
      <t>ツ</t>
    </rPh>
    <rPh sb="21" eb="23">
      <t>ニュウリョク</t>
    </rPh>
    <phoneticPr fontId="8"/>
  </si>
  <si>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</si>
  <si>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</si>
  <si>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</si>
  <si>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</si>
  <si>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</si>
  <si>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</si>
  <si>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</si>
  <si>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</si>
  <si>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フィールド種目では、記録の近い組の最後に追加します。</t>
    <rPh sb="19" eb="21">
      <t>サイゴ</t>
    </rPh>
    <phoneticPr fontId="8"/>
  </si>
  <si>
    <t>　⑤リレー情報確認で、メンバーが反映されていることを必ず確認してください。</t>
    <rPh sb="5" eb="7">
      <t>ジョウホウ</t>
    </rPh>
    <rPh sb="7" eb="9">
      <t>カクニン</t>
    </rPh>
    <rPh sb="28" eb="30">
      <t>カクニン</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</si>
  <si>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</si>
  <si>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</si>
  <si>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</si>
  <si>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t>　　②選手情報の入力</t>
    <rPh sb="3" eb="5">
      <t>センシュ</t>
    </rPh>
    <rPh sb="5" eb="7">
      <t>ジョウホウ</t>
    </rPh>
    <rPh sb="8" eb="10">
      <t>ニュウリョク</t>
    </rPh>
    <phoneticPr fontId="8"/>
  </si>
  <si>
    <t>　　※種目はドロップダウンリストから選択してください。</t>
    <rPh sb="3" eb="5">
      <t>シュモク</t>
    </rPh>
    <rPh sb="18" eb="20">
      <t>センタク</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</si>
  <si>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</si>
  <si>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</si>
  <si>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</si>
  <si>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</si>
  <si>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t>4.07.00</t>
    <phoneticPr fontId="8"/>
  </si>
  <si>
    <t>12秒00</t>
    <rPh sb="2" eb="3">
      <t>ビョウ</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</si>
  <si>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</si>
  <si>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</si>
  <si>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</si>
  <si>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</si>
  <si>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</si>
  <si>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t>　　⑤メール送信</t>
    <rPh sb="6" eb="8">
      <t>ソウシン</t>
    </rPh>
    <phoneticPr fontId="8"/>
  </si>
  <si>
    <t>　・入力したファイルを添付して送信してください。アドレスは要項を確認してください。</t>
    <rPh sb="2" eb="4">
      <t>ニュウリョク</t>
    </rPh>
    <rPh sb="11" eb="13">
      <t>テンプ</t>
    </rPh>
    <rPh sb="29" eb="31">
      <t>ヨウコウ</t>
    </rPh>
    <rPh sb="32" eb="34">
      <t>カクニン</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</si>
  <si>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</si>
  <si>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⑥参加料の振込</t>
    <rPh sb="3" eb="6">
      <t>サンカリョウ</t>
    </rPh>
    <rPh sb="7" eb="9">
      <t>フリコミ</t>
    </rPh>
    <phoneticPr fontId="8"/>
  </si>
  <si>
    <r>
      <t>　・参加料を振り込んで</t>
    </r>
    <r>
      <rPr>
        <sz val="11"/>
        <color indexed="8"/>
        <rFont val="ＭＳ 明朝"/>
        <family val="1"/>
        <charset val="128"/>
      </rPr>
      <t>ください。</t>
    </r>
    <rPh sb="2" eb="5">
      <t>サンカリョウ</t>
    </rPh>
    <rPh sb="6" eb="7">
      <t>フ</t>
    </rPh>
    <rPh sb="8" eb="9">
      <t>コ</t>
    </rPh>
    <phoneticPr fontId="8"/>
  </si>
  <si>
    <t>　　⑦郵送</t>
    <rPh sb="3" eb="5">
      <t>ユウソウ</t>
    </rPh>
    <phoneticPr fontId="8"/>
  </si>
  <si>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8"/>
  </si>
  <si>
    <t>　　⑧申込完了</t>
    <rPh sb="3" eb="5">
      <t>モウシコミ</t>
    </rPh>
    <rPh sb="5" eb="7">
      <t>カンリョウ</t>
    </rPh>
    <phoneticPr fontId="8"/>
  </si>
  <si>
    <t>←大学生のみ、地域学連コードをハイフンを含めて入力してください。</t>
    <rPh sb="1" eb="4">
      <t>ダイガクセイ</t>
    </rPh>
    <rPh sb="7" eb="9">
      <t>チイキ</t>
    </rPh>
    <rPh sb="9" eb="11">
      <t>ガクレン</t>
    </rPh>
    <rPh sb="20" eb="21">
      <t>フク</t>
    </rPh>
    <rPh sb="23" eb="25">
      <t>ニュウ</t>
    </rPh>
    <phoneticPr fontId="8"/>
  </si>
  <si>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8"/>
  </si>
  <si>
    <t>できる限り感染リスクを軽減させた競技会の運営に務めてまいります。</t>
    <phoneticPr fontId="8"/>
  </si>
  <si>
    <t>そこで、競技会に参加される皆様には、大会前後の体調を確認・記録し、大会前の体調については大会当日に提出をして頂きます。</t>
    <rPh sb="13" eb="14">
      <t>ミナ</t>
    </rPh>
    <rPh sb="14" eb="15">
      <t>サマ</t>
    </rPh>
    <rPh sb="54" eb="55">
      <t>イタダ</t>
    </rPh>
    <phoneticPr fontId="8"/>
  </si>
  <si>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8"/>
  </si>
  <si>
    <t>合計</t>
    <rPh sb="0" eb="2">
      <t>ゴウケイ</t>
    </rPh>
    <phoneticPr fontId="8"/>
  </si>
  <si>
    <t>⬅</t>
    <phoneticPr fontId="8"/>
  </si>
  <si>
    <t>４</t>
    <phoneticPr fontId="17"/>
  </si>
  <si>
    <t>所属（学校名など）</t>
  </si>
  <si>
    <t>]ＡＡＦ</t>
    <phoneticPr fontId="96"/>
  </si>
  <si>
    <t>　【大会後／個人管理用】新型コロナウイルス感染症についての体調管理チェツクシート</t>
    <phoneticPr fontId="98"/>
  </si>
  <si>
    <t>※犬会終了後２週間は健康チェックをすること。</t>
    <phoneticPr fontId="98"/>
  </si>
  <si>
    <t>※該当しない場合は☓を入れ、該当する場合は○を記入すること［体温は0.1℃単位の数字を記入］</t>
    <phoneticPr fontId="98"/>
  </si>
  <si>
    <t>N0.</t>
    <phoneticPr fontId="94"/>
  </si>
  <si>
    <t>チェックリスト</t>
    <phoneticPr fontId="17"/>
  </si>
  <si>
    <t>１</t>
    <phoneticPr fontId="93"/>
  </si>
  <si>
    <t>のどの痛みがある</t>
    <phoneticPr fontId="94"/>
  </si>
  <si>
    <t>２</t>
    <phoneticPr fontId="17"/>
  </si>
  <si>
    <t>咳（せき）が出る</t>
    <phoneticPr fontId="94"/>
  </si>
  <si>
    <t>３</t>
    <phoneticPr fontId="17"/>
  </si>
  <si>
    <t>痰（たん）がでたり、からんだりする</t>
    <phoneticPr fontId="94"/>
  </si>
  <si>
    <t>鼻水、鼻づまりがある　ﾒｱﾚﾉﾚｷﾞｰを匹</t>
    <phoneticPr fontId="99"/>
  </si>
  <si>
    <t>５</t>
    <phoneticPr fontId="17"/>
  </si>
  <si>
    <t>頭が痛い</t>
    <phoneticPr fontId="94"/>
  </si>
  <si>
    <t>６</t>
    <phoneticPr fontId="17"/>
  </si>
  <si>
    <t>体のだるさなどがある</t>
    <phoneticPr fontId="94"/>
  </si>
  <si>
    <t>７</t>
    <phoneticPr fontId="17"/>
  </si>
  <si>
    <t>発熱の症状がある</t>
    <phoneticPr fontId="94"/>
  </si>
  <si>
    <t>８</t>
    <phoneticPr fontId="17"/>
  </si>
  <si>
    <t>息苦しさがある</t>
    <phoneticPr fontId="94"/>
  </si>
  <si>
    <t>９</t>
    <phoneticPr fontId="17"/>
  </si>
  <si>
    <t>味覚異常(味がしない)</t>
    <phoneticPr fontId="94"/>
  </si>
  <si>
    <t>嗅覚異常(匂いがしない)</t>
    <phoneticPr fontId="94"/>
  </si>
  <si>
    <t>体温</t>
    <phoneticPr fontId="94"/>
  </si>
  <si>
    <t>゜ Ｃ</t>
    <phoneticPr fontId="99"/>
  </si>
  <si>
    <t>゜ Ｃ</t>
    <phoneticPr fontId="99"/>
  </si>
  <si>
    <t>゜ Ｃ</t>
    <phoneticPr fontId="99"/>
  </si>
  <si>
    <t>゜ Ｃ</t>
    <phoneticPr fontId="99"/>
  </si>
  <si>
    <t>氏名</t>
    <phoneticPr fontId="17"/>
  </si>
  <si>
    <t>※症状が４日以上続く場合は必ず最寄りの保健所、医師会、診療所等に報告してください。症状には個人差がありますので、強い症状と思う場合にはすぐに報告してください。</t>
    <phoneticPr fontId="94"/>
  </si>
  <si>
    <t>※保健所、医師会、診療所等に相談後、必ず大会主催者に報告してください。</t>
    <phoneticPr fontId="94"/>
  </si>
  <si>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8"/>
  </si>
  <si>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2"/>
  </si>
  <si>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2"/>
  </si>
  <si>
    <t>キ　　　リ　　　ト　　リ</t>
    <phoneticPr fontId="42"/>
  </si>
  <si>
    <t>申請日</t>
    <rPh sb="0" eb="3">
      <t>シンセイビ</t>
    </rPh>
    <phoneticPr fontId="42"/>
  </si>
  <si>
    <t>名古屋地区陸上競技協会　会長　坂井田　酵三殿</t>
    <rPh sb="0" eb="11">
      <t>ナゴヤチクリ</t>
    </rPh>
    <rPh sb="12" eb="14">
      <t>カイチョウ</t>
    </rPh>
    <rPh sb="15" eb="18">
      <t>サカイダ</t>
    </rPh>
    <rPh sb="20" eb="21">
      <t>サン</t>
    </rPh>
    <rPh sb="21" eb="22">
      <t>ドノ</t>
    </rPh>
    <phoneticPr fontId="42"/>
  </si>
  <si>
    <t>団　体　名</t>
    <rPh sb="0" eb="1">
      <t>ダン</t>
    </rPh>
    <rPh sb="2" eb="3">
      <t>カラダ</t>
    </rPh>
    <rPh sb="4" eb="5">
      <t>メイ</t>
    </rPh>
    <phoneticPr fontId="42"/>
  </si>
  <si>
    <t>申請者 氏名</t>
    <rPh sb="0" eb="3">
      <t>シンセイシャ</t>
    </rPh>
    <rPh sb="4" eb="6">
      <t>シメイ</t>
    </rPh>
    <phoneticPr fontId="42"/>
  </si>
  <si>
    <t>申請者住所</t>
    <rPh sb="0" eb="3">
      <t>シンセイシャ</t>
    </rPh>
    <rPh sb="3" eb="5">
      <t>ジュウショ</t>
    </rPh>
    <phoneticPr fontId="42"/>
  </si>
  <si>
    <t>電話番号
（携帯が望ましい）</t>
    <rPh sb="0" eb="4">
      <t>デンワバンゴウ</t>
    </rPh>
    <rPh sb="6" eb="8">
      <t>ケイタイ</t>
    </rPh>
    <rPh sb="9" eb="10">
      <t>ノゾ</t>
    </rPh>
    <phoneticPr fontId="42"/>
  </si>
  <si>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2"/>
  </si>
  <si>
    <t>これらの項目が守られない場合には退場して頂く場合があります。、</t>
    <phoneticPr fontId="42"/>
  </si>
  <si>
    <t>本人自署</t>
    <rPh sb="0" eb="2">
      <t>ホンニン</t>
    </rPh>
    <rPh sb="2" eb="4">
      <t>ジショ</t>
    </rPh>
    <phoneticPr fontId="42"/>
  </si>
  <si>
    <t>選手との続柄</t>
    <rPh sb="0" eb="2">
      <t>センシュ</t>
    </rPh>
    <rPh sb="4" eb="6">
      <t>ゾクガラ</t>
    </rPh>
    <phoneticPr fontId="42"/>
  </si>
  <si>
    <r>
      <t xml:space="preserve">ﾌﾘｶﾞﾅ
</t>
    </r>
    <r>
      <rPr>
        <b/>
        <sz val="8"/>
        <color indexed="10"/>
        <rFont val="ＭＳ 明朝"/>
        <family val="1"/>
        <charset val="128"/>
      </rPr>
      <t>姓と名の間に
半角ｽﾍﾟｰｽ1つ</t>
    </r>
    <rPh sb="13" eb="15">
      <t>ハンカク</t>
    </rPh>
    <phoneticPr fontId="8"/>
  </si>
  <si>
    <t>名古屋　太郎</t>
    <rPh sb="0" eb="3">
      <t>ナゴヤ</t>
    </rPh>
    <rPh sb="4" eb="6">
      <t>タロウ</t>
    </rPh>
    <phoneticPr fontId="8"/>
  </si>
  <si>
    <t>ﾅｺﾞﾔ ﾀﾛｳ</t>
    <phoneticPr fontId="8"/>
  </si>
  <si>
    <t>競技者名英字</t>
  </si>
  <si>
    <t>国籍</t>
  </si>
  <si>
    <t>高2</t>
    <rPh sb="0" eb="1">
      <t>コウ</t>
    </rPh>
    <phoneticPr fontId="8"/>
  </si>
  <si>
    <t>生年月日</t>
    <rPh sb="0" eb="4">
      <t>セイネン</t>
    </rPh>
    <phoneticPr fontId="8"/>
  </si>
  <si>
    <t>ナンバー</t>
    <phoneticPr fontId="8"/>
  </si>
  <si>
    <t>JAAF ID</t>
    <phoneticPr fontId="8"/>
  </si>
  <si>
    <t>中１</t>
    <rPh sb="0" eb="1">
      <t>チュウ</t>
    </rPh>
    <phoneticPr fontId="8"/>
  </si>
  <si>
    <t>中２</t>
    <rPh sb="0" eb="1">
      <t>チュウ</t>
    </rPh>
    <phoneticPr fontId="8"/>
  </si>
  <si>
    <t>中３</t>
    <rPh sb="0" eb="1">
      <t>チュウ</t>
    </rPh>
    <phoneticPr fontId="8"/>
  </si>
  <si>
    <t>高１</t>
    <rPh sb="0" eb="1">
      <t>コウ</t>
    </rPh>
    <phoneticPr fontId="8"/>
  </si>
  <si>
    <t>高２</t>
    <rPh sb="0" eb="1">
      <t>コウ</t>
    </rPh>
    <phoneticPr fontId="8"/>
  </si>
  <si>
    <t>高３</t>
    <rPh sb="0" eb="1">
      <t>コウ</t>
    </rPh>
    <phoneticPr fontId="8"/>
  </si>
  <si>
    <t>高４</t>
    <rPh sb="0" eb="1">
      <t>コウ</t>
    </rPh>
    <phoneticPr fontId="8"/>
  </si>
  <si>
    <t>大１</t>
    <rPh sb="0" eb="1">
      <t>ダイ</t>
    </rPh>
    <phoneticPr fontId="8"/>
  </si>
  <si>
    <t>大２</t>
    <rPh sb="0" eb="1">
      <t>ダイ</t>
    </rPh>
    <phoneticPr fontId="8"/>
  </si>
  <si>
    <t>大３</t>
    <rPh sb="0" eb="1">
      <t>ダイ</t>
    </rPh>
    <phoneticPr fontId="8"/>
  </si>
  <si>
    <t>大４</t>
    <rPh sb="0" eb="1">
      <t>ダイ</t>
    </rPh>
    <phoneticPr fontId="8"/>
  </si>
  <si>
    <t>大５</t>
    <rPh sb="0" eb="1">
      <t>ダイ</t>
    </rPh>
    <phoneticPr fontId="8"/>
  </si>
  <si>
    <t>Ｍ１</t>
    <phoneticPr fontId="8"/>
  </si>
  <si>
    <t>Ｍ２</t>
  </si>
  <si>
    <t>Ｄ１</t>
    <phoneticPr fontId="8"/>
  </si>
  <si>
    <t>Ｄ２</t>
  </si>
  <si>
    <t>Ｄ３</t>
  </si>
  <si>
    <t>Ｄ４</t>
  </si>
  <si>
    <t>団体名</t>
    <rPh sb="0" eb="2">
      <t>ダンタイ</t>
    </rPh>
    <rPh sb="2" eb="3">
      <t>メイ</t>
    </rPh>
    <phoneticPr fontId="12"/>
  </si>
  <si>
    <t>団体ID</t>
  </si>
  <si>
    <t>愛知陸協医事部</t>
  </si>
  <si>
    <t>アイチリクキョウイジブ</t>
  </si>
  <si>
    <t>CHUKYO SPIRITS</t>
  </si>
  <si>
    <t>ﾁｰﾑすｰ</t>
  </si>
  <si>
    <t>チームスー</t>
  </si>
  <si>
    <t>RCベルマーレ</t>
  </si>
  <si>
    <t>ランニングクラブベルマーレ</t>
  </si>
  <si>
    <t>丸八RC</t>
  </si>
  <si>
    <t>マルハチランニングクラブ</t>
  </si>
  <si>
    <t>阿久比RC</t>
  </si>
  <si>
    <t>アグイランニングクラブ</t>
  </si>
  <si>
    <t>宝グループ</t>
  </si>
  <si>
    <t>タカラグループ</t>
  </si>
  <si>
    <t>ティラド</t>
  </si>
  <si>
    <t>ティラドリクジョウキョウギブ</t>
  </si>
  <si>
    <t>小牧ジュニア</t>
  </si>
  <si>
    <t>コマキジュニア</t>
  </si>
  <si>
    <t>TRT</t>
  </si>
  <si>
    <t>トーカイアールティー</t>
  </si>
  <si>
    <t>名大医AC</t>
  </si>
  <si>
    <t>ナゴヤダイガクイガクブエーシー</t>
  </si>
  <si>
    <t>メイジョウダイガクヤクガクブ</t>
  </si>
  <si>
    <t>セット　プロジェクト</t>
  </si>
  <si>
    <t>ＴＳＭ一般</t>
  </si>
  <si>
    <t>ティーエスエムイッパン</t>
  </si>
  <si>
    <t>TIS</t>
  </si>
  <si>
    <t>ティーアイエス</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</si>
  <si>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</si>
  <si>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</si>
  <si>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</si>
  <si>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</si>
  <si>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</si>
  <si>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</si>
  <si>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</si>
  <si>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</si>
  <si>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</si>
  <si>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</si>
  <si>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トライルAC</t>
  </si>
  <si>
    <t>トライル　アスリートクラブ</t>
  </si>
  <si>
    <t>東浦ＡＣ</t>
  </si>
  <si>
    <t>ヒガシウラアスリートクラブ</t>
  </si>
  <si>
    <t>流通経済大</t>
  </si>
  <si>
    <t>リュウツウケイザイダイガク</t>
  </si>
  <si>
    <t>上武大</t>
  </si>
  <si>
    <t>ジョウブダイガク</t>
  </si>
  <si>
    <t>芝浦工業大</t>
  </si>
  <si>
    <t>シバウラコウギョウダイガク</t>
  </si>
  <si>
    <t>工学院大</t>
  </si>
  <si>
    <t>コウガクインダイガク</t>
  </si>
  <si>
    <t>帝京科学大</t>
  </si>
  <si>
    <t>テイキョウカガクダイガク</t>
  </si>
  <si>
    <t>明治学院大</t>
  </si>
  <si>
    <t>メイジガクインダイガク</t>
  </si>
  <si>
    <t>立教大</t>
  </si>
  <si>
    <t>リッキョウダイガク</t>
  </si>
  <si>
    <t>新潟医療福祉大</t>
  </si>
  <si>
    <t>ニイガタイリョウフクシダイガク</t>
  </si>
  <si>
    <t>新潟大</t>
  </si>
  <si>
    <t>ニイガタダイガク</t>
  </si>
  <si>
    <t>金沢工業大</t>
  </si>
  <si>
    <t>カナザワコウギョウダイガク</t>
  </si>
  <si>
    <t>金沢大</t>
  </si>
  <si>
    <t>カナザワダイガク</t>
  </si>
  <si>
    <t>山梨大</t>
  </si>
  <si>
    <t>ヤマナシダイガク</t>
  </si>
  <si>
    <t>岐阜聖徳大</t>
  </si>
  <si>
    <t>岐阜大</t>
  </si>
  <si>
    <t>ギフダイガク</t>
  </si>
  <si>
    <t>中部学院大</t>
  </si>
  <si>
    <t>チュウブガクインダイガク</t>
  </si>
  <si>
    <t>修文大</t>
  </si>
  <si>
    <t>シュウブンダイガク</t>
  </si>
  <si>
    <t>豊田工業高専</t>
  </si>
  <si>
    <t>トヨタコウギョウコウトウセンモンガッコウ</t>
  </si>
  <si>
    <t>名古屋商科大</t>
  </si>
  <si>
    <t>ナゴヤショウカダイガク</t>
  </si>
  <si>
    <t>シガダイガク</t>
  </si>
  <si>
    <t>京都産業大</t>
  </si>
  <si>
    <t>キョウトサンギョウダイガク</t>
  </si>
  <si>
    <t>京都女子大</t>
  </si>
  <si>
    <t>キョウトジョシダイガク</t>
  </si>
  <si>
    <t>明治国際医療大</t>
  </si>
  <si>
    <t>メイジコクサイイリョウダイガク</t>
  </si>
  <si>
    <t>オオサカフリツダイガク</t>
  </si>
  <si>
    <t>関西大</t>
  </si>
  <si>
    <t>カンサイダイガク</t>
  </si>
  <si>
    <t>環太平洋大</t>
  </si>
  <si>
    <t>カンタイヘイヨウダイガク</t>
  </si>
  <si>
    <t>松山大</t>
  </si>
  <si>
    <t>マツヤマダイガク</t>
  </si>
  <si>
    <t>九州共立大</t>
  </si>
  <si>
    <t>キュウシュウキョウリツダイガク</t>
  </si>
  <si>
    <t>名古屋工学院高</t>
  </si>
  <si>
    <t>名古屋情報高</t>
  </si>
  <si>
    <t>名大附高</t>
  </si>
  <si>
    <t>アジヨシ</t>
  </si>
  <si>
    <t>セトミナミヤマチュウ</t>
  </si>
  <si>
    <t>オワリアサヒヒガシ</t>
  </si>
  <si>
    <t>トヨアケチュウ</t>
  </si>
  <si>
    <t>クツカケ</t>
  </si>
  <si>
    <t>ニッシンヒガシ</t>
  </si>
  <si>
    <t>ナガクテチュウ</t>
  </si>
  <si>
    <t>セイレイ</t>
  </si>
  <si>
    <t>ミナセチュウ</t>
  </si>
  <si>
    <t>トヨアケサカエ</t>
  </si>
  <si>
    <t>オワリアサヒニシ</t>
  </si>
  <si>
    <t>ナガクテキタ</t>
  </si>
  <si>
    <t>カスガイチュウブ</t>
  </si>
  <si>
    <t>タカライチュウガッコウ</t>
  </si>
  <si>
    <t>旭中</t>
  </si>
  <si>
    <t>アサヒナカ</t>
  </si>
  <si>
    <t>カスガイトウブ</t>
  </si>
  <si>
    <t>南城中</t>
  </si>
  <si>
    <t>ナミシロチュウガッコウ</t>
  </si>
  <si>
    <t>青山中</t>
  </si>
  <si>
    <t>アオヤマチュウ</t>
  </si>
  <si>
    <t>岩崎中</t>
  </si>
  <si>
    <t>イワサキチュウガッコウ</t>
  </si>
  <si>
    <t>春日井知多中</t>
  </si>
  <si>
    <t>カスガイチタチュウガッコウ</t>
  </si>
  <si>
    <t>長南中</t>
  </si>
  <si>
    <t>ナガナンチュウ</t>
  </si>
  <si>
    <t>石尾台中</t>
  </si>
  <si>
    <t>イシオダイチュウ</t>
  </si>
  <si>
    <t>春日井西部中</t>
  </si>
  <si>
    <t>セイブチュウガッコウ</t>
  </si>
  <si>
    <t>坂下中</t>
  </si>
  <si>
    <t>サカシタチュウガッコウ</t>
  </si>
  <si>
    <t>ミズノチュウ</t>
  </si>
  <si>
    <t>東郷中</t>
  </si>
  <si>
    <t>トウゴウチュウ</t>
  </si>
  <si>
    <t>柏原中</t>
  </si>
  <si>
    <t>カシハラチュウ</t>
  </si>
  <si>
    <t>品野中</t>
  </si>
  <si>
    <t>シナノチュウ</t>
  </si>
  <si>
    <t>熊野中</t>
  </si>
  <si>
    <t>クマノチュウ</t>
  </si>
  <si>
    <t>ナラワ</t>
  </si>
  <si>
    <t>常滑中</t>
  </si>
  <si>
    <t>トコナメチュウ</t>
  </si>
  <si>
    <t>オオブニシチュウ</t>
  </si>
  <si>
    <t>オオブミナミ</t>
  </si>
  <si>
    <t>チタチュウブチュウ</t>
  </si>
  <si>
    <t>ヒガシウラ</t>
  </si>
  <si>
    <t>ヒガシウラセイブ</t>
  </si>
  <si>
    <t>コウワ</t>
  </si>
  <si>
    <t>タケトヨチュウ</t>
  </si>
  <si>
    <t>フキチュウ</t>
  </si>
  <si>
    <t>オッカワチュウ</t>
  </si>
  <si>
    <t>カメザキ</t>
  </si>
  <si>
    <t>トウカイヨコスカ</t>
  </si>
  <si>
    <t>鬼崎中</t>
  </si>
  <si>
    <t>オニザキチュウガッコウ</t>
  </si>
  <si>
    <t>内海中</t>
  </si>
  <si>
    <t>ウツミチュウガッコウ</t>
  </si>
  <si>
    <t>豊浜中</t>
  </si>
  <si>
    <t>トヨハマチュウ</t>
  </si>
  <si>
    <t>上野中</t>
  </si>
  <si>
    <t>ウエノチュウ</t>
  </si>
  <si>
    <t>師勝中</t>
  </si>
  <si>
    <t>シカツチュウ</t>
  </si>
  <si>
    <t>南陵中</t>
  </si>
  <si>
    <t>ナンリョウチュウ</t>
  </si>
  <si>
    <t>名和中</t>
  </si>
  <si>
    <t>ナワチュウ</t>
  </si>
  <si>
    <t>シオジ</t>
  </si>
  <si>
    <t>ナゴヤシロヤマ</t>
  </si>
  <si>
    <t>ナゴヤシンポ</t>
  </si>
  <si>
    <t>チクサ</t>
  </si>
  <si>
    <t>フジ</t>
  </si>
  <si>
    <t>アイチシュクトク</t>
  </si>
  <si>
    <t>ホクリョウ</t>
  </si>
  <si>
    <t>ナヅカチュウ</t>
  </si>
  <si>
    <t>ナガラ</t>
  </si>
  <si>
    <t>ハトリチュウ</t>
  </si>
  <si>
    <t>助光中</t>
  </si>
  <si>
    <t>スケヒカリチュウ</t>
  </si>
  <si>
    <t>モリヤマチュウ</t>
  </si>
  <si>
    <t>アリマツチュウ</t>
  </si>
  <si>
    <t>カミオカ</t>
  </si>
  <si>
    <t>コウハリタイチュン</t>
  </si>
  <si>
    <t>フジモリ</t>
  </si>
  <si>
    <t>マキノイケ</t>
  </si>
  <si>
    <t>ミユキヤマチュウ</t>
  </si>
  <si>
    <t>アイチチュウ</t>
  </si>
  <si>
    <t>ナゴヤジョシダイ</t>
  </si>
  <si>
    <t>サクラダ</t>
  </si>
  <si>
    <t>イタカ</t>
  </si>
  <si>
    <t>ナゴヤ</t>
  </si>
  <si>
    <t>ナンザンチュウダンシブ</t>
  </si>
  <si>
    <t>ナゴヤチドリガオカ</t>
  </si>
  <si>
    <t>ナゴヤトヨクニ</t>
  </si>
  <si>
    <t>ナンコウ</t>
  </si>
  <si>
    <t>ヒビノ</t>
  </si>
  <si>
    <t>ナゴヤナンヨウ</t>
  </si>
  <si>
    <t>コウナンチュウガッコウ</t>
  </si>
  <si>
    <t>植田中</t>
  </si>
  <si>
    <t>ウエダナカ</t>
  </si>
  <si>
    <t>エンジョウチュウガッコウ</t>
  </si>
  <si>
    <t>イセヤマ</t>
  </si>
  <si>
    <t>イチヤナギ</t>
  </si>
  <si>
    <t>トウチ</t>
  </si>
  <si>
    <t>ヤダチュウガッコウ</t>
  </si>
  <si>
    <t>カマクラダイ</t>
  </si>
  <si>
    <t>マエズチュウ</t>
  </si>
  <si>
    <t>滝ノ水中</t>
  </si>
  <si>
    <t>タキノミズチュウ</t>
  </si>
  <si>
    <t>御田中</t>
  </si>
  <si>
    <t>ミタチュウ</t>
  </si>
  <si>
    <t>森孝中</t>
  </si>
  <si>
    <t>モリタカチュウ</t>
  </si>
  <si>
    <t>原中</t>
  </si>
  <si>
    <t>ハラチュウ</t>
  </si>
  <si>
    <t>金城学院中</t>
  </si>
  <si>
    <t>キンジョウガクインチュウ</t>
  </si>
  <si>
    <t>東星中</t>
  </si>
  <si>
    <t>トウセイチュウ</t>
  </si>
  <si>
    <t>ミナミテンパク</t>
  </si>
  <si>
    <t>守山北中</t>
  </si>
  <si>
    <t>モリヤマキタチュウ</t>
  </si>
  <si>
    <t>川名中</t>
  </si>
  <si>
    <t>カワナチュウ</t>
  </si>
  <si>
    <t>志段味中</t>
  </si>
  <si>
    <t>シダミチュウ</t>
  </si>
  <si>
    <t>笈瀬中</t>
  </si>
  <si>
    <t>オイセチュウ</t>
  </si>
  <si>
    <t>ヒラバリチュウ</t>
  </si>
  <si>
    <t>名南中</t>
  </si>
  <si>
    <t>メイナンチュウ</t>
  </si>
  <si>
    <t>供米田中</t>
  </si>
  <si>
    <t>クマイデンチュウ</t>
  </si>
  <si>
    <t>山王中</t>
  </si>
  <si>
    <t>サンノウチュウ</t>
  </si>
  <si>
    <t>上社中</t>
  </si>
  <si>
    <t>カミヤシロチュウ</t>
  </si>
  <si>
    <t>本城中</t>
  </si>
  <si>
    <t>ホンジョウチュウ</t>
  </si>
  <si>
    <t>桜山中</t>
  </si>
  <si>
    <t>サクラヤマチュウ</t>
  </si>
  <si>
    <t>名大附属中</t>
  </si>
  <si>
    <t>メイダイフゾクチュウ</t>
  </si>
  <si>
    <t>愛工大名電中</t>
  </si>
  <si>
    <t>アイコウダイメイデンチュウ</t>
  </si>
  <si>
    <t>山田中</t>
  </si>
  <si>
    <t>ヤマダチュウ</t>
  </si>
  <si>
    <t>一色中</t>
  </si>
  <si>
    <t>イシキチュウ</t>
  </si>
  <si>
    <t>個人登録の方は、個人登録用のファイルを利用してください、</t>
    <rPh sb="0" eb="2">
      <t>コジン</t>
    </rPh>
    <rPh sb="2" eb="4">
      <t>トウロク</t>
    </rPh>
    <rPh sb="5" eb="6">
      <t>カタ</t>
    </rPh>
    <rPh sb="8" eb="12">
      <t>コジン</t>
    </rPh>
    <rPh sb="12" eb="13">
      <t>ヨウ</t>
    </rPh>
    <rPh sb="19" eb="21">
      <t>リヨウ</t>
    </rPh>
    <phoneticPr fontId="8"/>
  </si>
  <si>
    <t>国籍</t>
    <rPh sb="0" eb="2">
      <t>コクセキ</t>
    </rPh>
    <phoneticPr fontId="8"/>
  </si>
  <si>
    <t>JPN 日本</t>
    <rPh sb="4" eb="6">
      <t>ニホン</t>
    </rPh>
    <phoneticPr fontId="8"/>
  </si>
  <si>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</si>
  <si>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</si>
  <si>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</si>
  <si>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</si>
  <si>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</si>
  <si>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</si>
  <si>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</si>
  <si>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</si>
  <si>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</si>
  <si>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</si>
  <si>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</si>
  <si>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</si>
  <si>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</si>
  <si>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</si>
  <si>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</si>
  <si>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</si>
  <si>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</si>
  <si>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</si>
  <si>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</si>
  <si>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</si>
  <si>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</si>
  <si>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</si>
  <si>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</si>
  <si>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</si>
  <si>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</si>
  <si>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</si>
  <si>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</si>
  <si>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</si>
  <si>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</si>
  <si>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</si>
  <si>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</si>
  <si>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</si>
  <si>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</si>
  <si>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</si>
  <si>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</si>
  <si>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</si>
  <si>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</si>
  <si>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</si>
  <si>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</si>
  <si>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</si>
  <si>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</si>
  <si>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</si>
  <si>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</si>
  <si>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</si>
  <si>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</si>
  <si>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</si>
  <si>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</si>
  <si>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</si>
  <si>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</si>
  <si>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</si>
  <si>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</si>
  <si>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</si>
  <si>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</si>
  <si>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</si>
  <si>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</si>
  <si>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</si>
  <si>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</si>
  <si>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</si>
  <si>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</si>
  <si>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</si>
  <si>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</si>
  <si>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</si>
  <si>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</si>
  <si>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</si>
  <si>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</si>
  <si>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</si>
  <si>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</si>
  <si>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</si>
  <si>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</si>
  <si>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</si>
  <si>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</si>
  <si>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</si>
  <si>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</si>
  <si>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</si>
  <si>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</si>
  <si>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</si>
  <si>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</si>
  <si>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</si>
  <si>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</si>
  <si>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</si>
  <si>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</si>
  <si>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</si>
  <si>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</si>
  <si>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</si>
  <si>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</si>
  <si>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</si>
  <si>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</si>
  <si>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</si>
  <si>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</si>
  <si>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</si>
  <si>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</si>
  <si>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</si>
  <si>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</si>
  <si>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</si>
  <si>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</si>
  <si>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</si>
  <si>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</si>
  <si>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</si>
  <si>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</si>
  <si>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</si>
  <si>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</si>
  <si>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</si>
  <si>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</si>
  <si>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</si>
  <si>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</si>
  <si>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</si>
  <si>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</si>
  <si>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</si>
  <si>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</si>
  <si>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</si>
  <si>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</si>
  <si>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</si>
  <si>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</si>
  <si>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</si>
  <si>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</si>
  <si>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</si>
  <si>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</si>
  <si>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</si>
  <si>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</si>
  <si>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</si>
  <si>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</si>
  <si>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</si>
  <si>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</si>
  <si>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</si>
  <si>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</si>
  <si>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</si>
  <si>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</si>
  <si>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</si>
  <si>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</si>
  <si>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</si>
  <si>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</si>
  <si>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</si>
  <si>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</si>
  <si>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</si>
  <si>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</si>
  <si>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</si>
  <si>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</si>
  <si>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</si>
  <si>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</si>
  <si>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</si>
  <si>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</si>
  <si>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</si>
  <si>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</si>
  <si>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</si>
  <si>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</si>
  <si>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</si>
  <si>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</si>
  <si>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</si>
  <si>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</si>
  <si>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</si>
  <si>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</si>
  <si>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</si>
  <si>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</si>
  <si>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</si>
  <si>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</si>
  <si>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</si>
  <si>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</si>
  <si>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</si>
  <si>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</si>
  <si>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</si>
  <si>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</si>
  <si>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</si>
  <si>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</si>
  <si>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</si>
  <si>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</si>
  <si>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</si>
  <si>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</si>
  <si>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</si>
  <si>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</si>
  <si>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</si>
  <si>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</si>
  <si>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</si>
  <si>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</si>
  <si>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</si>
  <si>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</si>
  <si>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</si>
  <si>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</si>
  <si>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</si>
  <si>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</si>
  <si>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</si>
  <si>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</si>
  <si>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</si>
  <si>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</si>
  <si>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</si>
  <si>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</si>
  <si>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</si>
  <si>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</si>
  <si>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</si>
  <si>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</si>
  <si>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</si>
  <si>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</si>
  <si>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</si>
  <si>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</si>
  <si>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</si>
  <si>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</si>
  <si>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</si>
  <si>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</si>
  <si>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</si>
  <si>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</si>
  <si>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</si>
  <si>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</si>
  <si>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</si>
  <si>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</si>
  <si>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</si>
  <si>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</si>
  <si>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</si>
  <si>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</si>
  <si>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</si>
  <si>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</si>
  <si>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</si>
  <si>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</si>
  <si>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</si>
  <si>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</si>
  <si>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</si>
  <si>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</si>
  <si>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</si>
  <si>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</si>
  <si>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</si>
  <si>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</si>
  <si>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</si>
  <si>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</si>
  <si>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</si>
  <si>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</si>
  <si>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</si>
  <si>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</si>
  <si>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</si>
  <si>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</si>
  <si>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</si>
  <si>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</si>
  <si>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</si>
  <si>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</si>
  <si>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</si>
  <si>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</si>
  <si>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</si>
  <si>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</si>
  <si>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</si>
  <si>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</si>
  <si>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</si>
  <si>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8"/>
  </si>
  <si>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8"/>
  </si>
  <si>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8"/>
  </si>
  <si>
    <t>一般大学高校</t>
    <rPh sb="0" eb="2">
      <t>イッパ</t>
    </rPh>
    <rPh sb="2" eb="4">
      <t>ダイガク</t>
    </rPh>
    <rPh sb="4" eb="6">
      <t>コウコウ</t>
    </rPh>
    <phoneticPr fontId="8"/>
  </si>
  <si>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8"/>
  </si>
  <si>
    <t>参　加　料</t>
    <phoneticPr fontId="8"/>
  </si>
  <si>
    <t>中　　　学</t>
    <rPh sb="0" eb="1">
      <t>ナカ</t>
    </rPh>
    <rPh sb="4" eb="5">
      <t>ガク</t>
    </rPh>
    <phoneticPr fontId="8"/>
  </si>
  <si>
    <t>団体用</t>
    <rPh sb="0" eb="2">
      <t>ダンタイ</t>
    </rPh>
    <rPh sb="2" eb="3">
      <t>ヨウ</t>
    </rPh>
    <phoneticPr fontId="8"/>
  </si>
  <si>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8"/>
  </si>
  <si>
    <t>⇒</t>
    <phoneticPr fontId="8"/>
  </si>
  <si>
    <t>↓</t>
    <phoneticPr fontId="8"/>
  </si>
  <si>
    <t>20m</t>
    <phoneticPr fontId="8"/>
  </si>
  <si>
    <t>⇒</t>
    <phoneticPr fontId="8"/>
  </si>
  <si>
    <t>20m00</t>
    <phoneticPr fontId="8"/>
  </si>
  <si>
    <r>
      <t>このファイルは、</t>
    </r>
    <r>
      <rPr>
        <sz val="20"/>
        <color theme="3"/>
        <rFont val="HG創英角ﾎﾟｯﾌﾟ体"/>
        <family val="3"/>
        <charset val="128"/>
      </rPr>
      <t>団体</t>
    </r>
    <r>
      <rPr>
        <sz val="16"/>
        <rFont val="HG創英角ﾎﾟｯﾌﾟ体"/>
        <family val="3"/>
        <charset val="128"/>
      </rPr>
      <t>専用です。個人登録(愛知陸協、愛知マスターズ）の方は使用できません。</t>
    </r>
    <rPh sb="8" eb="10">
      <t>ダンタイ</t>
    </rPh>
    <rPh sb="10" eb="12">
      <t>センヨウ</t>
    </rPh>
    <rPh sb="15" eb="17">
      <t>コジン</t>
    </rPh>
    <rPh sb="17" eb="19">
      <t>トウロク</t>
    </rPh>
    <rPh sb="20" eb="22">
      <t>アイチ</t>
    </rPh>
    <rPh sb="22" eb="24">
      <t>リッキョウ</t>
    </rPh>
    <rPh sb="25" eb="27">
      <t>アイチ</t>
    </rPh>
    <rPh sb="34" eb="35">
      <t>カタ</t>
    </rPh>
    <rPh sb="36" eb="38">
      <t>シヨウ</t>
    </rPh>
    <phoneticPr fontId="8"/>
  </si>
  <si>
    <t>パロマ瑞穂北陸上競技場</t>
  </si>
  <si>
    <t>ただし、事前申請に限ります。当日の発行はいたしませんのでご注意ください。</t>
    <rPh sb="4" eb="8">
      <t>ジゼンシンセイ</t>
    </rPh>
    <rPh sb="9" eb="10">
      <t>カギ</t>
    </rPh>
    <rPh sb="14" eb="16">
      <t>トウジツ</t>
    </rPh>
    <rPh sb="17" eb="19">
      <t>ハッコウ</t>
    </rPh>
    <rPh sb="29" eb="31">
      <t>チュウイ</t>
    </rPh>
    <phoneticPr fontId="42"/>
  </si>
  <si>
    <t>【大会前／提出用】新型コロナウイルス感染症についての体調管理チェックシート【名古屋地区プレシーズンゲーム用】</t>
    <rPh sb="1" eb="3">
      <t>タイカイ</t>
    </rPh>
    <rPh sb="3" eb="4">
      <t>マエ</t>
    </rPh>
    <rPh sb="5" eb="8">
      <t>テイシュツヨウ</t>
    </rPh>
    <rPh sb="26" eb="28">
      <t>タイチョウ</t>
    </rPh>
    <rPh sb="28" eb="30">
      <t>カンリ</t>
    </rPh>
    <rPh sb="38" eb="41">
      <t>ナゴヤ</t>
    </rPh>
    <rPh sb="41" eb="43">
      <t>チク</t>
    </rPh>
    <rPh sb="52" eb="53">
      <t>ヨウ</t>
    </rPh>
    <phoneticPr fontId="115"/>
  </si>
  <si>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15"/>
  </si>
  <si>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15"/>
  </si>
  <si>
    <t>※該当しない場合は✔を入れ、該当する場合は〇を記入すること（体温0.1℃単位の数字を記入）</t>
  </si>
  <si>
    <t>No.</t>
    <phoneticPr fontId="115"/>
  </si>
  <si>
    <t>チェックリスト</t>
    <phoneticPr fontId="115"/>
  </si>
  <si>
    <t>のどの痛みがある</t>
    <rPh sb="3" eb="4">
      <t>イタ</t>
    </rPh>
    <phoneticPr fontId="115"/>
  </si>
  <si>
    <t>咳（せき）が出る</t>
    <rPh sb="6" eb="7">
      <t>デ</t>
    </rPh>
    <phoneticPr fontId="115"/>
  </si>
  <si>
    <t>痰（たん）がでたり、からんだりする</t>
    <phoneticPr fontId="115"/>
  </si>
  <si>
    <t>鼻水（はなみず）、鼻づまりがある　※アレルギーを除く</t>
    <phoneticPr fontId="115"/>
  </si>
  <si>
    <t>頭が痛い</t>
    <rPh sb="0" eb="1">
      <t>アタマ</t>
    </rPh>
    <rPh sb="2" eb="3">
      <t>イタ</t>
    </rPh>
    <phoneticPr fontId="115"/>
  </si>
  <si>
    <t>体のだるさなどがある</t>
    <rPh sb="0" eb="1">
      <t>カラダ</t>
    </rPh>
    <phoneticPr fontId="115"/>
  </si>
  <si>
    <t>発熱の症状がある</t>
    <rPh sb="0" eb="2">
      <t>ハツネツ</t>
    </rPh>
    <rPh sb="3" eb="5">
      <t>ショウジョウ</t>
    </rPh>
    <phoneticPr fontId="115"/>
  </si>
  <si>
    <t>息苦しさがある</t>
    <phoneticPr fontId="115"/>
  </si>
  <si>
    <t>味覚異常(味がしない)</t>
    <rPh sb="0" eb="2">
      <t>ミカク</t>
    </rPh>
    <rPh sb="2" eb="4">
      <t>イジョウ</t>
    </rPh>
    <rPh sb="5" eb="6">
      <t>アジ</t>
    </rPh>
    <phoneticPr fontId="115"/>
  </si>
  <si>
    <t>嗅覚異常(匂いがしない)</t>
    <phoneticPr fontId="115"/>
  </si>
  <si>
    <t>体温</t>
    <rPh sb="0" eb="2">
      <t>タイオン</t>
    </rPh>
    <phoneticPr fontId="115"/>
  </si>
  <si>
    <t>℃</t>
    <phoneticPr fontId="115"/>
  </si>
  <si>
    <r>
      <t>薬剤の服用</t>
    </r>
    <r>
      <rPr>
        <sz val="11"/>
        <color theme="1"/>
        <rFont val="ＭＳ Ｐゴシック"/>
        <family val="3"/>
        <charset val="128"/>
        <scheme val="minor"/>
      </rPr>
      <t>(解熱剤を含む上記症状を緩和させる薬剤)</t>
    </r>
    <rPh sb="12" eb="14">
      <t>ジョウキ</t>
    </rPh>
    <phoneticPr fontId="115"/>
  </si>
  <si>
    <t>氏名　　　　　　　　　　　　　　　　　　　　　</t>
    <rPh sb="0" eb="2">
      <t>シメイ</t>
    </rPh>
    <phoneticPr fontId="115"/>
  </si>
  <si>
    <t>所属（学校名など）　　　　　　　　　　　　　　　　　　　　　</t>
    <rPh sb="0" eb="2">
      <t>ショゾク</t>
    </rPh>
    <rPh sb="3" eb="6">
      <t>ガッコウメイ</t>
    </rPh>
    <phoneticPr fontId="115"/>
  </si>
  <si>
    <t>※参加者が未成年の場合</t>
    <phoneticPr fontId="115"/>
  </si>
  <si>
    <t>連絡先（電話番号）　　　　　　　　　　　   　　</t>
    <rPh sb="0" eb="3">
      <t>レンラクサキ</t>
    </rPh>
    <rPh sb="4" eb="6">
      <t>デンワ</t>
    </rPh>
    <rPh sb="6" eb="8">
      <t>バンゴウ</t>
    </rPh>
    <phoneticPr fontId="115"/>
  </si>
  <si>
    <t>保護者氏名　　　　　　　　　　　　　　　　　　　　　　　　　</t>
    <phoneticPr fontId="115"/>
  </si>
  <si>
    <r>
      <t>　②必ず、</t>
    </r>
    <r>
      <rPr>
        <b/>
        <sz val="20"/>
        <color theme="3" tint="0.39997558519241921"/>
        <rFont val="ＭＳ ゴシック"/>
        <family val="3"/>
        <charset val="128"/>
      </rPr>
      <t>フ</t>
    </r>
    <r>
      <rPr>
        <b/>
        <i/>
        <sz val="20"/>
        <color theme="3" tint="0.39997558519241921"/>
        <rFont val="ＭＳ ゴシック"/>
        <family val="3"/>
        <charset val="128"/>
      </rPr>
      <t>ァイル名を団体名に変更</t>
    </r>
    <r>
      <rPr>
        <b/>
        <sz val="18"/>
        <color rgb="FFFF0000"/>
        <rFont val="ＭＳ ゴシック"/>
        <family val="3"/>
        <charset val="128"/>
      </rPr>
      <t>して下さい。</t>
    </r>
    <r>
      <rPr>
        <b/>
        <i/>
        <sz val="18"/>
        <color theme="3" tint="0.39997558519241921"/>
        <rFont val="ＭＳ ゴシック"/>
        <family val="3"/>
        <charset val="128"/>
      </rPr>
      <t>個人登録の方は、愛知陸協等は使用せず個人名</t>
    </r>
    <r>
      <rPr>
        <b/>
        <i/>
        <sz val="18"/>
        <color rgb="FFFF0000"/>
        <rFont val="ＭＳ ゴシック"/>
        <family val="3"/>
        <charset val="128"/>
      </rPr>
      <t>に</t>
    </r>
    <r>
      <rPr>
        <b/>
        <sz val="18"/>
        <color rgb="FFFF0000"/>
        <rFont val="ＭＳ ゴシック"/>
        <family val="3"/>
        <charset val="128"/>
      </rPr>
      <t>変更してください。また、メールの件名(タイトル：Subject)にも団体名を入れて下さい。</t>
    </r>
    <rPh sb="2" eb="3">
      <t>カナラ</t>
    </rPh>
    <rPh sb="9" eb="10">
      <t>メイ</t>
    </rPh>
    <rPh sb="11" eb="14">
      <t>ダンタイメイ</t>
    </rPh>
    <rPh sb="15" eb="17">
      <t>ヘンコウ</t>
    </rPh>
    <rPh sb="19" eb="20">
      <t>クダ</t>
    </rPh>
    <rPh sb="23" eb="25">
      <t>コジン</t>
    </rPh>
    <rPh sb="25" eb="27">
      <t>トウロク</t>
    </rPh>
    <rPh sb="28" eb="29">
      <t>カタ</t>
    </rPh>
    <rPh sb="31" eb="33">
      <t>アイチ</t>
    </rPh>
    <rPh sb="33" eb="35">
      <t>リッキョウ</t>
    </rPh>
    <rPh sb="35" eb="36">
      <t>ナド</t>
    </rPh>
    <rPh sb="37" eb="39">
      <t>シヨウ</t>
    </rPh>
    <rPh sb="41" eb="44">
      <t>コジンメイ</t>
    </rPh>
    <rPh sb="45" eb="47">
      <t>ヘンコウ</t>
    </rPh>
    <rPh sb="79" eb="82">
      <t>ダン</t>
    </rPh>
    <rPh sb="83" eb="84">
      <t>イ</t>
    </rPh>
    <rPh sb="86" eb="87">
      <t>クダ</t>
    </rPh>
    <phoneticPr fontId="8"/>
  </si>
  <si>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8"/>
  </si>
  <si>
    <t>　⑦選手データ入力で、項目が変更･追加されています。JAAF登録データをご利用ください。</t>
    <rPh sb="2" eb="4">
      <t>センシュ</t>
    </rPh>
    <rPh sb="7" eb="9">
      <t>ニュウリョク</t>
    </rPh>
    <rPh sb="11" eb="13">
      <t>コウモク</t>
    </rPh>
    <rPh sb="14" eb="16">
      <t>ヘンコウ</t>
    </rPh>
    <rPh sb="17" eb="19">
      <t>ツイカ</t>
    </rPh>
    <rPh sb="30" eb="32">
      <t>トウロク</t>
    </rPh>
    <rPh sb="37" eb="39">
      <t>リヨウ</t>
    </rPh>
    <phoneticPr fontId="8"/>
  </si>
  <si>
    <t>入場許可証申請書</t>
    <rPh sb="0" eb="5">
      <t>ニュウジョウキョカ</t>
    </rPh>
    <rPh sb="5" eb="8">
      <t>シンセイショ</t>
    </rPh>
    <phoneticPr fontId="42"/>
  </si>
  <si>
    <t>令和　　年　　　　月　　　　日</t>
    <rPh sb="0" eb="2">
      <t>レイワ</t>
    </rPh>
    <rPh sb="4" eb="5">
      <t>ネン</t>
    </rPh>
    <rPh sb="9" eb="10">
      <t>ツキ</t>
    </rPh>
    <rPh sb="14" eb="15">
      <t>ヒ</t>
    </rPh>
    <phoneticPr fontId="42"/>
  </si>
  <si>
    <t>当面の間、名古屋地区の競技会は無観客で実施します。</t>
    <rPh sb="0" eb="1">
      <t>トウ</t>
    </rPh>
    <rPh sb="1" eb="2">
      <t>メン</t>
    </rPh>
    <rPh sb="3" eb="4">
      <t>ア</t>
    </rPh>
    <rPh sb="5" eb="11">
      <t>ナゴヤチク</t>
    </rPh>
    <rPh sb="11" eb="14">
      <t>キョウギカイ</t>
    </rPh>
    <rPh sb="15" eb="18">
      <t>ムカンキャク</t>
    </rPh>
    <rPh sb="19" eb="21">
      <t>ジッシ</t>
    </rPh>
    <phoneticPr fontId="42"/>
  </si>
  <si>
    <t>選手同様、大会前後の検温等の実施・体調管理シートの提出も合わせてお願い致します。</t>
    <rPh sb="0" eb="2">
      <t>センシュ</t>
    </rPh>
    <rPh sb="2" eb="4">
      <t>ドウヨウ</t>
    </rPh>
    <rPh sb="5" eb="7">
      <t>タイカイ</t>
    </rPh>
    <rPh sb="7" eb="9">
      <t>ゼンゴ</t>
    </rPh>
    <rPh sb="10" eb="12">
      <t>ケンオン</t>
    </rPh>
    <rPh sb="12" eb="13">
      <t>ナド</t>
    </rPh>
    <rPh sb="14" eb="16">
      <t>ジッシ</t>
    </rPh>
    <rPh sb="17" eb="21">
      <t>タイチョウカンリ</t>
    </rPh>
    <rPh sb="25" eb="27">
      <t>テイシュツ</t>
    </rPh>
    <rPh sb="28" eb="29">
      <t>ア</t>
    </rPh>
    <rPh sb="33" eb="34">
      <t>ネガ</t>
    </rPh>
    <rPh sb="35" eb="36">
      <t>イタ</t>
    </rPh>
    <phoneticPr fontId="42"/>
  </si>
  <si>
    <t>この用紙にデータ入力の上、④種目別人数と共に印刷し一緒に郵送してください</t>
    <rPh sb="2" eb="4">
      <t>ヨウシ</t>
    </rPh>
    <rPh sb="8" eb="10">
      <t>ニュウリョク</t>
    </rPh>
    <rPh sb="11" eb="12">
      <t>ウエ</t>
    </rPh>
    <rPh sb="14" eb="17">
      <t>シュモクベツ</t>
    </rPh>
    <rPh sb="17" eb="19">
      <t>ニンズウ</t>
    </rPh>
    <rPh sb="20" eb="21">
      <t>トモ</t>
    </rPh>
    <rPh sb="22" eb="24">
      <t>インサツ</t>
    </rPh>
    <rPh sb="25" eb="26">
      <t>イチ</t>
    </rPh>
    <rPh sb="26" eb="27">
      <t>チョ</t>
    </rPh>
    <rPh sb="28" eb="30">
      <t>ユウソウ</t>
    </rPh>
    <phoneticPr fontId="42"/>
  </si>
  <si>
    <t>種目２日目</t>
    <rPh sb="0" eb="2">
      <t>シュモク</t>
    </rPh>
    <rPh sb="3" eb="5">
      <t>h</t>
    </rPh>
    <phoneticPr fontId="8"/>
  </si>
  <si>
    <t xml:space="preserve">  一般高校⬇</t>
  </si>
  <si>
    <t>ドロップダウンは以下のように分けてあります。選択時にご注意ください。</t>
    <rPh sb="8" eb="10">
      <t>イカ</t>
    </rPh>
    <rPh sb="14" eb="15">
      <t>ワ</t>
    </rPh>
    <rPh sb="22" eb="24">
      <t>センタク</t>
    </rPh>
    <rPh sb="24" eb="25">
      <t>ジ</t>
    </rPh>
    <rPh sb="27" eb="34">
      <t>チュウイ</t>
    </rPh>
    <phoneticPr fontId="8"/>
  </si>
  <si>
    <t xml:space="preserve">  高校⬇</t>
  </si>
  <si>
    <t>男子➡</t>
    <rPh sb="0" eb="2">
      <t>ダンシ</t>
    </rPh>
    <phoneticPr fontId="8"/>
  </si>
  <si>
    <t>女子➡</t>
    <rPh sb="0" eb="2">
      <t>ジョシ</t>
    </rPh>
    <phoneticPr fontId="8"/>
  </si>
  <si>
    <t>プログラムは予約販売です。当日販売は行いませんので、ご注意ください。</t>
    <rPh sb="6" eb="10">
      <t>ヨヤクハンバイ</t>
    </rPh>
    <rPh sb="13" eb="15">
      <t>トウジツ</t>
    </rPh>
    <rPh sb="15" eb="17">
      <t>ハンバイ</t>
    </rPh>
    <rPh sb="18" eb="19">
      <t>オコナ</t>
    </rPh>
    <rPh sb="27" eb="29">
      <t>チュウイ</t>
    </rPh>
    <phoneticPr fontId="8"/>
  </si>
  <si>
    <t>部</t>
    <rPh sb="0" eb="1">
      <t>ブ</t>
    </rPh>
    <phoneticPr fontId="8"/>
  </si>
  <si>
    <r>
      <t>☆</t>
    </r>
    <r>
      <rPr>
        <b/>
        <u/>
        <sz val="11"/>
        <rFont val="ＭＳ ゴシック"/>
        <family val="3"/>
        <charset val="128"/>
      </rPr>
      <t>郵便振替</t>
    </r>
    <rPh sb="1" eb="3">
      <t>ユウビン</t>
    </rPh>
    <rPh sb="3" eb="5">
      <t>フリカエ</t>
    </rPh>
    <phoneticPr fontId="126"/>
  </si>
  <si>
    <t>口座番号</t>
    <rPh sb="0" eb="2">
      <t>コウザ</t>
    </rPh>
    <rPh sb="2" eb="4">
      <t>バンゴウ</t>
    </rPh>
    <phoneticPr fontId="126"/>
  </si>
  <si>
    <t>加入者名</t>
    <rPh sb="0" eb="3">
      <t>カニュウシャ</t>
    </rPh>
    <rPh sb="3" eb="4">
      <t>メイ</t>
    </rPh>
    <phoneticPr fontId="126"/>
  </si>
  <si>
    <t>金　　額</t>
    <rPh sb="0" eb="1">
      <t>キン</t>
    </rPh>
    <rPh sb="3" eb="4">
      <t>ガク</t>
    </rPh>
    <phoneticPr fontId="126"/>
  </si>
  <si>
    <t>通信欄に記入事項（おところ、おなまえの他に）</t>
    <rPh sb="0" eb="3">
      <t>ツウシンラン</t>
    </rPh>
    <rPh sb="4" eb="6">
      <t>キニュウ</t>
    </rPh>
    <rPh sb="6" eb="8">
      <t>ジコウ</t>
    </rPh>
    <rPh sb="19" eb="20">
      <t>ホカ</t>
    </rPh>
    <phoneticPr fontId="126"/>
  </si>
  <si>
    <t>店名</t>
    <rPh sb="0" eb="2">
      <t>テンメイ</t>
    </rPh>
    <phoneticPr fontId="126"/>
  </si>
  <si>
    <t>〇八九</t>
    <rPh sb="0" eb="3">
      <t>０８９</t>
    </rPh>
    <phoneticPr fontId="126"/>
  </si>
  <si>
    <t>店</t>
    <rPh sb="0" eb="1">
      <t>テン</t>
    </rPh>
    <phoneticPr fontId="126"/>
  </si>
  <si>
    <t>店番</t>
    <rPh sb="0" eb="1">
      <t>テン</t>
    </rPh>
    <rPh sb="1" eb="2">
      <t>バン</t>
    </rPh>
    <phoneticPr fontId="126"/>
  </si>
  <si>
    <t>０８９</t>
  </si>
  <si>
    <t>ｾﾞﾛﾊﾁｷｭｳ</t>
  </si>
  <si>
    <t>預金項目</t>
    <rPh sb="0" eb="2">
      <t>ヨキン</t>
    </rPh>
    <rPh sb="2" eb="4">
      <t>コウモク</t>
    </rPh>
    <phoneticPr fontId="126"/>
  </si>
  <si>
    <t>２</t>
  </si>
  <si>
    <t>当座預金</t>
    <rPh sb="0" eb="2">
      <t>トウザ</t>
    </rPh>
    <rPh sb="2" eb="4">
      <t>ヨキン</t>
    </rPh>
    <phoneticPr fontId="126"/>
  </si>
  <si>
    <t>短い日付表示を選択してください。⑨日付が数字になる場合を参照してください。</t>
    <rPh sb="0" eb="1">
      <t>ミジカ</t>
    </rPh>
    <rPh sb="2" eb="4">
      <t>ヒヅケ</t>
    </rPh>
    <rPh sb="4" eb="6">
      <t>ヒョウジ</t>
    </rPh>
    <rPh sb="7" eb="9">
      <t>センタク</t>
    </rPh>
    <rPh sb="17" eb="27">
      <t>ヒヅ</t>
    </rPh>
    <rPh sb="28" eb="30">
      <t>サンショウ</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</si>
  <si>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⑧リレーの選手が反映されない場合の対処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</si>
  <si>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t>　⑥今年度の登録番号を必ず入力してください。</t>
    <rPh sb="2" eb="5">
      <t>コンネンド</t>
    </rPh>
    <rPh sb="6" eb="10">
      <t>トウロクバンゴウ</t>
    </rPh>
    <rPh sb="11" eb="12">
      <t>カナラ</t>
    </rPh>
    <rPh sb="13" eb="15">
      <t>ニュウリョク</t>
    </rPh>
    <phoneticPr fontId="8"/>
  </si>
  <si>
    <t>　①ファイルの送信がないと受付けしたことにはなりません。データが不完全なもの、指定外のファイル形式も</t>
    <rPh sb="7" eb="9">
      <t>ソウシン</t>
    </rPh>
    <rPh sb="13" eb="15">
      <t>ウケツ</t>
    </rPh>
    <rPh sb="32" eb="35">
      <t>フカンゼン</t>
    </rPh>
    <rPh sb="39" eb="42">
      <t>シテイガイ</t>
    </rPh>
    <rPh sb="47" eb="49">
      <t>ケイシキ</t>
    </rPh>
    <phoneticPr fontId="8"/>
  </si>
  <si>
    <t>　　受付とはできません。</t>
    <rPh sb="2" eb="4">
      <t>ウケツケ</t>
    </rPh>
    <phoneticPr fontId="8"/>
  </si>
  <si>
    <t>　　大会名や日付は付けないでください。</t>
    <rPh sb="2" eb="5">
      <t>タイカイメイ</t>
    </rPh>
    <rPh sb="6" eb="8">
      <t>ヒズケ</t>
    </rPh>
    <rPh sb="9" eb="10">
      <t>ツ</t>
    </rPh>
    <phoneticPr fontId="8"/>
  </si>
  <si>
    <t>男女と種目に注意して入呂してください</t>
    <rPh sb="0" eb="2">
      <t>ダンジョ</t>
    </rPh>
    <rPh sb="3" eb="5">
      <t>シュモク</t>
    </rPh>
    <rPh sb="6" eb="8">
      <t>チュウイ</t>
    </rPh>
    <rPh sb="10" eb="12">
      <t>ニュウリョ</t>
    </rPh>
    <phoneticPr fontId="8"/>
  </si>
  <si>
    <t>プログラム部数✕1400円</t>
    <rPh sb="5" eb="7">
      <t>ブスウ</t>
    </rPh>
    <rPh sb="12" eb="13">
      <t>エン</t>
    </rPh>
    <phoneticPr fontId="8"/>
  </si>
  <si>
    <t>郵送の際に、書留やレターパックプラスの利用は禁止します。</t>
    <rPh sb="0" eb="2">
      <t>ユウソ</t>
    </rPh>
    <rPh sb="3" eb="4">
      <t>サイ</t>
    </rPh>
    <rPh sb="6" eb="8">
      <t>カキトメ</t>
    </rPh>
    <rPh sb="19" eb="21">
      <t>リヨウ</t>
    </rPh>
    <rPh sb="22" eb="24">
      <t>キンシ</t>
    </rPh>
    <phoneticPr fontId="8"/>
  </si>
  <si>
    <t>　　これらの項目は、メール送信機縁最終日のみ可能です。締切後は一切受け付けません。</t>
    <rPh sb="6" eb="8">
      <t>コウモク</t>
    </rPh>
    <rPh sb="13" eb="15">
      <t>ソウシン</t>
    </rPh>
    <rPh sb="15" eb="17">
      <t>キエン</t>
    </rPh>
    <rPh sb="17" eb="20">
      <t>サイシュウビ</t>
    </rPh>
    <rPh sb="22" eb="24">
      <t>カノウ</t>
    </rPh>
    <rPh sb="27" eb="29">
      <t>シメキリ</t>
    </rPh>
    <rPh sb="29" eb="30">
      <t>ゴ</t>
    </rPh>
    <rPh sb="31" eb="33">
      <t>イッサイ</t>
    </rPh>
    <rPh sb="33" eb="34">
      <t>ウ</t>
    </rPh>
    <rPh sb="35" eb="36">
      <t>ツ</t>
    </rPh>
    <phoneticPr fontId="8"/>
  </si>
  <si>
    <t>　　トラックレースでは最後の組以降に新たに組を追加する場合があります。</t>
    <rPh sb="11" eb="13">
      <t>サイゴ</t>
    </rPh>
    <rPh sb="14" eb="15">
      <t>クミ</t>
    </rPh>
    <rPh sb="15" eb="17">
      <t>イコウ</t>
    </rPh>
    <rPh sb="18" eb="19">
      <t>アラ</t>
    </rPh>
    <rPh sb="21" eb="22">
      <t>クミ</t>
    </rPh>
    <rPh sb="23" eb="25">
      <t>ツイカ</t>
    </rPh>
    <rPh sb="27" eb="29">
      <t>バアイ</t>
    </rPh>
    <phoneticPr fontId="8"/>
  </si>
  <si>
    <t>アサヒガオカ</t>
  </si>
  <si>
    <t>メイワ</t>
  </si>
  <si>
    <t>チグサ</t>
  </si>
  <si>
    <t>ズイリョウ</t>
  </si>
  <si>
    <t>イシン</t>
  </si>
  <si>
    <t>ショウイン</t>
  </si>
  <si>
    <t>ショウワ</t>
  </si>
  <si>
    <t>ナゴヤニシ</t>
  </si>
  <si>
    <t>アツタ</t>
  </si>
  <si>
    <t>ナカムラ</t>
  </si>
  <si>
    <t>ナルミ</t>
  </si>
  <si>
    <t>モリヤマ</t>
  </si>
  <si>
    <t>メイナンコウギョウ</t>
  </si>
  <si>
    <t>アイチショウギョウ</t>
  </si>
  <si>
    <t>ナカガワショウギョウ</t>
  </si>
  <si>
    <t>ミドリガオカ</t>
  </si>
  <si>
    <t>カスガイ</t>
  </si>
  <si>
    <t>カスガイニシ</t>
  </si>
  <si>
    <t>カスガイショウギョウ</t>
  </si>
  <si>
    <t>アサヒノ</t>
  </si>
  <si>
    <t>ナガクテ</t>
  </si>
  <si>
    <t>トウゴウ</t>
  </si>
  <si>
    <t>セト</t>
  </si>
  <si>
    <t>トヨアケ</t>
  </si>
  <si>
    <t>トウリョウ</t>
  </si>
  <si>
    <t>ヨコスカ</t>
  </si>
  <si>
    <t>トウカイショウギョウ</t>
  </si>
  <si>
    <t>トコナメ</t>
  </si>
  <si>
    <t>ウツミ</t>
  </si>
  <si>
    <t>ハンダ</t>
  </si>
  <si>
    <t>ハンダノウギョウ</t>
  </si>
  <si>
    <t>ハンダコウギョウ</t>
  </si>
  <si>
    <t>ハンダショウギョウ</t>
  </si>
  <si>
    <t>タケトヨ</t>
  </si>
  <si>
    <t>テンパク</t>
  </si>
  <si>
    <t>トウカイミナミ</t>
  </si>
  <si>
    <t>セトニシ</t>
  </si>
  <si>
    <t>ハンダヒガシ</t>
  </si>
  <si>
    <t>カスガイコウギョウ</t>
  </si>
  <si>
    <t>オオブヒガシ</t>
  </si>
  <si>
    <t>チタショウヨウ</t>
  </si>
  <si>
    <t>ナゴヤミナミ</t>
  </si>
  <si>
    <t>カスガイミナミ</t>
  </si>
  <si>
    <t>ナゴヤロウ</t>
  </si>
  <si>
    <t>セトキタソウゴウ</t>
  </si>
  <si>
    <t>ナンヨウ</t>
  </si>
  <si>
    <t>ニッシン</t>
  </si>
  <si>
    <t>ソウゴウコウカ</t>
  </si>
  <si>
    <t>ダイガク</t>
  </si>
  <si>
    <t>キクザト</t>
  </si>
  <si>
    <t>コウヨウ</t>
  </si>
  <si>
    <t>サクラダイ</t>
  </si>
  <si>
    <t>コウギョウ</t>
  </si>
  <si>
    <t>コウゲイ</t>
  </si>
  <si>
    <t>ナゴヤショウギョウ</t>
  </si>
  <si>
    <t>ミドリ</t>
  </si>
  <si>
    <t>ヤマダ</t>
  </si>
  <si>
    <t>メイトウ</t>
  </si>
  <si>
    <t>セイリョウ</t>
  </si>
  <si>
    <t>ニホンフクシダイガクフゾク</t>
  </si>
  <si>
    <t>トウカイガクエン</t>
  </si>
  <si>
    <t>メイジョウダイガクフゾク</t>
  </si>
  <si>
    <r>
      <t>←団体名最初の１文字を入力してください</t>
    </r>
    <r>
      <rPr>
        <b/>
        <sz val="12"/>
        <color theme="3" tint="0.39997558519241921"/>
        <rFont val="ＭＳ ゴシック"/>
        <family val="3"/>
        <charset val="128"/>
      </rPr>
      <t>(大で始まる団体は２文字入れてください）</t>
    </r>
    <r>
      <rPr>
        <b/>
        <sz val="12"/>
        <color rgb="FFFF0000"/>
        <rFont val="ＭＳ ゴシック"/>
        <family val="3"/>
        <charset val="128"/>
      </rPr>
      <t>。</t>
    </r>
    <rPh sb="1" eb="3">
      <t>ダンタイ</t>
    </rPh>
    <rPh sb="4" eb="6">
      <t>サイショ</t>
    </rPh>
    <rPh sb="8" eb="10">
      <t>モジ</t>
    </rPh>
    <rPh sb="11" eb="13">
      <t>ニュウリョク</t>
    </rPh>
    <rPh sb="20" eb="21">
      <t>ダイ</t>
    </rPh>
    <rPh sb="22" eb="23">
      <t>ハジ</t>
    </rPh>
    <rPh sb="25" eb="27">
      <t>ダンタ</t>
    </rPh>
    <rPh sb="29" eb="31">
      <t>モジ</t>
    </rPh>
    <rPh sb="31" eb="32">
      <t>イ</t>
    </rPh>
    <phoneticPr fontId="8"/>
  </si>
  <si>
    <t>No</t>
  </si>
  <si>
    <t>愛知マスターズ</t>
  </si>
  <si>
    <t>アイチマスターズ</t>
  </si>
  <si>
    <t>愛知陸協</t>
  </si>
  <si>
    <t>アイチリッキョウ</t>
  </si>
  <si>
    <t>汐路中</t>
    <rPh sb="2" eb="3">
      <t>チュウ</t>
    </rPh>
    <phoneticPr fontId="55"/>
  </si>
  <si>
    <t>宝神中</t>
    <rPh sb="2" eb="3">
      <t>チュウ</t>
    </rPh>
    <phoneticPr fontId="55"/>
  </si>
  <si>
    <t>味美中</t>
    <rPh sb="2" eb="3">
      <t>チュウ</t>
    </rPh>
    <phoneticPr fontId="55"/>
  </si>
  <si>
    <t>城山中</t>
    <rPh sb="2" eb="3">
      <t>チュウ</t>
    </rPh>
    <phoneticPr fontId="55"/>
  </si>
  <si>
    <t>千種台中</t>
    <rPh sb="3" eb="4">
      <t>チュウ</t>
    </rPh>
    <phoneticPr fontId="55"/>
  </si>
  <si>
    <t>振甫中</t>
    <rPh sb="2" eb="3">
      <t>チュウ</t>
    </rPh>
    <phoneticPr fontId="55"/>
  </si>
  <si>
    <t>千種中</t>
    <rPh sb="2" eb="3">
      <t>チュウ</t>
    </rPh>
    <phoneticPr fontId="55"/>
  </si>
  <si>
    <t>冨士中</t>
    <rPh sb="2" eb="3">
      <t>チュウ</t>
    </rPh>
    <phoneticPr fontId="55"/>
  </si>
  <si>
    <t>愛知淑徳中</t>
    <rPh sb="4" eb="5">
      <t>t</t>
    </rPh>
    <phoneticPr fontId="55"/>
  </si>
  <si>
    <t>北陵中</t>
    <rPh sb="2" eb="3">
      <t>t</t>
    </rPh>
    <phoneticPr fontId="55"/>
  </si>
  <si>
    <t>豊正中</t>
    <rPh sb="2" eb="3">
      <t>t</t>
    </rPh>
    <phoneticPr fontId="55"/>
  </si>
  <si>
    <t>長良中</t>
    <rPh sb="2" eb="3">
      <t>t</t>
    </rPh>
    <phoneticPr fontId="55"/>
  </si>
  <si>
    <t>東港中</t>
    <rPh sb="2" eb="3">
      <t>t</t>
    </rPh>
    <phoneticPr fontId="55"/>
  </si>
  <si>
    <t>鳴海中</t>
    <rPh sb="2" eb="3">
      <t>t</t>
    </rPh>
    <phoneticPr fontId="55"/>
  </si>
  <si>
    <t>神丘中</t>
    <rPh sb="2" eb="3">
      <t>t</t>
    </rPh>
    <phoneticPr fontId="55"/>
  </si>
  <si>
    <t>藤森中</t>
    <rPh sb="2" eb="3">
      <t>t</t>
    </rPh>
    <phoneticPr fontId="55"/>
  </si>
  <si>
    <t>萩山中</t>
    <rPh sb="2" eb="3">
      <t>t</t>
    </rPh>
    <phoneticPr fontId="55"/>
  </si>
  <si>
    <t>尾張旭東中</t>
    <rPh sb="4" eb="5">
      <t>t</t>
    </rPh>
    <phoneticPr fontId="55"/>
  </si>
  <si>
    <t>沓掛中</t>
    <rPh sb="2" eb="3">
      <t>t</t>
    </rPh>
    <phoneticPr fontId="55"/>
  </si>
  <si>
    <t>日進西中</t>
    <rPh sb="3" eb="4">
      <t>t</t>
    </rPh>
    <phoneticPr fontId="55"/>
  </si>
  <si>
    <t>日進東中</t>
    <rPh sb="3" eb="4">
      <t>t</t>
    </rPh>
    <phoneticPr fontId="55"/>
  </si>
  <si>
    <t>成岩中</t>
    <rPh sb="2" eb="3">
      <t>t</t>
    </rPh>
    <phoneticPr fontId="55"/>
  </si>
  <si>
    <t>青山中</t>
    <rPh sb="2" eb="3">
      <t>t</t>
    </rPh>
    <phoneticPr fontId="55"/>
  </si>
  <si>
    <t>大府南中</t>
    <rPh sb="3" eb="4">
      <t>t</t>
    </rPh>
    <phoneticPr fontId="55"/>
  </si>
  <si>
    <t>阿久比中</t>
    <rPh sb="3" eb="4">
      <t>t</t>
    </rPh>
    <phoneticPr fontId="55"/>
  </si>
  <si>
    <t>東浦中</t>
    <rPh sb="2" eb="3">
      <t>t</t>
    </rPh>
    <phoneticPr fontId="55"/>
  </si>
  <si>
    <t>東浦西部中</t>
    <rPh sb="4" eb="5">
      <t>t</t>
    </rPh>
    <phoneticPr fontId="55"/>
  </si>
  <si>
    <t>河和中</t>
    <rPh sb="2" eb="3">
      <t>t</t>
    </rPh>
    <phoneticPr fontId="55"/>
  </si>
  <si>
    <t>亀崎中</t>
    <rPh sb="2" eb="3">
      <t>t</t>
    </rPh>
    <phoneticPr fontId="55"/>
  </si>
  <si>
    <t>愛教大附中</t>
    <rPh sb="4" eb="5">
      <t>t</t>
    </rPh>
    <phoneticPr fontId="55"/>
  </si>
  <si>
    <t>東海中</t>
    <rPh sb="2" eb="3">
      <t>t</t>
    </rPh>
    <phoneticPr fontId="55"/>
  </si>
  <si>
    <t>名古屋女子大中</t>
    <rPh sb="6" eb="7">
      <t>t</t>
    </rPh>
    <phoneticPr fontId="55"/>
  </si>
  <si>
    <t>聖霊中</t>
    <rPh sb="2" eb="3">
      <t>t</t>
    </rPh>
    <phoneticPr fontId="55"/>
  </si>
  <si>
    <t>神の倉中</t>
    <rPh sb="3" eb="4">
      <t>t</t>
    </rPh>
    <phoneticPr fontId="55"/>
  </si>
  <si>
    <t>大曽根中</t>
    <rPh sb="3" eb="4">
      <t>t</t>
    </rPh>
    <phoneticPr fontId="55"/>
  </si>
  <si>
    <t>名古屋北中</t>
    <rPh sb="4" eb="5">
      <t>t</t>
    </rPh>
    <phoneticPr fontId="55"/>
  </si>
  <si>
    <t>水無瀬中</t>
    <phoneticPr fontId="55"/>
  </si>
  <si>
    <t>水無瀬中</t>
    <phoneticPr fontId="55"/>
  </si>
  <si>
    <t>大府中</t>
    <rPh sb="2" eb="3">
      <t>t</t>
    </rPh>
    <phoneticPr fontId="55"/>
  </si>
  <si>
    <t>豊明栄中</t>
    <rPh sb="3" eb="4">
      <t>t</t>
    </rPh>
    <phoneticPr fontId="55"/>
  </si>
  <si>
    <t>ナンザンガクエンダンシ</t>
  </si>
  <si>
    <t>桜田中</t>
    <rPh sb="2" eb="3">
      <t>t</t>
    </rPh>
    <phoneticPr fontId="55"/>
  </si>
  <si>
    <t>名古屋中</t>
    <rPh sb="3" eb="4">
      <t>t</t>
    </rPh>
    <phoneticPr fontId="55"/>
  </si>
  <si>
    <t>大高中</t>
    <rPh sb="2" eb="3">
      <t>t</t>
    </rPh>
    <phoneticPr fontId="55"/>
  </si>
  <si>
    <t>南山中男子部</t>
    <rPh sb="2" eb="3">
      <t>t</t>
    </rPh>
    <phoneticPr fontId="55"/>
  </si>
  <si>
    <t>尾張旭西中</t>
    <rPh sb="4" eb="5">
      <t>t</t>
    </rPh>
    <phoneticPr fontId="55"/>
  </si>
  <si>
    <t>高蔵寺中</t>
    <rPh sb="3" eb="4">
      <t>t</t>
    </rPh>
    <phoneticPr fontId="55"/>
  </si>
  <si>
    <t>千鳥丘中</t>
    <rPh sb="3" eb="4">
      <t>t</t>
    </rPh>
    <phoneticPr fontId="55"/>
  </si>
  <si>
    <t>尾張旭RC</t>
    <phoneticPr fontId="55"/>
  </si>
  <si>
    <t>横須賀中</t>
    <rPh sb="3" eb="4">
      <t>t</t>
    </rPh>
    <phoneticPr fontId="55"/>
  </si>
  <si>
    <t>長久手北中</t>
    <rPh sb="4" eb="5">
      <t>t</t>
    </rPh>
    <phoneticPr fontId="55"/>
  </si>
  <si>
    <t>豊国中</t>
    <rPh sb="2" eb="3">
      <t>t</t>
    </rPh>
    <phoneticPr fontId="55"/>
  </si>
  <si>
    <t>南光中</t>
    <rPh sb="2" eb="3">
      <t>t</t>
    </rPh>
    <phoneticPr fontId="55"/>
  </si>
  <si>
    <t>春日井中部中</t>
    <rPh sb="5" eb="6">
      <t>t</t>
    </rPh>
    <phoneticPr fontId="55"/>
  </si>
  <si>
    <t>日比野中</t>
    <rPh sb="3" eb="4">
      <t>t</t>
    </rPh>
    <phoneticPr fontId="55"/>
  </si>
  <si>
    <t>南陽中</t>
    <rPh sb="2" eb="3">
      <t>t</t>
    </rPh>
    <phoneticPr fontId="55"/>
  </si>
  <si>
    <t>守山東中</t>
    <rPh sb="3" eb="4">
      <t>t</t>
    </rPh>
    <phoneticPr fontId="55"/>
  </si>
  <si>
    <t>鷹来中</t>
    <phoneticPr fontId="55"/>
  </si>
  <si>
    <t>港南中</t>
    <phoneticPr fontId="55"/>
  </si>
  <si>
    <t>円上中</t>
    <phoneticPr fontId="55"/>
  </si>
  <si>
    <t>伊勢山中</t>
    <rPh sb="3" eb="4">
      <t>t</t>
    </rPh>
    <phoneticPr fontId="55"/>
  </si>
  <si>
    <t>一柳中</t>
    <rPh sb="2" eb="3">
      <t>t</t>
    </rPh>
    <phoneticPr fontId="55"/>
  </si>
  <si>
    <t>春木中</t>
    <rPh sb="0" eb="2">
      <t>ハルキ</t>
    </rPh>
    <rPh sb="2" eb="3">
      <t>t</t>
    </rPh>
    <phoneticPr fontId="55"/>
  </si>
  <si>
    <t>当知中</t>
    <rPh sb="2" eb="3">
      <t>t</t>
    </rPh>
    <phoneticPr fontId="55"/>
  </si>
  <si>
    <t>矢田中</t>
    <phoneticPr fontId="55"/>
  </si>
  <si>
    <t>春日井東部中</t>
    <rPh sb="5" eb="6">
      <t>t</t>
    </rPh>
    <phoneticPr fontId="55"/>
  </si>
  <si>
    <t>名城薬陸上部</t>
  </si>
  <si>
    <t>南天白中</t>
    <rPh sb="3" eb="4">
      <t>t</t>
    </rPh>
    <phoneticPr fontId="55"/>
  </si>
  <si>
    <t>名経大高蔵中</t>
    <rPh sb="5" eb="6">
      <t>t</t>
    </rPh>
    <phoneticPr fontId="55"/>
  </si>
  <si>
    <t>知多中</t>
  </si>
  <si>
    <t>チタチュウ</t>
  </si>
  <si>
    <t>CROSSOVER</t>
  </si>
  <si>
    <t>ｸﾛｽｵｰﾊﾞｰ</t>
  </si>
  <si>
    <t>Try-C</t>
  </si>
  <si>
    <t>ﾄﾗｲｼｰ</t>
  </si>
  <si>
    <t>NAGOYA STRIDRS TC</t>
  </si>
  <si>
    <t>ﾅｺﾞﾔｽﾄﾗｲﾀﾞｰｽﾞﾃｨｰｼｰ</t>
  </si>
  <si>
    <t>中央発條</t>
    <phoneticPr fontId="55"/>
  </si>
  <si>
    <t>大谷ク</t>
    <rPh sb="0" eb="2">
      <t>オオタニ</t>
    </rPh>
    <phoneticPr fontId="55"/>
  </si>
  <si>
    <t>名古屋学院ク</t>
    <rPh sb="0" eb="3">
      <t>ナゴヤ</t>
    </rPh>
    <phoneticPr fontId="55"/>
  </si>
  <si>
    <t>至学館ク</t>
    <phoneticPr fontId="55"/>
  </si>
  <si>
    <t>Spirits</t>
  </si>
  <si>
    <t>ｽﾋﾟﾘｯﾂ</t>
  </si>
  <si>
    <t>アイチ</t>
    <phoneticPr fontId="42"/>
  </si>
  <si>
    <t>アイチシュクトク</t>
    <phoneticPr fontId="42"/>
  </si>
  <si>
    <t>イチムラ</t>
    <phoneticPr fontId="42"/>
  </si>
  <si>
    <t>タカクラ</t>
    <phoneticPr fontId="42"/>
  </si>
  <si>
    <t>ナゴヤオオタニ</t>
    <phoneticPr fontId="42"/>
  </si>
  <si>
    <t>キョウエイ</t>
    <phoneticPr fontId="42"/>
  </si>
  <si>
    <t>スギヤマジョガクエンコウ</t>
    <phoneticPr fontId="42"/>
  </si>
  <si>
    <t>ダイドウダイガクダイドウ</t>
    <phoneticPr fontId="42"/>
  </si>
  <si>
    <t>チュウキョウダイチュウキョウ</t>
    <phoneticPr fontId="42"/>
  </si>
  <si>
    <t>トウカイ</t>
    <phoneticPr fontId="42"/>
  </si>
  <si>
    <t>アイチサンギョウダイガクコウギョウ</t>
    <phoneticPr fontId="42"/>
  </si>
  <si>
    <t>ドウホウ</t>
    <phoneticPr fontId="42"/>
  </si>
  <si>
    <t>ナゴヤコウ</t>
    <phoneticPr fontId="42"/>
  </si>
  <si>
    <t>ナゴヤジョシダイガクコウ</t>
    <phoneticPr fontId="42"/>
  </si>
  <si>
    <t>チュウブダイガクダイイチ</t>
    <phoneticPr fontId="42"/>
  </si>
  <si>
    <t>オウカガクエン</t>
    <phoneticPr fontId="42"/>
  </si>
  <si>
    <t>アイコウダイメイデンチュウ</t>
    <phoneticPr fontId="42"/>
  </si>
  <si>
    <t>キクカ</t>
    <phoneticPr fontId="42"/>
  </si>
  <si>
    <t>セイジョウ</t>
    <phoneticPr fontId="42"/>
  </si>
  <si>
    <t>チュウブダイハルヒガオカ</t>
    <phoneticPr fontId="42"/>
  </si>
  <si>
    <t>エイトク</t>
    <phoneticPr fontId="42"/>
  </si>
  <si>
    <t>ナゴヤコウガクイン</t>
    <phoneticPr fontId="42"/>
  </si>
  <si>
    <t>ナゴヤジョウホウセン</t>
    <phoneticPr fontId="42"/>
  </si>
  <si>
    <t>トウコウ</t>
    <phoneticPr fontId="42"/>
  </si>
  <si>
    <t>ナルミ</t>
    <phoneticPr fontId="42"/>
  </si>
  <si>
    <t>ハギヤマ</t>
    <phoneticPr fontId="42"/>
  </si>
  <si>
    <t>アオヤマ</t>
    <phoneticPr fontId="42"/>
  </si>
  <si>
    <t>アイキョウダイフ</t>
    <phoneticPr fontId="42"/>
  </si>
  <si>
    <t>オオゾネ</t>
    <phoneticPr fontId="42"/>
  </si>
  <si>
    <t>シガクカン</t>
    <phoneticPr fontId="42"/>
  </si>
  <si>
    <t>ナゴヤダイガクキョウイクガクブフ</t>
    <phoneticPr fontId="42"/>
  </si>
  <si>
    <t>カスガイヒガシ</t>
    <phoneticPr fontId="42"/>
  </si>
  <si>
    <t>ケイメイガッカン</t>
    <phoneticPr fontId="42"/>
  </si>
  <si>
    <t>猪高中</t>
    <rPh sb="2" eb="3">
      <t>チュウ</t>
    </rPh>
    <phoneticPr fontId="42"/>
  </si>
  <si>
    <t>オオダカ</t>
    <phoneticPr fontId="42"/>
  </si>
  <si>
    <t>大谷クラブ</t>
    <rPh sb="0" eb="2">
      <t>オオタニ</t>
    </rPh>
    <phoneticPr fontId="55"/>
  </si>
  <si>
    <t>至学館クラブ</t>
    <phoneticPr fontId="55"/>
  </si>
  <si>
    <t>２．場  所</t>
    <phoneticPr fontId="8"/>
  </si>
  <si>
    <t>日付が数字になる場合には、ホームタブの数値メニューのリストから</t>
    <rPh sb="0" eb="2">
      <t>ヒヅケ</t>
    </rPh>
    <rPh sb="3" eb="5">
      <t>スウジ</t>
    </rPh>
    <rPh sb="8" eb="10">
      <t>バアイ</t>
    </rPh>
    <rPh sb="19" eb="21">
      <t>スウチ</t>
    </rPh>
    <phoneticPr fontId="8"/>
  </si>
  <si>
    <t>リレー</t>
    <phoneticPr fontId="42"/>
  </si>
  <si>
    <t>No</t>
    <phoneticPr fontId="42"/>
  </si>
  <si>
    <t>FLAG</t>
    <phoneticPr fontId="42"/>
  </si>
  <si>
    <t>No</t>
    <phoneticPr fontId="42"/>
  </si>
  <si>
    <t>FLAG</t>
    <phoneticPr fontId="42"/>
  </si>
  <si>
    <t>一般･高校団体用</t>
    <rPh sb="0" eb="2">
      <t>イッパン</t>
    </rPh>
    <rPh sb="3" eb="5">
      <t>コウコウ</t>
    </rPh>
    <rPh sb="5" eb="8">
      <t>ダンタイヨ</t>
    </rPh>
    <phoneticPr fontId="8"/>
  </si>
  <si>
    <t>女子</t>
    <rPh sb="0" eb="2">
      <t>ジョ</t>
    </rPh>
    <phoneticPr fontId="8"/>
  </si>
  <si>
    <t>リレー記録入力</t>
    <rPh sb="3" eb="5">
      <t>キロク</t>
    </rPh>
    <rPh sb="5" eb="7">
      <t>ニュウリョク</t>
    </rPh>
    <phoneticPr fontId="8"/>
  </si>
  <si>
    <t>男4X100mR</t>
    <phoneticPr fontId="42"/>
  </si>
  <si>
    <t>女4X100mR</t>
    <phoneticPr fontId="42"/>
  </si>
  <si>
    <t>男4X400mR</t>
    <phoneticPr fontId="42"/>
  </si>
  <si>
    <t>女4X400mR</t>
    <rPh sb="0" eb="1">
      <t>ジョ</t>
    </rPh>
    <phoneticPr fontId="42"/>
  </si>
  <si>
    <t>（男子）</t>
    <phoneticPr fontId="8"/>
  </si>
  <si>
    <t>１日目</t>
    <rPh sb="0" eb="3">
      <t>イチニチメ</t>
    </rPh>
    <phoneticPr fontId="55"/>
  </si>
  <si>
    <t>１００ｍ,１１０ｍＪＨ(0.991m)，４×１００ｍＲ,棒高跳,三段跳,</t>
    <rPh sb="28" eb="29">
      <t>ボウ</t>
    </rPh>
    <phoneticPr fontId="8"/>
  </si>
  <si>
    <r>
      <t>　砲丸投(7.260kg),高校砲丸投(6.000kg),</t>
    </r>
    <r>
      <rPr>
        <b/>
        <sz val="11"/>
        <rFont val="ＭＳ Ｐゴシック"/>
        <family val="3"/>
        <charset val="128"/>
      </rPr>
      <t>中学砲丸投</t>
    </r>
    <r>
      <rPr>
        <b/>
        <sz val="11"/>
        <rFont val="ＭＳ Ｐ明朝"/>
        <family val="1"/>
        <charset val="128"/>
      </rPr>
      <t>(5.000kg)</t>
    </r>
    <r>
      <rPr>
        <sz val="11"/>
        <rFont val="ＭＳ Ｐ明朝"/>
        <family val="1"/>
        <charset val="128"/>
      </rPr>
      <t>,
　やり投(0.800kg)</t>
    </r>
    <rPh sb="1" eb="4">
      <t>ホウガンナゲ</t>
    </rPh>
    <rPh sb="14" eb="16">
      <t>コウコウ</t>
    </rPh>
    <rPh sb="16" eb="19">
      <t>ホウガンナゲ</t>
    </rPh>
    <phoneticPr fontId="8"/>
  </si>
  <si>
    <t>２日目</t>
    <rPh sb="1" eb="3">
      <t>ヒメ</t>
    </rPh>
    <phoneticPr fontId="55"/>
  </si>
  <si>
    <r>
      <t>３００ｍ,８００ｍ,</t>
    </r>
    <r>
      <rPr>
        <sz val="11"/>
        <rFont val="ＭＳ Ｐ明朝"/>
        <family val="1"/>
        <charset val="128"/>
      </rPr>
      <t>３００ｍＨ(0.914m)</t>
    </r>
    <r>
      <rPr>
        <b/>
        <sz val="11"/>
        <rFont val="ＭＳ Ｐゴシック"/>
        <family val="3"/>
        <charset val="128"/>
      </rPr>
      <t>，４×４００ｍＲ,走高跳，走幅跳</t>
    </r>
    <rPh sb="32" eb="35">
      <t>ハシリタカトビ</t>
    </rPh>
    <rPh sb="36" eb="39">
      <t>ハシリハバトビ</t>
    </rPh>
    <phoneticPr fontId="8"/>
  </si>
  <si>
    <t>円盤投(2.000kg),高校円盤投(1.750kg),中学円盤投(1.5000kg)</t>
    <phoneticPr fontId="55"/>
  </si>
  <si>
    <t>(女子）</t>
    <rPh sb="1" eb="3">
      <t>ジョシ</t>
    </rPh>
    <phoneticPr fontId="8"/>
  </si>
  <si>
    <r>
      <rPr>
        <sz val="11"/>
        <rFont val="ＭＳ Ｐ明朝"/>
        <family val="1"/>
        <charset val="128"/>
      </rPr>
      <t>砲丸投(4.000kg)</t>
    </r>
    <r>
      <rPr>
        <sz val="11"/>
        <color theme="1"/>
        <rFont val="ＭＳ Ｐゴシック"/>
        <family val="3"/>
        <charset val="128"/>
        <scheme val="minor"/>
      </rPr>
      <t>,</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30" eb="31">
      <t>トウ</t>
    </rPh>
    <phoneticPr fontId="8"/>
  </si>
  <si>
    <r>
      <t>３００ｍ,８００ｍ,</t>
    </r>
    <r>
      <rPr>
        <sz val="11"/>
        <rFont val="ＭＳ Ｐ明朝"/>
        <family val="1"/>
        <charset val="128"/>
      </rPr>
      <t>３００ｍＨ</t>
    </r>
    <r>
      <rPr>
        <sz val="11"/>
        <rFont val="ＭＳ Ｐゴシック"/>
        <family val="3"/>
        <charset val="128"/>
      </rPr>
      <t>(0.762m)</t>
    </r>
    <r>
      <rPr>
        <b/>
        <sz val="11"/>
        <rFont val="ＭＳ Ｐゴシック"/>
        <family val="3"/>
        <charset val="128"/>
      </rPr>
      <t>，４×４００ｍＲ,走高跳，三段跳,</t>
    </r>
    <rPh sb="32" eb="35">
      <t>ハシリタカトビ</t>
    </rPh>
    <rPh sb="36" eb="38">
      <t>サンダン</t>
    </rPh>
    <phoneticPr fontId="8"/>
  </si>
  <si>
    <t>円盤投(1.000kg)</t>
    <rPh sb="0" eb="3">
      <t>エンバンナゲ</t>
    </rPh>
    <phoneticPr fontId="55"/>
  </si>
  <si>
    <t>男１００ｍ</t>
    <rPh sb="0" eb="1">
      <t>ダン</t>
    </rPh>
    <phoneticPr fontId="42"/>
  </si>
  <si>
    <t>男３００ｍ</t>
    <rPh sb="0" eb="1">
      <t>ダン</t>
    </rPh>
    <phoneticPr fontId="42"/>
  </si>
  <si>
    <r>
      <t>　砲丸投(7.260kg),高校砲丸投(6.000kg),</t>
    </r>
    <r>
      <rPr>
        <b/>
        <sz val="14"/>
        <rFont val="ＭＳ ゴシック"/>
        <family val="3"/>
        <charset val="128"/>
      </rPr>
      <t>中学砲丸投(5.000kg)</t>
    </r>
    <r>
      <rPr>
        <sz val="14"/>
        <rFont val="ＭＳ ゴシック"/>
        <family val="3"/>
        <charset val="128"/>
      </rPr>
      <t>,
　やり投(0.800kg)</t>
    </r>
    <rPh sb="1" eb="4">
      <t>ホウガンナゲ</t>
    </rPh>
    <rPh sb="14" eb="16">
      <t>コウコウ</t>
    </rPh>
    <rPh sb="16" eb="19">
      <t>ホウガンナゲ</t>
    </rPh>
    <phoneticPr fontId="8"/>
  </si>
  <si>
    <r>
      <t>３００ｍ,８００ｍ,</t>
    </r>
    <r>
      <rPr>
        <sz val="14"/>
        <rFont val="ＭＳ ゴシック"/>
        <family val="3"/>
        <charset val="128"/>
      </rPr>
      <t>３００ｍＨ(0.914m)</t>
    </r>
    <r>
      <rPr>
        <b/>
        <sz val="14"/>
        <rFont val="ＭＳ ゴシック"/>
        <family val="3"/>
        <charset val="128"/>
      </rPr>
      <t>，４×４００ｍＲ,走高跳，走幅跳</t>
    </r>
    <rPh sb="32" eb="35">
      <t>ハシリタカトビ</t>
    </rPh>
    <rPh sb="36" eb="39">
      <t>ハシリハバトビ</t>
    </rPh>
    <phoneticPr fontId="8"/>
  </si>
  <si>
    <t>１００m,１００mＹＨ(0.762m/8.5m)，４×１００ｍＲ，棒高跳,走幅跳,</t>
    <phoneticPr fontId="8"/>
  </si>
  <si>
    <r>
      <t>砲丸投(4.000kg)</t>
    </r>
    <r>
      <rPr>
        <sz val="14"/>
        <color theme="1"/>
        <rFont val="ＭＳ ゴシック"/>
        <family val="3"/>
        <charset val="128"/>
      </rPr>
      <t>,</t>
    </r>
    <r>
      <rPr>
        <b/>
        <sz val="14"/>
        <rFont val="ＭＳ ゴシック"/>
        <family val="3"/>
        <charset val="128"/>
      </rPr>
      <t>中学砲丸投(2.721kg)</t>
    </r>
    <r>
      <rPr>
        <sz val="14"/>
        <color theme="1"/>
        <rFont val="ＭＳ ゴシック"/>
        <family val="3"/>
        <charset val="128"/>
      </rPr>
      <t>,</t>
    </r>
    <r>
      <rPr>
        <sz val="14"/>
        <rFont val="ＭＳ ゴシック"/>
        <family val="3"/>
        <charset val="128"/>
      </rPr>
      <t>やり投</t>
    </r>
    <r>
      <rPr>
        <sz val="14"/>
        <color theme="1"/>
        <rFont val="ＭＳ ゴシック"/>
        <family val="3"/>
        <charset val="128"/>
      </rPr>
      <t>(0.600kg)</t>
    </r>
    <rPh sb="30" eb="31">
      <t>トウ</t>
    </rPh>
    <phoneticPr fontId="8"/>
  </si>
  <si>
    <r>
      <t>３００ｍ,８００ｍ,</t>
    </r>
    <r>
      <rPr>
        <sz val="14"/>
        <rFont val="ＭＳ ゴシック"/>
        <family val="3"/>
        <charset val="128"/>
      </rPr>
      <t>３００ｍＨ(0.762m)</t>
    </r>
    <r>
      <rPr>
        <b/>
        <sz val="14"/>
        <rFont val="ＭＳ ゴシック"/>
        <family val="3"/>
        <charset val="128"/>
      </rPr>
      <t>，４×４００ｍＲ,走高跳，三段跳,</t>
    </r>
    <rPh sb="32" eb="35">
      <t>ハシリタカトビ</t>
    </rPh>
    <rPh sb="36" eb="38">
      <t>サンダン</t>
    </rPh>
    <phoneticPr fontId="8"/>
  </si>
  <si>
    <t>男８００ｍ</t>
    <rPh sb="0" eb="1">
      <t>オト</t>
    </rPh>
    <phoneticPr fontId="42"/>
  </si>
  <si>
    <t>男走高跳</t>
    <rPh sb="0" eb="1">
      <t>オ</t>
    </rPh>
    <rPh sb="1" eb="4">
      <t>ハシ</t>
    </rPh>
    <phoneticPr fontId="42"/>
  </si>
  <si>
    <t>男走幅跳</t>
    <rPh sb="0" eb="1">
      <t>オトコ</t>
    </rPh>
    <rPh sb="1" eb="4">
      <t>ハシリ</t>
    </rPh>
    <phoneticPr fontId="42"/>
  </si>
  <si>
    <t>男三段階</t>
    <rPh sb="0" eb="1">
      <t>オトコ</t>
    </rPh>
    <rPh sb="1" eb="4">
      <t>サンダン</t>
    </rPh>
    <phoneticPr fontId="42"/>
  </si>
  <si>
    <t>男高校砲丸投(6.000kg)</t>
    <rPh sb="0" eb="1">
      <t>オ</t>
    </rPh>
    <rPh sb="1" eb="3">
      <t>コウコウ</t>
    </rPh>
    <rPh sb="3" eb="6">
      <t>ホウガ</t>
    </rPh>
    <phoneticPr fontId="42"/>
  </si>
  <si>
    <t>男中学砲丸投(5.000kg)</t>
    <rPh sb="0" eb="1">
      <t>オ</t>
    </rPh>
    <rPh sb="1" eb="3">
      <t>チュウガク</t>
    </rPh>
    <rPh sb="3" eb="6">
      <t>ホウ</t>
    </rPh>
    <phoneticPr fontId="42"/>
  </si>
  <si>
    <t>男砲丸投(7.260kg)</t>
    <rPh sb="0" eb="1">
      <t>オトコ</t>
    </rPh>
    <rPh sb="1" eb="4">
      <t>ホウガンナゲ</t>
    </rPh>
    <phoneticPr fontId="42"/>
  </si>
  <si>
    <t>男円盤投(2.000kg)</t>
    <rPh sb="0" eb="1">
      <t>オ</t>
    </rPh>
    <rPh sb="1" eb="4">
      <t>エンバンナゲ</t>
    </rPh>
    <phoneticPr fontId="42"/>
  </si>
  <si>
    <t>男高校円盤投(1.750kg)</t>
    <rPh sb="0" eb="1">
      <t>オ</t>
    </rPh>
    <rPh sb="1" eb="3">
      <t>コ</t>
    </rPh>
    <rPh sb="3" eb="6">
      <t>エンバ</t>
    </rPh>
    <phoneticPr fontId="42"/>
  </si>
  <si>
    <t>男中学円盤投(1.500kg)</t>
    <rPh sb="0" eb="1">
      <t>オ</t>
    </rPh>
    <rPh sb="1" eb="3">
      <t>ty</t>
    </rPh>
    <rPh sb="3" eb="6">
      <t>エン</t>
    </rPh>
    <phoneticPr fontId="42"/>
  </si>
  <si>
    <t>男やり投(0.800kg)</t>
    <rPh sb="0" eb="1">
      <t>オトコ</t>
    </rPh>
    <rPh sb="3" eb="4">
      <t>ナ</t>
    </rPh>
    <phoneticPr fontId="42"/>
  </si>
  <si>
    <t>女１００ｍ</t>
    <phoneticPr fontId="42"/>
  </si>
  <si>
    <t>女３００ｍ</t>
    <phoneticPr fontId="42"/>
  </si>
  <si>
    <t>女８００ｍ</t>
    <phoneticPr fontId="42"/>
  </si>
  <si>
    <t>女１００ｍＹＨ(0.762m/8.5m)</t>
    <phoneticPr fontId="42"/>
  </si>
  <si>
    <t>女３００ｍH(0.762m)</t>
    <phoneticPr fontId="42"/>
  </si>
  <si>
    <t>男１１０ｍH(0.991m)</t>
    <rPh sb="0" eb="1">
      <t>ダン</t>
    </rPh>
    <phoneticPr fontId="42"/>
  </si>
  <si>
    <t>男３００ｍH(0.914m)</t>
    <rPh sb="0" eb="1">
      <t>ダン</t>
    </rPh>
    <phoneticPr fontId="42"/>
  </si>
  <si>
    <t>女走高跳</t>
    <rPh sb="1" eb="4">
      <t>ハシ</t>
    </rPh>
    <phoneticPr fontId="42"/>
  </si>
  <si>
    <t>女走幅跳</t>
    <rPh sb="1" eb="4">
      <t>ハシリ</t>
    </rPh>
    <phoneticPr fontId="42"/>
  </si>
  <si>
    <t>女三段階</t>
    <rPh sb="1" eb="4">
      <t>サンダン</t>
    </rPh>
    <phoneticPr fontId="42"/>
  </si>
  <si>
    <t>男棒高跳</t>
    <rPh sb="0" eb="1">
      <t>オ</t>
    </rPh>
    <rPh sb="1" eb="4">
      <t>ボウタカ</t>
    </rPh>
    <phoneticPr fontId="42"/>
  </si>
  <si>
    <t>女棒高跳</t>
    <rPh sb="1" eb="4">
      <t>ボウタカ</t>
    </rPh>
    <phoneticPr fontId="42"/>
  </si>
  <si>
    <t>女砲丸投(4.000kg)</t>
    <rPh sb="0" eb="1">
      <t>オンナ</t>
    </rPh>
    <rPh sb="1" eb="4">
      <t>ホウガ</t>
    </rPh>
    <phoneticPr fontId="42"/>
  </si>
  <si>
    <t>女中学砲丸投(2.721kg)</t>
    <rPh sb="0" eb="1">
      <t>オン</t>
    </rPh>
    <rPh sb="1" eb="3">
      <t>チュ</t>
    </rPh>
    <rPh sb="3" eb="6">
      <t>ホウガンナゲ</t>
    </rPh>
    <phoneticPr fontId="42"/>
  </si>
  <si>
    <t>女円盤投(1.000kg)</t>
    <rPh sb="0" eb="1">
      <t>オン</t>
    </rPh>
    <rPh sb="1" eb="4">
      <t>エンバ</t>
    </rPh>
    <phoneticPr fontId="42"/>
  </si>
  <si>
    <t>女やり投(0.6000kg)</t>
    <rPh sb="0" eb="1">
      <t>オン</t>
    </rPh>
    <rPh sb="3" eb="4">
      <t>ナ</t>
    </rPh>
    <phoneticPr fontId="42"/>
  </si>
  <si>
    <t>　１日目 一般高校</t>
    <rPh sb="2" eb="4">
      <t>ヒメ</t>
    </rPh>
    <rPh sb="5" eb="7">
      <t>イッパン</t>
    </rPh>
    <rPh sb="7" eb="9">
      <t>コウコウ</t>
    </rPh>
    <phoneticPr fontId="42"/>
  </si>
  <si>
    <t>　２日目 一般高校</t>
    <rPh sb="2" eb="4">
      <t>ヒメ</t>
    </rPh>
    <rPh sb="5" eb="7">
      <t>イッパン</t>
    </rPh>
    <rPh sb="7" eb="9">
      <t>コウコウ</t>
    </rPh>
    <phoneticPr fontId="42"/>
  </si>
  <si>
    <t>　１日目 中学</t>
    <rPh sb="2" eb="4">
      <t>ヒメ</t>
    </rPh>
    <rPh sb="5" eb="7">
      <t>チュウガク</t>
    </rPh>
    <phoneticPr fontId="42"/>
  </si>
  <si>
    <t>　２日目 中学</t>
    <rPh sb="2" eb="4">
      <t>ヒメ</t>
    </rPh>
    <rPh sb="5" eb="7">
      <t>チュウガク</t>
    </rPh>
    <phoneticPr fontId="42"/>
  </si>
  <si>
    <t xml:space="preserve">  一般高校⬇</t>
    <rPh sb="4" eb="6">
      <t>コウコウ</t>
    </rPh>
    <phoneticPr fontId="8"/>
  </si>
  <si>
    <t xml:space="preserve">  中学⬇</t>
    <rPh sb="2" eb="4">
      <t>チュウ</t>
    </rPh>
    <phoneticPr fontId="8"/>
  </si>
  <si>
    <t>男子</t>
    <rPh sb="0" eb="2">
      <t>ダンシ</t>
    </rPh>
    <phoneticPr fontId="8"/>
  </si>
  <si>
    <t>女子</t>
    <rPh sb="0" eb="2">
      <t>ジョシ</t>
    </rPh>
    <phoneticPr fontId="8"/>
  </si>
  <si>
    <t>１日目種目</t>
    <rPh sb="1" eb="3">
      <t>ニチメ</t>
    </rPh>
    <rPh sb="3" eb="5">
      <t>シュモク</t>
    </rPh>
    <phoneticPr fontId="8"/>
  </si>
  <si>
    <t>１日目記録</t>
    <rPh sb="3" eb="5">
      <t>キロク</t>
    </rPh>
    <phoneticPr fontId="8"/>
  </si>
  <si>
    <t>２日目記録</t>
    <rPh sb="3" eb="5">
      <t>キロク</t>
    </rPh>
    <phoneticPr fontId="8"/>
  </si>
  <si>
    <t>２日目種目</t>
    <rPh sb="3" eb="5">
      <t>シュモク</t>
    </rPh>
    <phoneticPr fontId="8"/>
  </si>
  <si>
    <t>２０２１年度　名古屋地区秋季陸上競技大会</t>
    <rPh sb="7" eb="10">
      <t>ナゴヤ</t>
    </rPh>
    <rPh sb="10" eb="12">
      <t>チク</t>
    </rPh>
    <rPh sb="12" eb="14">
      <t>シュウキ</t>
    </rPh>
    <rPh sb="14" eb="20">
      <t>リクジョウキョウギタイカイ</t>
    </rPh>
    <phoneticPr fontId="8"/>
  </si>
  <si>
    <t>訂正版</t>
    <rPh sb="0" eb="3">
      <t>テイセイバン</t>
    </rPh>
    <phoneticPr fontId="55"/>
  </si>
  <si>
    <t>当面の間、名古屋地区の競技会は１人１日１種目のエントリーとします。(リレーを除く)</t>
    <rPh sb="0" eb="2">
      <t>トウメン</t>
    </rPh>
    <rPh sb="3" eb="4">
      <t>アイダ</t>
    </rPh>
    <rPh sb="5" eb="8">
      <t>ナゴヤ</t>
    </rPh>
    <rPh sb="8" eb="10">
      <t>チク</t>
    </rPh>
    <rPh sb="11" eb="14">
      <t>キョウギカイ</t>
    </rPh>
    <rPh sb="15" eb="17">
      <t>ヒトリ</t>
    </rPh>
    <rPh sb="18" eb="19">
      <t>ニチ</t>
    </rPh>
    <rPh sb="20" eb="22">
      <t>シュモク</t>
    </rPh>
    <rPh sb="38" eb="39">
      <t>ノゾ</t>
    </rPh>
    <phoneticPr fontId="55"/>
  </si>
  <si>
    <t xml:space="preserve">１．期  日        </t>
    <phoneticPr fontId="8"/>
  </si>
  <si>
    <t>パロマ瑞穂北陸上競技場</t>
    <rPh sb="3" eb="6">
      <t>ミズホキタ</t>
    </rPh>
    <rPh sb="6" eb="11">
      <t>リクジョウキョウギジョウ</t>
    </rPh>
    <phoneticPr fontId="8"/>
  </si>
  <si>
    <t>３．種  目</t>
    <phoneticPr fontId="8"/>
  </si>
  <si>
    <r>
      <t>１００m,１００mＹＨ(0.762m/8.5m)</t>
    </r>
    <r>
      <rPr>
        <b/>
        <sz val="11"/>
        <rFont val="ＭＳ Ｐ明朝"/>
        <family val="1"/>
        <charset val="128"/>
      </rPr>
      <t>，</t>
    </r>
    <r>
      <rPr>
        <b/>
        <sz val="11"/>
        <rFont val="ＭＳ Ｐゴシック"/>
        <family val="3"/>
        <charset val="128"/>
      </rPr>
      <t>４×１００ｍＲ，棒高跳,走幅跳,</t>
    </r>
    <phoneticPr fontId="8"/>
  </si>
  <si>
    <t>４．参加について</t>
    <phoneticPr fontId="8"/>
  </si>
  <si>
    <r>
      <t>・１人１日</t>
    </r>
    <r>
      <rPr>
        <b/>
        <sz val="11"/>
        <rFont val="ＭＳ Ｐゴシック"/>
        <family val="3"/>
        <charset val="128"/>
      </rPr>
      <t>１種目</t>
    </r>
    <r>
      <rPr>
        <sz val="11"/>
        <rFont val="ＭＳ Ｐ明朝"/>
        <family val="1"/>
        <charset val="128"/>
      </rPr>
      <t>（リレー種目は除く）。</t>
    </r>
    <rPh sb="2" eb="3">
      <t>ニン</t>
    </rPh>
    <rPh sb="4" eb="5">
      <t>ニチ</t>
    </rPh>
    <rPh sb="6" eb="8">
      <t>シュモク</t>
    </rPh>
    <rPh sb="12" eb="14">
      <t>シュモク</t>
    </rPh>
    <rPh sb="15" eb="16">
      <t>ノゾ</t>
    </rPh>
    <phoneticPr fontId="8"/>
  </si>
  <si>
    <t>　リレーは各団体１チームとします。</t>
    <rPh sb="5" eb="8">
      <t>カクダンタイ</t>
    </rPh>
    <phoneticPr fontId="8"/>
  </si>
  <si>
    <r>
      <t xml:space="preserve">・中学生は愛知陸協（名古屋地区）の登録番号で申し込んでください。
　 </t>
    </r>
    <r>
      <rPr>
        <b/>
        <sz val="11"/>
        <rFont val="ＭＳ Ｐ明朝"/>
        <family val="1"/>
        <charset val="128"/>
      </rPr>
      <t>中体連学校番号では、出場できません。</t>
    </r>
    <rPh sb="1" eb="4">
      <t>チュウガクセイ</t>
    </rPh>
    <rPh sb="5" eb="7">
      <t>アイチ</t>
    </rPh>
    <rPh sb="7" eb="9">
      <t>リクキョウ</t>
    </rPh>
    <rPh sb="17" eb="19">
      <t>トウロク</t>
    </rPh>
    <rPh sb="19" eb="21">
      <t>バンゴウ</t>
    </rPh>
    <rPh sb="22" eb="23">
      <t>モウ</t>
    </rPh>
    <rPh sb="24" eb="25">
      <t>コ</t>
    </rPh>
    <rPh sb="38" eb="40">
      <t>ガッコウ</t>
    </rPh>
    <phoneticPr fontId="8"/>
  </si>
  <si>
    <t>・他地区、他県登録者の参加は認めていません。</t>
    <rPh sb="1" eb="4">
      <t>タチク</t>
    </rPh>
    <rPh sb="5" eb="7">
      <t>タケン</t>
    </rPh>
    <rPh sb="7" eb="10">
      <t>トウロクシャ</t>
    </rPh>
    <rPh sb="11" eb="13">
      <t>サンカ</t>
    </rPh>
    <rPh sb="14" eb="15">
      <t>ミト</t>
    </rPh>
    <phoneticPr fontId="8"/>
  </si>
  <si>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8"/>
  </si>
  <si>
    <t>・投てき種目において、中学・高校の設定がある場合には、
必ずそのカテゴリーに申し込んでください。</t>
    <rPh sb="1" eb="2">
      <t>トウ</t>
    </rPh>
    <rPh sb="4" eb="6">
      <t>シュモク</t>
    </rPh>
    <rPh sb="11" eb="13">
      <t>チュウガク</t>
    </rPh>
    <rPh sb="14" eb="16">
      <t>コウコウ</t>
    </rPh>
    <rPh sb="17" eb="19">
      <t>セッテイ</t>
    </rPh>
    <rPh sb="22" eb="24">
      <t>バアイ</t>
    </rPh>
    <rPh sb="28" eb="29">
      <t>カナラ</t>
    </rPh>
    <rPh sb="38" eb="39">
      <t>モウ</t>
    </rPh>
    <rPh sb="40" eb="41">
      <t>コ</t>
    </rPh>
    <phoneticPr fontId="8"/>
  </si>
  <si>
    <t>・団体情報シートをプリントアウトして、参加料振込用紙のコピーを添付して</t>
    <rPh sb="19" eb="22">
      <t>サンカリョウ</t>
    </rPh>
    <rPh sb="22" eb="26">
      <t>フリコミヨウシ</t>
    </rPh>
    <rPh sb="31" eb="33">
      <t>テンプ</t>
    </rPh>
    <phoneticPr fontId="8"/>
  </si>
  <si>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8"/>
  </si>
  <si>
    <r>
      <t>　</t>
    </r>
    <r>
      <rPr>
        <sz val="11"/>
        <rFont val="ＭＳ Ｐ明朝"/>
        <family val="1"/>
        <charset val="128"/>
      </rPr>
      <t xml:space="preserve"> 申込記録によって、番組編成を行います。記録は公認である必要はありません。</t>
    </r>
    <rPh sb="2" eb="4">
      <t>モウシコミ</t>
    </rPh>
    <rPh sb="4" eb="6">
      <t>キロク</t>
    </rPh>
    <rPh sb="11" eb="15">
      <t>バングミヘンセイ</t>
    </rPh>
    <rPh sb="16" eb="17">
      <t>オコナ</t>
    </rPh>
    <rPh sb="21" eb="23">
      <t>キロク</t>
    </rPh>
    <rPh sb="24" eb="26">
      <t>コウニン</t>
    </rPh>
    <rPh sb="29" eb="31">
      <t>ヒツヨウ</t>
    </rPh>
    <phoneticPr fontId="8"/>
  </si>
  <si>
    <t>・トラック種目はすべてタイムレースとします。</t>
    <rPh sb="5" eb="7">
      <t>シュモク</t>
    </rPh>
    <phoneticPr fontId="8"/>
  </si>
  <si>
    <t>・フールド長さ系の種目は、３回試技とします。</t>
    <rPh sb="5" eb="6">
      <t>ナガ</t>
    </rPh>
    <rPh sb="7" eb="8">
      <t>ケイ</t>
    </rPh>
    <rPh sb="9" eb="11">
      <t>シュモク</t>
    </rPh>
    <rPh sb="14" eb="15">
      <t>カイ</t>
    </rPh>
    <rPh sb="15" eb="17">
      <t>シギ</t>
    </rPh>
    <phoneticPr fontId="8"/>
  </si>
  <si>
    <t>５．参加料</t>
    <phoneticPr fontId="8"/>
  </si>
  <si>
    <t>１種目　高校生以上８００円　中学生６００円　　　</t>
    <rPh sb="1" eb="3">
      <t>シュモク</t>
    </rPh>
    <rPh sb="4" eb="9">
      <t>コウコウセイイジョウ</t>
    </rPh>
    <rPh sb="12" eb="13">
      <t>エン</t>
    </rPh>
    <rPh sb="14" eb="17">
      <t>チュウガク</t>
    </rPh>
    <rPh sb="20" eb="21">
      <t>エン</t>
    </rPh>
    <phoneticPr fontId="8"/>
  </si>
  <si>
    <t>リレー　１チーム１２００円</t>
    <phoneticPr fontId="8"/>
  </si>
  <si>
    <t>プログラム事前申し込み１部</t>
    <rPh sb="5" eb="7">
      <t>ジゼン</t>
    </rPh>
    <rPh sb="7" eb="8">
      <t>モウ</t>
    </rPh>
    <rPh sb="9" eb="10">
      <t>コ</t>
    </rPh>
    <rPh sb="12" eb="13">
      <t>ブ</t>
    </rPh>
    <phoneticPr fontId="8"/>
  </si>
  <si>
    <t>１４００円</t>
    <rPh sb="4" eb="5">
      <t>エン</t>
    </rPh>
    <phoneticPr fontId="8"/>
  </si>
  <si>
    <t>プロクラムの当日販売は行いません</t>
    <rPh sb="6" eb="8">
      <t>トウジツ</t>
    </rPh>
    <rPh sb="8" eb="10">
      <t>ハンバイ</t>
    </rPh>
    <rPh sb="11" eb="12">
      <t>オコナ</t>
    </rPh>
    <phoneticPr fontId="55"/>
  </si>
  <si>
    <t>６．申込ｱﾄﾞﾚｽ</t>
    <phoneticPr fontId="8"/>
  </si>
  <si>
    <t>autumn.300m@gmail.com</t>
    <phoneticPr fontId="8"/>
  </si>
  <si>
    <t>後日、HPにアップされるスタートリスト・速報サイトで確認ください。</t>
    <rPh sb="0" eb="2">
      <t>ゴジツ</t>
    </rPh>
    <rPh sb="20" eb="22">
      <t>ソクホウ</t>
    </rPh>
    <rPh sb="26" eb="28">
      <t>カクニン</t>
    </rPh>
    <phoneticPr fontId="42"/>
  </si>
  <si>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8"/>
  </si>
  <si>
    <t>７．申込締切</t>
    <phoneticPr fontId="8"/>
  </si>
  <si>
    <t>８．大会参加料の納入先</t>
  </si>
  <si>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126"/>
  </si>
  <si>
    <t>00870 = 3 = 90904</t>
  </si>
  <si>
    <t>名古屋地区陸上競技協会</t>
    <rPh sb="5" eb="7">
      <t>リクジョウ</t>
    </rPh>
    <rPh sb="7" eb="9">
      <t>キョウギ</t>
    </rPh>
    <rPh sb="9" eb="11">
      <t>キョウカイ</t>
    </rPh>
    <phoneticPr fontId="126"/>
  </si>
  <si>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126"/>
  </si>
  <si>
    <t>①申込大会名（大会期日）</t>
    <rPh sb="1" eb="3">
      <t>モウシコミ</t>
    </rPh>
    <rPh sb="3" eb="6">
      <t>タイカイメイ</t>
    </rPh>
    <rPh sb="7" eb="9">
      <t>タイカイ</t>
    </rPh>
    <rPh sb="9" eb="11">
      <t>キジツ</t>
    </rPh>
    <phoneticPr fontId="126"/>
  </si>
  <si>
    <t>②申込団体名・学校名のいずれか</t>
    <rPh sb="1" eb="3">
      <t>モウシコミ</t>
    </rPh>
    <rPh sb="3" eb="6">
      <t>ダンタイメイ</t>
    </rPh>
    <rPh sb="7" eb="10">
      <t>ガッコウメイ</t>
    </rPh>
    <phoneticPr fontId="126"/>
  </si>
  <si>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126"/>
  </si>
  <si>
    <t>００９０９０４</t>
  </si>
  <si>
    <t>振込口座の間違いにお気をつけください。</t>
    <rPh sb="0" eb="2">
      <t>フリコミ</t>
    </rPh>
    <rPh sb="2" eb="4">
      <t>コウザ</t>
    </rPh>
    <rPh sb="5" eb="7">
      <t>マチガ</t>
    </rPh>
    <rPh sb="10" eb="11">
      <t>キ</t>
    </rPh>
    <phoneticPr fontId="8"/>
  </si>
  <si>
    <t>団体名が判らなくなりますので、</t>
    <rPh sb="0" eb="3">
      <t>ダンタイメイ</t>
    </rPh>
    <rPh sb="4" eb="5">
      <t>ワカ</t>
    </rPh>
    <phoneticPr fontId="8"/>
  </si>
  <si>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8"/>
  </si>
  <si>
    <t>９．表彰について</t>
    <rPh sb="2" eb="8">
      <t>ヒョウ</t>
    </rPh>
    <phoneticPr fontId="8"/>
  </si>
  <si>
    <t>この大会に表彰はありません</t>
    <phoneticPr fontId="8"/>
  </si>
  <si>
    <t>10．その他</t>
    <phoneticPr fontId="8"/>
  </si>
  <si>
    <t>・時間プログラム、受付一覧、大会注意事項は、大会７日前ぐらいに
　  名古屋地区陸協ホームページ（名古屋地区陸協で検索）にアップします。</t>
    <rPh sb="1" eb="3">
      <t>ジカン</t>
    </rPh>
    <rPh sb="9" eb="11">
      <t>ウケツケ</t>
    </rPh>
    <rPh sb="11" eb="13">
      <t>イチラン</t>
    </rPh>
    <rPh sb="14" eb="16">
      <t>タイカイ</t>
    </rPh>
    <rPh sb="16" eb="18">
      <t>チュウイ</t>
    </rPh>
    <rPh sb="18" eb="20">
      <t>ジコウ</t>
    </rPh>
    <rPh sb="22" eb="24">
      <t>タイカイ</t>
    </rPh>
    <rPh sb="25" eb="27">
      <t>ニチマエ</t>
    </rPh>
    <rPh sb="35" eb="40">
      <t>ナゴヤチク</t>
    </rPh>
    <rPh sb="40" eb="42">
      <t>リクキョウ</t>
    </rPh>
    <rPh sb="49" eb="54">
      <t>ナゴヤチク</t>
    </rPh>
    <rPh sb="54" eb="56">
      <t>リクキョウ</t>
    </rPh>
    <rPh sb="57" eb="59">
      <t>ケンサク</t>
    </rPh>
    <phoneticPr fontId="8"/>
  </si>
  <si>
    <t>http://www.aichi-rk.jp/01_01nittei.htm</t>
  </si>
  <si>
    <t>・メールの件名には、必ず団体名を記入してください。</t>
    <rPh sb="5" eb="7">
      <t>ケンメイ</t>
    </rPh>
    <rPh sb="10" eb="11">
      <t>カナラ</t>
    </rPh>
    <rPh sb="12" eb="15">
      <t>ダンタイメイ</t>
    </rPh>
    <rPh sb="16" eb="18">
      <t>キニュウ</t>
    </rPh>
    <phoneticPr fontId="8"/>
  </si>
  <si>
    <t>・申込ファイル名も団体名に変えてから送信してください。</t>
    <rPh sb="1" eb="3">
      <t>モウシコミ</t>
    </rPh>
    <rPh sb="7" eb="8">
      <t>メイ</t>
    </rPh>
    <rPh sb="9" eb="12">
      <t>ダンタイメイ</t>
    </rPh>
    <rPh sb="13" eb="14">
      <t>カ</t>
    </rPh>
    <rPh sb="18" eb="20">
      <t>ソウシン</t>
    </rPh>
    <phoneticPr fontId="8"/>
  </si>
  <si>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8"/>
  </si>
  <si>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8"/>
  </si>
  <si>
    <t>メール送信期間　９月２０日(月)～９月２７日(月)</t>
    <rPh sb="3" eb="7">
      <t>ソウシンキカン</t>
    </rPh>
    <rPh sb="14" eb="15">
      <t>ツキ</t>
    </rPh>
    <rPh sb="23" eb="24">
      <t>ツキ</t>
    </rPh>
    <phoneticPr fontId="55"/>
  </si>
  <si>
    <t>振込期間　９月２４日(金)～１０月１日（金)</t>
    <rPh sb="0" eb="2">
      <t>フリコミ</t>
    </rPh>
    <rPh sb="2" eb="4">
      <t>キカン</t>
    </rPh>
    <rPh sb="11" eb="12">
      <t>キン</t>
    </rPh>
    <rPh sb="20" eb="21">
      <t>キン</t>
    </rPh>
    <phoneticPr fontId="42"/>
  </si>
  <si>
    <t>郵送期間　９月２７日(月)～１０月４日(月)</t>
    <rPh sb="11" eb="12">
      <t>ツキ</t>
    </rPh>
    <rPh sb="20" eb="21">
      <t>ツキ</t>
    </rPh>
    <phoneticPr fontId="55"/>
  </si>
  <si>
    <t>・競技中に発生した負傷・傷病の応急処置は主催者において行いますが、
　以後の責任は負いません。</t>
    <phoneticPr fontId="42"/>
  </si>
  <si>
    <t>リレー参加数✕1200円</t>
    <rPh sb="3" eb="6">
      <t>サンカスウ</t>
    </rPh>
    <rPh sb="11" eb="12">
      <t>エン</t>
    </rPh>
    <phoneticPr fontId="8"/>
  </si>
  <si>
    <t>アミューズAC</t>
  </si>
  <si>
    <t>アミューズAC</t>
    <phoneticPr fontId="42"/>
  </si>
  <si>
    <t>アミューズエーシー</t>
    <phoneticPr fontId="42"/>
  </si>
  <si>
    <t>4X400mR</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</si>
</sst>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s>
  <fonts count="147">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font>
    <font>
      <sz val="6"/>
      <name val="ＭＳ Ｐゴシック"/>
      <family val="2"/>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b/>
      <sz val="20"/>
      <color indexed="81"/>
      <name val="ＭＳ Ｐゴシック"/>
      <family val="3"/>
      <charset val="128"/>
    </font>
    <font>
      <b/>
      <sz val="14"/>
      <color rgb="FFFF0000"/>
      <name val="BIZ UDPゴシック"/>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b/>
      <sz val="11"/>
      <name val="ＭＳ Ｐ明朝"/>
      <family val="1"/>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b/>
      <sz val="20"/>
      <color theme="3" tint="0.39997558519241921"/>
      <name val="ＭＳ ゴシック"/>
      <family val="3"/>
      <charset val="128"/>
    </font>
    <font>
      <b/>
      <i/>
      <sz val="20"/>
      <color theme="3" tint="0.39997558519241921"/>
      <name val="ＭＳ ゴシック"/>
      <family val="3"/>
      <charset val="128"/>
    </font>
    <font>
      <b/>
      <i/>
      <sz val="18"/>
      <color theme="3" tint="0.39997558519241921"/>
      <name val="ＭＳ ゴシック"/>
      <family val="3"/>
      <charset val="128"/>
    </font>
    <font>
      <b/>
      <i/>
      <sz val="18"/>
      <color rgb="FFFF0000"/>
      <name val="ＭＳ ゴシック"/>
      <family val="3"/>
      <charset val="128"/>
    </font>
    <font>
      <sz val="14"/>
      <color theme="1"/>
      <name val="ＭＳ Ｐゴシック"/>
      <family val="3"/>
      <charset val="128"/>
      <scheme val="minor"/>
    </font>
    <font>
      <sz val="18"/>
      <color theme="3"/>
      <name val="HGP創英角ﾎﾟｯﾌﾟ体"/>
      <family val="3"/>
      <charset val="128"/>
    </font>
    <font>
      <sz val="18"/>
      <color theme="3"/>
      <name val="ＭＳ Ｐゴシック"/>
      <family val="2"/>
      <charset val="128"/>
      <scheme val="major"/>
    </font>
    <font>
      <b/>
      <u/>
      <sz val="11"/>
      <name val="ＭＳ ゴシック"/>
      <family val="3"/>
      <charset val="128"/>
    </font>
    <font>
      <sz val="14"/>
      <color theme="1"/>
      <name val="ＭＳ 明朝"/>
      <family val="1"/>
      <charset val="128"/>
    </font>
    <font>
      <b/>
      <sz val="24"/>
      <color rgb="FFFF0000"/>
      <name val="AR P丸ゴシック体E"/>
      <family val="3"/>
      <charset val="128"/>
    </font>
    <font>
      <b/>
      <sz val="28"/>
      <color rgb="FFFF0000"/>
      <name val="AR P丸ゴシック体E"/>
      <family val="3"/>
      <charset val="128"/>
    </font>
    <font>
      <b/>
      <sz val="12"/>
      <color theme="3" tint="0.39997558519241921"/>
      <name val="ＭＳ ゴシック"/>
      <family val="3"/>
      <charset val="128"/>
    </font>
    <font>
      <b/>
      <sz val="20"/>
      <name val="ＭＳ Ｐゴシック"/>
      <family val="3"/>
      <charset val="128"/>
    </font>
    <font>
      <sz val="20"/>
      <color rgb="FFFF0000"/>
      <name val="HGS創英角ﾎﾟｯﾌﾟ体"/>
      <family val="3"/>
      <charset val="128"/>
    </font>
    <font>
      <b/>
      <sz val="16"/>
      <color theme="1"/>
      <name val="ＭＳ ゴシック"/>
      <family val="3"/>
      <charset val="128"/>
    </font>
    <font>
      <sz val="14"/>
      <color theme="1"/>
      <name val="ＭＳ ゴシック"/>
      <family val="3"/>
      <charset val="128"/>
    </font>
    <font>
      <sz val="16"/>
      <color theme="1"/>
      <name val="ＭＳ 明朝"/>
      <family val="1"/>
      <charset val="128"/>
    </font>
    <font>
      <b/>
      <sz val="22"/>
      <name val="ＭＳ Ｐゴシック"/>
      <family val="3"/>
      <charset val="128"/>
    </font>
    <font>
      <sz val="14"/>
      <name val="HGS創英ﾌﾟﾚｾﾞﾝｽEB"/>
      <family val="1"/>
      <charset val="128"/>
    </font>
    <font>
      <b/>
      <i/>
      <sz val="16"/>
      <name val="ＭＳ Ｐ明朝"/>
      <family val="1"/>
      <charset val="128"/>
    </font>
    <font>
      <sz val="20"/>
      <name val="ＭＳ Ｐゴシック"/>
      <family val="3"/>
      <charset val="128"/>
    </font>
    <font>
      <b/>
      <sz val="12"/>
      <color rgb="FFFF0000"/>
      <name val="ＭＳ Ｐ明朝"/>
      <family val="1"/>
      <charset val="128"/>
    </font>
    <font>
      <sz val="12"/>
      <color rgb="FFFF0000"/>
      <name val="ＭＳ Ｐ明朝"/>
      <family val="1"/>
      <charset val="128"/>
    </font>
    <font>
      <b/>
      <sz val="11"/>
      <color rgb="FFFF0000"/>
      <name val="ＭＳ Ｐゴシック"/>
      <family val="3"/>
      <charset val="128"/>
    </font>
    <font>
      <b/>
      <u/>
      <sz val="11"/>
      <name val="ＭＳ Ｐゴシック"/>
      <family val="3"/>
      <charset val="128"/>
    </font>
    <font>
      <b/>
      <sz val="16"/>
      <name val="AR P丸ゴシック体E"/>
      <family val="3"/>
      <charset val="128"/>
    </font>
    <font>
      <b/>
      <sz val="16"/>
      <color rgb="FFFF0000"/>
      <name val="HGS創英角ﾎﾟｯﾌﾟ体"/>
      <family val="3"/>
      <charset val="128"/>
    </font>
  </fonts>
  <fills count="15">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39997558519241921"/>
        <bgColor indexed="64"/>
      </patternFill>
    </fill>
  </fills>
  <borders count="9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medium">
        <color indexed="64"/>
      </right>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ck">
        <color auto="1"/>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5">
    <xf numFmtId="0" fontId="0" fillId="0" borderId="0">
      <alignment vertical="center"/>
    </xf>
    <xf numFmtId="0" fontId="27" fillId="0" borderId="0"/>
    <xf numFmtId="0" fontId="18" fillId="0" borderId="0">
      <alignment vertical="center"/>
    </xf>
    <xf numFmtId="0" fontId="7" fillId="0" borderId="0">
      <alignment vertical="center"/>
    </xf>
    <xf numFmtId="0" fontId="6" fillId="0" borderId="0">
      <alignment vertical="center"/>
    </xf>
    <xf numFmtId="0" fontId="5" fillId="0" borderId="0">
      <alignment vertical="center"/>
    </xf>
    <xf numFmtId="0" fontId="18" fillId="0" borderId="0">
      <alignment vertical="center"/>
    </xf>
    <xf numFmtId="0" fontId="92" fillId="0" borderId="0">
      <alignment vertical="center"/>
    </xf>
    <xf numFmtId="0" fontId="18" fillId="0" borderId="0">
      <alignment vertical="center"/>
    </xf>
    <xf numFmtId="0" fontId="18" fillId="0" borderId="0">
      <alignment vertical="center"/>
    </xf>
    <xf numFmtId="0" fontId="4" fillId="0" borderId="0">
      <alignment vertical="center"/>
    </xf>
    <xf numFmtId="0" fontId="18" fillId="0" borderId="0" applyFill="0"/>
    <xf numFmtId="0" fontId="3" fillId="0" borderId="0">
      <alignment vertical="center"/>
    </xf>
    <xf numFmtId="0" fontId="2" fillId="0" borderId="0">
      <alignment vertical="center"/>
    </xf>
    <xf numFmtId="0" fontId="2" fillId="0" borderId="0">
      <alignment vertical="center"/>
    </xf>
  </cellStyleXfs>
  <cellXfs count="553">
    <xf numFmtId="0" fontId="0" fillId="0" borderId="0" xfId="0">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28" fillId="0" borderId="0" xfId="0" applyFont="1" applyBorder="1" applyAlignment="1">
      <alignment horizontal="center" vertical="center"/>
    </xf>
    <xf numFmtId="0" fontId="0" fillId="0" borderId="0" xfId="0" applyFill="1">
      <alignment vertical="center"/>
    </xf>
    <xf numFmtId="0" fontId="33" fillId="0" borderId="0" xfId="0" applyFont="1" applyAlignment="1">
      <alignment vertical="center"/>
    </xf>
    <xf numFmtId="0" fontId="28"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8" fillId="0" borderId="0" xfId="0" applyFont="1">
      <alignment vertical="center"/>
    </xf>
    <xf numFmtId="49" fontId="28" fillId="0" borderId="0" xfId="0" applyNumberFormat="1" applyFont="1" applyAlignment="1">
      <alignment horizontal="right" vertical="center"/>
    </xf>
    <xf numFmtId="0" fontId="28" fillId="0" borderId="0" xfId="0" applyFont="1" applyAlignment="1">
      <alignment horizontal="right" vertical="center"/>
    </xf>
    <xf numFmtId="0" fontId="28" fillId="0" borderId="1" xfId="0" applyFont="1" applyBorder="1" applyAlignment="1">
      <alignment horizontal="right" vertical="center"/>
    </xf>
    <xf numFmtId="0" fontId="29" fillId="0" borderId="0" xfId="0" applyFont="1">
      <alignment vertical="center"/>
    </xf>
    <xf numFmtId="0" fontId="32" fillId="3" borderId="3" xfId="0" applyFont="1" applyFill="1" applyBorder="1" applyAlignment="1">
      <alignment horizontal="center" vertical="center"/>
    </xf>
    <xf numFmtId="0" fontId="28" fillId="5" borderId="0" xfId="0" applyFont="1" applyFill="1">
      <alignment vertical="center"/>
    </xf>
    <xf numFmtId="0" fontId="36" fillId="5" borderId="0" xfId="0" applyFont="1" applyFill="1">
      <alignment vertical="center"/>
    </xf>
    <xf numFmtId="0" fontId="28" fillId="5" borderId="0" xfId="0" applyFont="1" applyFill="1" applyAlignment="1">
      <alignment horizontal="center" vertical="center"/>
    </xf>
    <xf numFmtId="0" fontId="28" fillId="0" borderId="26" xfId="0" applyFont="1" applyBorder="1" applyAlignment="1">
      <alignment horizontal="center" vertical="center"/>
    </xf>
    <xf numFmtId="0" fontId="28" fillId="0" borderId="19" xfId="0" applyFont="1" applyBorder="1" applyAlignment="1">
      <alignment horizontal="center" vertical="center"/>
    </xf>
    <xf numFmtId="0" fontId="0" fillId="0" borderId="28" xfId="0" applyBorder="1">
      <alignment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28" fillId="0" borderId="19" xfId="0" applyFont="1" applyBorder="1" applyAlignment="1">
      <alignment horizontal="center" vertical="center" wrapText="1"/>
    </xf>
    <xf numFmtId="0" fontId="37" fillId="3" borderId="6" xfId="0" applyFont="1" applyFill="1" applyBorder="1" applyAlignment="1">
      <alignment horizontal="center" vertical="center"/>
    </xf>
    <xf numFmtId="0" fontId="28" fillId="0" borderId="6" xfId="0" applyFont="1" applyBorder="1" applyAlignment="1">
      <alignment horizontal="center" vertical="center"/>
    </xf>
    <xf numFmtId="0" fontId="0" fillId="0" borderId="0" xfId="0" applyBorder="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Protection="1">
      <alignment vertical="center"/>
    </xf>
    <xf numFmtId="0" fontId="28" fillId="0" borderId="0" xfId="0" applyFont="1" applyFill="1" applyBorder="1" applyAlignment="1" applyProtection="1">
      <alignment vertical="center"/>
    </xf>
    <xf numFmtId="0" fontId="0" fillId="0" borderId="0" xfId="0" applyFill="1" applyProtection="1">
      <alignment vertical="center"/>
    </xf>
    <xf numFmtId="0" fontId="30" fillId="5" borderId="0" xfId="0" applyFont="1" applyFill="1" applyAlignment="1">
      <alignment vertical="center"/>
    </xf>
    <xf numFmtId="0" fontId="28" fillId="5" borderId="0" xfId="0" applyFont="1" applyFill="1" applyBorder="1" applyAlignment="1">
      <alignment horizontal="center" vertical="center"/>
    </xf>
    <xf numFmtId="0" fontId="28" fillId="5" borderId="0" xfId="0" applyFont="1" applyFill="1" applyAlignment="1">
      <alignment horizontal="right" vertical="center"/>
    </xf>
    <xf numFmtId="0" fontId="28" fillId="5" borderId="37" xfId="0" applyFont="1" applyFill="1" applyBorder="1">
      <alignment vertical="center"/>
    </xf>
    <xf numFmtId="0" fontId="28" fillId="5" borderId="38" xfId="0" applyFont="1" applyFill="1" applyBorder="1">
      <alignment vertical="center"/>
    </xf>
    <xf numFmtId="0" fontId="28" fillId="5" borderId="39" xfId="0" applyFont="1" applyFill="1" applyBorder="1">
      <alignment vertical="center"/>
    </xf>
    <xf numFmtId="0" fontId="28" fillId="5" borderId="0" xfId="0" applyFont="1" applyFill="1" applyBorder="1" applyAlignment="1">
      <alignment horizontal="right" vertical="center"/>
    </xf>
    <xf numFmtId="0" fontId="28" fillId="5" borderId="40" xfId="0" applyFont="1" applyFill="1" applyBorder="1">
      <alignment vertical="center"/>
    </xf>
    <xf numFmtId="0" fontId="28" fillId="5" borderId="0" xfId="0" applyFont="1" applyFill="1" applyBorder="1">
      <alignment vertical="center"/>
    </xf>
    <xf numFmtId="0" fontId="28" fillId="5" borderId="41" xfId="0" applyFont="1" applyFill="1" applyBorder="1">
      <alignment vertical="center"/>
    </xf>
    <xf numFmtId="0" fontId="28" fillId="5" borderId="42" xfId="0" applyFont="1" applyFill="1" applyBorder="1" applyAlignment="1">
      <alignment horizontal="right" vertical="center"/>
    </xf>
    <xf numFmtId="0" fontId="28" fillId="5" borderId="43" xfId="0" applyFont="1" applyFill="1" applyBorder="1" applyAlignment="1">
      <alignment horizontal="center" vertical="center"/>
    </xf>
    <xf numFmtId="0" fontId="28" fillId="5" borderId="43" xfId="0" applyFont="1" applyFill="1" applyBorder="1" applyAlignment="1">
      <alignment horizontal="left" vertical="center"/>
    </xf>
    <xf numFmtId="0" fontId="28" fillId="5" borderId="44" xfId="0" applyFont="1" applyFill="1" applyBorder="1">
      <alignment vertical="center"/>
    </xf>
    <xf numFmtId="0" fontId="28" fillId="0" borderId="3"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0" xfId="0" applyFont="1" applyFill="1" applyBorder="1" applyAlignment="1" applyProtection="1">
      <alignment horizontal="right" vertical="center"/>
    </xf>
    <xf numFmtId="0" fontId="28" fillId="0" borderId="45" xfId="0" applyFont="1" applyBorder="1" applyAlignment="1">
      <alignment vertical="center"/>
    </xf>
    <xf numFmtId="0" fontId="28" fillId="0" borderId="50" xfId="0" applyFont="1" applyBorder="1" applyAlignment="1">
      <alignment vertical="center"/>
    </xf>
    <xf numFmtId="0" fontId="28" fillId="0" borderId="53" xfId="0" applyFont="1" applyBorder="1" applyAlignment="1">
      <alignment vertical="center"/>
    </xf>
    <xf numFmtId="0" fontId="40" fillId="0" borderId="0" xfId="0" applyFont="1" applyBorder="1" applyAlignment="1">
      <alignment vertical="center"/>
    </xf>
    <xf numFmtId="0" fontId="29" fillId="0" borderId="0" xfId="0" applyFont="1" applyAlignment="1">
      <alignment horizontal="center" vertical="center"/>
    </xf>
    <xf numFmtId="0" fontId="46" fillId="5" borderId="0" xfId="0" applyFont="1" applyFill="1" applyAlignment="1">
      <alignment vertical="center"/>
    </xf>
    <xf numFmtId="0" fontId="31" fillId="0" borderId="0" xfId="0" applyFont="1">
      <alignment vertical="center"/>
    </xf>
    <xf numFmtId="0" fontId="31" fillId="0" borderId="3" xfId="0" applyFont="1" applyBorder="1" applyAlignment="1">
      <alignment horizontal="center" vertical="center"/>
    </xf>
    <xf numFmtId="0" fontId="28" fillId="0" borderId="0" xfId="0" applyFont="1" applyFill="1" applyAlignment="1">
      <alignment horizontal="center" vertical="center"/>
    </xf>
    <xf numFmtId="0" fontId="39" fillId="0" borderId="15" xfId="0" applyFont="1" applyFill="1" applyBorder="1" applyAlignment="1" applyProtection="1">
      <alignment horizontal="center" vertical="center" shrinkToFit="1"/>
    </xf>
    <xf numFmtId="0" fontId="39" fillId="0" borderId="16"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25" fillId="0" borderId="0" xfId="1" applyFont="1" applyFill="1" applyBorder="1" applyAlignment="1" applyProtection="1">
      <alignment horizontal="center" vertical="center"/>
    </xf>
    <xf numFmtId="0" fontId="30" fillId="0" borderId="0" xfId="0" applyFont="1" applyBorder="1" applyAlignment="1">
      <alignment vertical="center"/>
    </xf>
    <xf numFmtId="0" fontId="29" fillId="0" borderId="0" xfId="3" applyFont="1">
      <alignment vertical="center"/>
    </xf>
    <xf numFmtId="0" fontId="28" fillId="0" borderId="0" xfId="3" applyFont="1">
      <alignment vertical="center"/>
    </xf>
    <xf numFmtId="0" fontId="28" fillId="0" borderId="0" xfId="3" applyFont="1" applyAlignment="1">
      <alignment horizontal="right" vertical="center"/>
    </xf>
    <xf numFmtId="0" fontId="11" fillId="5" borderId="0" xfId="0" applyFont="1" applyFill="1" applyAlignment="1">
      <alignment vertical="center"/>
    </xf>
    <xf numFmtId="0" fontId="31" fillId="0" borderId="0" xfId="0" applyFont="1" applyFill="1" applyBorder="1" applyAlignment="1" applyProtection="1">
      <alignment horizontal="center" vertical="center"/>
    </xf>
    <xf numFmtId="0" fontId="29" fillId="0" borderId="0" xfId="0" applyFont="1" applyAlignment="1" applyProtection="1">
      <alignment vertical="center"/>
    </xf>
    <xf numFmtId="0" fontId="11" fillId="5" borderId="0" xfId="0" applyFont="1" applyFill="1" applyBorder="1" applyAlignment="1" applyProtection="1">
      <alignment vertical="center"/>
    </xf>
    <xf numFmtId="0" fontId="28" fillId="5" borderId="0" xfId="0" applyFont="1" applyFill="1" applyAlignment="1" applyProtection="1">
      <alignment horizontal="center" vertical="center"/>
    </xf>
    <xf numFmtId="0" fontId="28" fillId="0" borderId="0" xfId="0" applyFont="1" applyAlignment="1" applyProtection="1">
      <alignment horizontal="center"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22"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38" fillId="0" borderId="28" xfId="0" applyFont="1" applyFill="1" applyBorder="1" applyAlignment="1" applyProtection="1">
      <alignment vertical="center"/>
    </xf>
    <xf numFmtId="0" fontId="38" fillId="0" borderId="28"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2" fillId="0" borderId="0"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28" fillId="0" borderId="33" xfId="0" applyFont="1" applyFill="1" applyBorder="1" applyProtection="1">
      <alignment vertical="center"/>
    </xf>
    <xf numFmtId="0" fontId="0" fillId="0" borderId="33" xfId="0" applyFill="1" applyBorder="1" applyProtection="1">
      <alignment vertical="center"/>
    </xf>
    <xf numFmtId="0" fontId="28" fillId="0" borderId="0" xfId="0" applyFont="1" applyFill="1" applyAlignment="1" applyProtection="1">
      <alignment horizontal="center" vertical="center"/>
    </xf>
    <xf numFmtId="0" fontId="27" fillId="0" borderId="0" xfId="1" applyAlignment="1" applyProtection="1">
      <alignment horizontal="right" vertical="center" shrinkToFit="1"/>
    </xf>
    <xf numFmtId="0" fontId="27" fillId="0" borderId="0" xfId="1" applyAlignment="1" applyProtection="1">
      <alignment vertical="center"/>
    </xf>
    <xf numFmtId="0" fontId="34" fillId="0" borderId="0" xfId="1" applyFont="1" applyFill="1" applyBorder="1" applyAlignment="1" applyProtection="1">
      <alignment horizontal="center" vertical="center"/>
    </xf>
    <xf numFmtId="0" fontId="31"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7" fillId="0" borderId="0" xfId="1" applyFont="1" applyAlignment="1"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8" fillId="0" borderId="0" xfId="1" applyFont="1" applyAlignment="1" applyProtection="1">
      <alignment horizontal="left" vertical="center"/>
    </xf>
    <xf numFmtId="0" fontId="20" fillId="0" borderId="0" xfId="1" applyFont="1" applyBorder="1" applyAlignment="1" applyProtection="1">
      <alignment horizontal="left" vertical="center"/>
    </xf>
    <xf numFmtId="0" fontId="19" fillId="0" borderId="9" xfId="1" applyFont="1" applyBorder="1" applyAlignment="1" applyProtection="1">
      <alignment horizontal="distributed" vertical="center" indent="2"/>
    </xf>
    <xf numFmtId="0" fontId="19" fillId="0" borderId="34" xfId="1" applyFont="1" applyBorder="1" applyAlignment="1" applyProtection="1">
      <alignment horizontal="distributed" vertical="center" indent="1"/>
    </xf>
    <xf numFmtId="5" fontId="25" fillId="0" borderId="20" xfId="1" applyNumberFormat="1" applyFont="1" applyBorder="1" applyAlignment="1" applyProtection="1">
      <alignment vertical="center"/>
    </xf>
    <xf numFmtId="0" fontId="19" fillId="0" borderId="56" xfId="1" applyFont="1" applyBorder="1" applyAlignment="1" applyProtection="1">
      <alignment horizontal="distributed" vertical="center" indent="2"/>
    </xf>
    <xf numFmtId="0" fontId="27" fillId="0" borderId="0" xfId="1" applyBorder="1" applyAlignment="1" applyProtection="1">
      <alignment vertical="center"/>
    </xf>
    <xf numFmtId="0" fontId="34" fillId="0" borderId="0" xfId="1" applyFont="1" applyBorder="1" applyAlignment="1" applyProtection="1">
      <alignment vertical="center" shrinkToFit="1"/>
    </xf>
    <xf numFmtId="0" fontId="21" fillId="0" borderId="0" xfId="1" applyFont="1" applyBorder="1" applyAlignment="1" applyProtection="1"/>
    <xf numFmtId="0" fontId="27" fillId="0" borderId="0" xfId="1" applyBorder="1" applyAlignment="1" applyProtection="1">
      <alignment horizontal="right" shrinkToFit="1"/>
    </xf>
    <xf numFmtId="0" fontId="27" fillId="0" borderId="0" xfId="1" applyBorder="1" applyAlignment="1" applyProtection="1">
      <alignment horizontal="right"/>
    </xf>
    <xf numFmtId="2" fontId="28" fillId="0" borderId="7" xfId="0" applyNumberFormat="1" applyFont="1" applyBorder="1" applyAlignment="1" applyProtection="1">
      <alignment horizontal="center" vertical="center" shrinkToFit="1"/>
      <protection locked="0"/>
    </xf>
    <xf numFmtId="0" fontId="31" fillId="0" borderId="0" xfId="0" applyFont="1" applyAlignment="1">
      <alignment vertical="center" shrinkToFit="1"/>
    </xf>
    <xf numFmtId="0" fontId="19" fillId="0" borderId="12" xfId="1" applyFont="1" applyBorder="1" applyAlignment="1" applyProtection="1">
      <alignment horizontal="distributed" vertical="center" indent="1"/>
    </xf>
    <xf numFmtId="0" fontId="16" fillId="0" borderId="0" xfId="1" applyFont="1" applyBorder="1" applyAlignment="1" applyProtection="1">
      <alignment horizontal="center" vertical="center"/>
    </xf>
    <xf numFmtId="0" fontId="19" fillId="0" borderId="49" xfId="1" applyFont="1" applyBorder="1" applyAlignment="1" applyProtection="1">
      <alignment horizontal="center" vertical="center"/>
    </xf>
    <xf numFmtId="0" fontId="19" fillId="6" borderId="12" xfId="1" applyFont="1" applyFill="1" applyBorder="1" applyAlignment="1" applyProtection="1">
      <alignment horizontal="distributed" vertical="center" indent="2"/>
    </xf>
    <xf numFmtId="0" fontId="33" fillId="0" borderId="0" xfId="1" applyFont="1" applyAlignment="1" applyProtection="1">
      <alignment horizontal="center" vertical="center"/>
    </xf>
    <xf numFmtId="0" fontId="28" fillId="0" borderId="3" xfId="0" applyFont="1" applyBorder="1" applyAlignment="1">
      <alignment horizontal="center" vertical="center" shrinkToFit="1"/>
    </xf>
    <xf numFmtId="0" fontId="25" fillId="0" borderId="61" xfId="1" applyNumberFormat="1" applyFont="1" applyBorder="1" applyAlignment="1" applyProtection="1">
      <alignment horizontal="center" vertical="center"/>
      <protection locked="0"/>
    </xf>
    <xf numFmtId="0" fontId="25" fillId="0" borderId="35" xfId="1" applyNumberFormat="1" applyFont="1" applyBorder="1" applyAlignment="1" applyProtection="1">
      <alignment vertical="center"/>
    </xf>
    <xf numFmtId="0" fontId="31" fillId="0" borderId="0" xfId="0" applyFont="1" applyAlignment="1">
      <alignment vertical="center"/>
    </xf>
    <xf numFmtId="0" fontId="25" fillId="0" borderId="59" xfId="1" applyNumberFormat="1" applyFont="1" applyBorder="1" applyAlignment="1" applyProtection="1">
      <alignment horizontal="center" vertical="center"/>
    </xf>
    <xf numFmtId="0" fontId="0" fillId="0" borderId="26" xfId="0" applyBorder="1" applyAlignment="1" applyProtection="1">
      <alignment horizontal="center" vertical="center"/>
    </xf>
    <xf numFmtId="0" fontId="37" fillId="0" borderId="0" xfId="1" applyFont="1" applyAlignment="1" applyProtection="1">
      <alignment vertical="center"/>
    </xf>
    <xf numFmtId="0" fontId="15" fillId="0" borderId="55" xfId="1" applyFont="1" applyBorder="1" applyAlignment="1" applyProtection="1">
      <alignment horizontal="center" vertical="center" shrinkToFit="1"/>
    </xf>
    <xf numFmtId="0" fontId="15" fillId="0" borderId="57" xfId="1" applyFont="1" applyBorder="1" applyAlignment="1" applyProtection="1">
      <alignment horizontal="center" vertical="center" shrinkToFit="1"/>
    </xf>
    <xf numFmtId="0" fontId="37" fillId="3" borderId="32" xfId="0" applyFont="1" applyFill="1" applyBorder="1" applyAlignment="1">
      <alignment horizontal="center" vertical="center"/>
    </xf>
    <xf numFmtId="0" fontId="28" fillId="0" borderId="32" xfId="0" applyFont="1" applyBorder="1" applyAlignment="1" applyProtection="1">
      <alignment horizontal="center" vertical="center"/>
      <protection locked="0"/>
    </xf>
    <xf numFmtId="0" fontId="32" fillId="3" borderId="32" xfId="0" applyFont="1" applyFill="1" applyBorder="1" applyAlignment="1">
      <alignment horizontal="center" vertical="center"/>
    </xf>
    <xf numFmtId="0" fontId="28" fillId="0" borderId="32" xfId="0" applyFont="1" applyBorder="1" applyAlignment="1" applyProtection="1">
      <alignment horizontal="center" vertical="center" shrinkToFit="1"/>
      <protection locked="0"/>
    </xf>
    <xf numFmtId="0" fontId="28" fillId="2" borderId="31" xfId="0" applyFont="1" applyFill="1" applyBorder="1" applyAlignment="1">
      <alignment horizontal="center" vertical="center"/>
    </xf>
    <xf numFmtId="0" fontId="25" fillId="0" borderId="20" xfId="1" applyNumberFormat="1" applyFont="1" applyBorder="1" applyAlignment="1" applyProtection="1">
      <alignment vertical="center"/>
    </xf>
    <xf numFmtId="0" fontId="28" fillId="0" borderId="47" xfId="0" applyFont="1" applyBorder="1" applyAlignment="1">
      <alignment horizontal="center" vertical="center"/>
    </xf>
    <xf numFmtId="0" fontId="28" fillId="0" borderId="8" xfId="0" applyFont="1" applyBorder="1" applyAlignment="1">
      <alignment horizontal="center" vertical="center"/>
    </xf>
    <xf numFmtId="0" fontId="28" fillId="0" borderId="64" xfId="0" applyFont="1" applyBorder="1" applyAlignment="1" applyProtection="1">
      <alignment horizontal="center" vertical="center"/>
      <protection locked="0"/>
    </xf>
    <xf numFmtId="0" fontId="28" fillId="0" borderId="25"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8" fillId="0" borderId="64" xfId="0" applyFont="1" applyBorder="1" applyAlignment="1" applyProtection="1">
      <alignment horizontal="center" vertical="center" shrinkToFit="1"/>
      <protection locked="0"/>
    </xf>
    <xf numFmtId="0" fontId="28" fillId="0" borderId="47" xfId="0" applyFont="1" applyBorder="1" applyAlignment="1">
      <alignment horizontal="right" vertical="center"/>
    </xf>
    <xf numFmtId="0" fontId="29" fillId="0" borderId="47" xfId="0" applyFont="1" applyBorder="1" applyAlignment="1">
      <alignment horizontal="center" vertical="center"/>
    </xf>
    <xf numFmtId="0" fontId="28" fillId="0" borderId="47" xfId="0" applyFont="1" applyBorder="1" applyAlignment="1">
      <alignment vertical="center"/>
    </xf>
    <xf numFmtId="0" fontId="60" fillId="5" borderId="0" xfId="0" applyFont="1" applyFill="1" applyAlignment="1">
      <alignment vertical="center"/>
    </xf>
    <xf numFmtId="0" fontId="28" fillId="5" borderId="0" xfId="0" applyFont="1" applyFill="1" applyBorder="1" applyAlignment="1" applyProtection="1">
      <alignment horizontal="center" vertical="center"/>
    </xf>
    <xf numFmtId="0" fontId="0" fillId="5" borderId="0" xfId="0" applyFill="1" applyProtection="1">
      <alignment vertical="center"/>
    </xf>
    <xf numFmtId="0" fontId="29" fillId="5" borderId="0" xfId="0" applyFont="1" applyFill="1" applyBorder="1" applyAlignment="1" applyProtection="1">
      <alignment vertical="center"/>
    </xf>
    <xf numFmtId="0" fontId="28" fillId="0" borderId="32" xfId="0" applyNumberFormat="1" applyFont="1" applyBorder="1" applyAlignment="1" applyProtection="1">
      <alignment horizontal="center" vertical="center"/>
      <protection locked="0"/>
    </xf>
    <xf numFmtId="0" fontId="32" fillId="3" borderId="3" xfId="0" applyNumberFormat="1" applyFont="1" applyFill="1" applyBorder="1" applyAlignment="1">
      <alignment horizontal="center" vertical="center"/>
    </xf>
    <xf numFmtId="0" fontId="28" fillId="0" borderId="0" xfId="0" applyFont="1" applyFill="1">
      <alignment vertical="center"/>
    </xf>
    <xf numFmtId="0" fontId="71" fillId="0" borderId="0" xfId="0" applyFont="1" applyBorder="1" applyAlignment="1"/>
    <xf numFmtId="0" fontId="72" fillId="0" borderId="0" xfId="0" applyFont="1" applyBorder="1" applyAlignment="1">
      <alignment vertical="center"/>
    </xf>
    <xf numFmtId="0" fontId="71" fillId="0" borderId="0" xfId="0" applyFont="1" applyBorder="1" applyAlignment="1">
      <alignment vertical="top"/>
    </xf>
    <xf numFmtId="180" fontId="28" fillId="0" borderId="0" xfId="0" applyNumberFormat="1" applyFont="1">
      <alignment vertical="center"/>
    </xf>
    <xf numFmtId="0" fontId="73" fillId="0" borderId="0" xfId="0" applyFont="1">
      <alignment vertical="center"/>
    </xf>
    <xf numFmtId="0" fontId="74" fillId="0" borderId="0" xfId="0" applyFont="1">
      <alignment vertical="center"/>
    </xf>
    <xf numFmtId="0" fontId="75" fillId="0" borderId="0" xfId="0" applyFont="1" applyAlignment="1" applyProtection="1">
      <alignment horizontal="left" vertical="center" wrapText="1" indent="1"/>
    </xf>
    <xf numFmtId="0" fontId="76" fillId="0" borderId="0" xfId="0" applyFont="1" applyAlignment="1" applyProtection="1">
      <alignment horizontal="left" vertical="center" wrapText="1" indent="1"/>
    </xf>
    <xf numFmtId="0" fontId="76" fillId="0" borderId="0" xfId="0" applyFont="1" applyProtection="1">
      <alignment vertical="center"/>
    </xf>
    <xf numFmtId="0" fontId="72" fillId="0" borderId="0" xfId="0" applyFont="1" applyBorder="1" applyAlignment="1">
      <alignment horizontal="left" vertical="center"/>
    </xf>
    <xf numFmtId="0" fontId="79" fillId="0" borderId="0" xfId="0" applyFont="1">
      <alignment vertical="center"/>
    </xf>
    <xf numFmtId="0" fontId="80" fillId="0" borderId="0" xfId="0" applyFo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5" borderId="43" xfId="0" applyFont="1" applyFill="1" applyBorder="1" applyAlignment="1">
      <alignment horizontal="right" vertical="center"/>
    </xf>
    <xf numFmtId="0" fontId="83" fillId="0" borderId="0" xfId="0" applyFont="1">
      <alignment vertical="center"/>
    </xf>
    <xf numFmtId="5" fontId="25" fillId="0" borderId="69" xfId="1" applyNumberFormat="1" applyFont="1" applyBorder="1" applyAlignment="1" applyProtection="1">
      <alignment vertical="center"/>
    </xf>
    <xf numFmtId="0" fontId="85" fillId="0" borderId="0" xfId="0" applyFont="1" applyProtection="1">
      <alignment vertical="center"/>
    </xf>
    <xf numFmtId="0" fontId="86" fillId="0" borderId="45" xfId="1" applyFont="1" applyBorder="1" applyAlignment="1" applyProtection="1">
      <alignment horizontal="distributed" vertical="center" indent="1"/>
    </xf>
    <xf numFmtId="0" fontId="87" fillId="0" borderId="0" xfId="0" applyFont="1" applyAlignment="1">
      <alignment vertical="center"/>
    </xf>
    <xf numFmtId="0" fontId="88" fillId="0" borderId="0" xfId="0" applyFont="1" applyAlignment="1">
      <alignment vertical="center"/>
    </xf>
    <xf numFmtId="0" fontId="90" fillId="0" borderId="0" xfId="0" applyFont="1" applyProtection="1">
      <alignment vertical="center"/>
    </xf>
    <xf numFmtId="0" fontId="91" fillId="0" borderId="0" xfId="0" applyFont="1" applyProtection="1">
      <alignment vertical="center"/>
    </xf>
    <xf numFmtId="0" fontId="92" fillId="0" borderId="0" xfId="7">
      <alignment vertical="center"/>
    </xf>
    <xf numFmtId="0" fontId="92" fillId="0" borderId="71" xfId="7" applyBorder="1" applyAlignment="1">
      <alignment horizontal="left" vertical="top" wrapText="1"/>
    </xf>
    <xf numFmtId="0" fontId="95" fillId="0" borderId="0" xfId="7" applyFont="1" applyAlignment="1">
      <alignment horizontal="left" vertical="top"/>
    </xf>
    <xf numFmtId="0" fontId="97" fillId="0" borderId="0" xfId="7" applyFont="1" applyAlignment="1">
      <alignment horizontal="left" vertical="top"/>
    </xf>
    <xf numFmtId="0" fontId="97" fillId="0" borderId="0" xfId="0" applyFont="1" applyAlignment="1">
      <alignment horizontal="left" vertical="top"/>
    </xf>
    <xf numFmtId="0" fontId="94" fillId="0" borderId="71" xfId="7" applyFont="1" applyBorder="1" applyAlignment="1">
      <alignment horizontal="center" vertical="center" wrapText="1"/>
    </xf>
    <xf numFmtId="0" fontId="17" fillId="0" borderId="71" xfId="7" applyFont="1" applyBorder="1" applyAlignment="1">
      <alignment horizontal="center" vertical="center" wrapText="1"/>
    </xf>
    <xf numFmtId="181" fontId="94" fillId="0" borderId="71" xfId="7" applyNumberFormat="1" applyFont="1" applyBorder="1" applyAlignment="1">
      <alignment horizontal="center" vertical="center" wrapText="1"/>
    </xf>
    <xf numFmtId="49" fontId="94" fillId="0" borderId="71" xfId="7" applyNumberFormat="1" applyFont="1" applyBorder="1" applyAlignment="1">
      <alignment horizontal="center" vertical="center" wrapText="1"/>
    </xf>
    <xf numFmtId="0" fontId="94" fillId="0" borderId="71" xfId="7" applyFont="1" applyBorder="1" applyAlignment="1">
      <alignment horizontal="left" vertical="center" wrapText="1"/>
    </xf>
    <xf numFmtId="0" fontId="99" fillId="0" borderId="71" xfId="7" applyFont="1" applyBorder="1" applyAlignment="1">
      <alignment horizontal="left" vertical="center" wrapText="1"/>
    </xf>
    <xf numFmtId="0" fontId="94" fillId="0" borderId="73" xfId="7" applyFont="1" applyBorder="1" applyAlignment="1">
      <alignment horizontal="center" vertical="center" wrapText="1"/>
    </xf>
    <xf numFmtId="0" fontId="99" fillId="0" borderId="71" xfId="7" applyFont="1" applyBorder="1" applyAlignment="1">
      <alignment horizontal="right" vertical="center" wrapText="1"/>
    </xf>
    <xf numFmtId="0" fontId="17" fillId="0" borderId="3" xfId="7" applyFont="1" applyBorder="1" applyAlignment="1">
      <alignment vertical="center"/>
    </xf>
    <xf numFmtId="0" fontId="17" fillId="0" borderId="32" xfId="7" applyFont="1" applyBorder="1" applyAlignment="1">
      <alignment horizontal="center" vertical="center"/>
    </xf>
    <xf numFmtId="0" fontId="101" fillId="0" borderId="0" xfId="7" applyFont="1" applyAlignment="1">
      <alignment horizontal="left" vertical="top"/>
    </xf>
    <xf numFmtId="0" fontId="58" fillId="0" borderId="0" xfId="0" applyFont="1" applyAlignment="1">
      <alignment vertical="center"/>
    </xf>
    <xf numFmtId="0" fontId="0" fillId="0" borderId="0" xfId="0" applyAlignment="1">
      <alignment horizontal="center" vertical="center"/>
    </xf>
    <xf numFmtId="0" fontId="0" fillId="0" borderId="1" xfId="0" applyBorder="1">
      <alignment vertical="center"/>
    </xf>
    <xf numFmtId="0" fontId="0" fillId="0" borderId="79" xfId="0" applyBorder="1">
      <alignment vertical="center"/>
    </xf>
    <xf numFmtId="0" fontId="0" fillId="0" borderId="64" xfId="0" applyBorder="1">
      <alignment vertical="center"/>
    </xf>
    <xf numFmtId="0" fontId="0" fillId="0" borderId="80" xfId="0" applyBorder="1">
      <alignment vertical="center"/>
    </xf>
    <xf numFmtId="0" fontId="0" fillId="0" borderId="2" xfId="0" applyBorder="1">
      <alignment vertical="center"/>
    </xf>
    <xf numFmtId="0" fontId="0" fillId="0" borderId="67" xfId="0" applyBorder="1">
      <alignment vertical="center"/>
    </xf>
    <xf numFmtId="0" fontId="0" fillId="0" borderId="81" xfId="0" applyBorder="1">
      <alignment vertical="center"/>
    </xf>
    <xf numFmtId="0" fontId="28" fillId="0" borderId="3" xfId="0" applyNumberFormat="1" applyFont="1" applyBorder="1" applyAlignment="1" applyProtection="1">
      <alignment horizontal="center" vertical="center" shrinkToFit="1"/>
      <protection locked="0"/>
    </xf>
    <xf numFmtId="0" fontId="28" fillId="0" borderId="21" xfId="0" applyNumberFormat="1" applyFont="1" applyBorder="1" applyAlignment="1" applyProtection="1">
      <alignment horizontal="center" vertical="center" shrinkToFit="1"/>
      <protection locked="0"/>
    </xf>
    <xf numFmtId="0" fontId="28" fillId="0" borderId="30" xfId="0" applyFont="1" applyBorder="1" applyAlignment="1">
      <alignment horizontal="center" vertical="center"/>
    </xf>
    <xf numFmtId="0" fontId="28" fillId="0" borderId="19" xfId="0" applyFont="1" applyBorder="1" applyAlignment="1">
      <alignment vertical="center"/>
    </xf>
    <xf numFmtId="0" fontId="0" fillId="0" borderId="0" xfId="0" applyAlignment="1" applyProtection="1">
      <alignment horizontal="right" vertical="center"/>
    </xf>
    <xf numFmtId="0" fontId="32" fillId="3" borderId="13" xfId="0" applyFont="1" applyFill="1" applyBorder="1" applyAlignment="1">
      <alignment horizontal="center" vertical="center"/>
    </xf>
    <xf numFmtId="0" fontId="28" fillId="0" borderId="13" xfId="0" applyFont="1" applyBorder="1" applyAlignment="1" applyProtection="1">
      <alignment horizontal="center" vertical="center" shrinkToFit="1"/>
      <protection locked="0"/>
    </xf>
    <xf numFmtId="0" fontId="28" fillId="0" borderId="79"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shrinkToFit="1"/>
      <protection locked="0"/>
    </xf>
    <xf numFmtId="0" fontId="14" fillId="0" borderId="60" xfId="1" applyFont="1" applyBorder="1" applyAlignment="1" applyProtection="1">
      <alignment horizontal="center" vertical="center" shrinkToFit="1"/>
    </xf>
    <xf numFmtId="0" fontId="16" fillId="0" borderId="36" xfId="1" applyFont="1" applyBorder="1" applyAlignment="1" applyProtection="1">
      <alignment horizontal="center" vertical="center"/>
    </xf>
    <xf numFmtId="0" fontId="67" fillId="0" borderId="68" xfId="0" applyFont="1" applyBorder="1" applyAlignment="1">
      <alignment horizontal="center" vertical="center" wrapText="1"/>
    </xf>
    <xf numFmtId="0" fontId="32" fillId="3" borderId="13" xfId="0" applyNumberFormat="1" applyFont="1" applyFill="1" applyBorder="1" applyAlignment="1">
      <alignment horizontal="center" vertical="center"/>
    </xf>
    <xf numFmtId="0" fontId="28" fillId="0" borderId="13" xfId="0" applyNumberFormat="1" applyFont="1" applyBorder="1" applyAlignment="1" applyProtection="1">
      <alignment horizontal="center" vertical="center" shrinkToFit="1"/>
      <protection locked="0"/>
    </xf>
    <xf numFmtId="0" fontId="0" fillId="0" borderId="0" xfId="0" applyAlignment="1"/>
    <xf numFmtId="0" fontId="106" fillId="0" borderId="0" xfId="0" applyFont="1" applyAlignment="1">
      <alignment vertical="center"/>
    </xf>
    <xf numFmtId="0" fontId="43" fillId="0" borderId="0" xfId="0" applyFont="1" applyFill="1" applyBorder="1" applyAlignment="1">
      <alignment vertical="center" shrinkToFit="1"/>
    </xf>
    <xf numFmtId="0" fontId="107" fillId="0" borderId="0" xfId="0" applyFont="1" applyAlignment="1">
      <alignment vertical="center"/>
    </xf>
    <xf numFmtId="0" fontId="28" fillId="0" borderId="3"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109" fillId="0" borderId="36" xfId="1" applyFont="1" applyBorder="1" applyAlignment="1" applyProtection="1">
      <alignment horizontal="center" vertical="center"/>
    </xf>
    <xf numFmtId="0" fontId="51" fillId="0" borderId="0" xfId="6" applyFont="1">
      <alignment vertical="center"/>
    </xf>
    <xf numFmtId="0" fontId="7" fillId="0" borderId="0" xfId="3">
      <alignment vertical="center"/>
    </xf>
    <xf numFmtId="0" fontId="117" fillId="0" borderId="0" xfId="3" applyFont="1">
      <alignment vertical="center"/>
    </xf>
    <xf numFmtId="0" fontId="116" fillId="0" borderId="0" xfId="3" applyFont="1">
      <alignment vertical="center"/>
    </xf>
    <xf numFmtId="0" fontId="7" fillId="0" borderId="26" xfId="3" applyBorder="1" applyAlignment="1">
      <alignment horizontal="center" vertical="center"/>
    </xf>
    <xf numFmtId="0" fontId="7" fillId="0" borderId="19" xfId="3" applyBorder="1" applyAlignment="1">
      <alignment horizontal="center" vertical="center"/>
    </xf>
    <xf numFmtId="181" fontId="17" fillId="0" borderId="19" xfId="7" applyNumberFormat="1" applyFont="1" applyBorder="1" applyAlignment="1">
      <alignment horizontal="center" vertical="center" wrapText="1"/>
    </xf>
    <xf numFmtId="181" fontId="17" fillId="0" borderId="30" xfId="7" applyNumberFormat="1" applyFont="1" applyBorder="1" applyAlignment="1">
      <alignment horizontal="center" vertical="center" wrapText="1"/>
    </xf>
    <xf numFmtId="181" fontId="17" fillId="0" borderId="86" xfId="7" applyNumberFormat="1" applyFont="1" applyBorder="1" applyAlignment="1">
      <alignment horizontal="center" vertical="center" wrapText="1"/>
    </xf>
    <xf numFmtId="181" fontId="17" fillId="0" borderId="87" xfId="7" applyNumberFormat="1" applyFont="1" applyBorder="1" applyAlignment="1">
      <alignment horizontal="center" vertical="center" wrapText="1"/>
    </xf>
    <xf numFmtId="0" fontId="7" fillId="0" borderId="6" xfId="3" applyBorder="1" applyAlignment="1">
      <alignment horizontal="center" vertical="center"/>
    </xf>
    <xf numFmtId="0" fontId="7" fillId="0" borderId="3" xfId="3" applyBorder="1" applyAlignment="1">
      <alignment vertical="center" wrapText="1"/>
    </xf>
    <xf numFmtId="0" fontId="7" fillId="0" borderId="3" xfId="3" applyBorder="1">
      <alignment vertical="center"/>
    </xf>
    <xf numFmtId="0" fontId="7" fillId="0" borderId="13" xfId="3" applyBorder="1">
      <alignment vertical="center"/>
    </xf>
    <xf numFmtId="0" fontId="7" fillId="0" borderId="29" xfId="3" applyBorder="1">
      <alignment vertical="center"/>
    </xf>
    <xf numFmtId="0" fontId="7" fillId="0" borderId="3" xfId="3" applyBorder="1" applyAlignment="1">
      <alignment horizontal="right" vertical="center"/>
    </xf>
    <xf numFmtId="0" fontId="7" fillId="0" borderId="13" xfId="3" applyBorder="1" applyAlignment="1">
      <alignment horizontal="right" vertical="center"/>
    </xf>
    <xf numFmtId="0" fontId="7" fillId="0" borderId="29" xfId="3" applyBorder="1" applyAlignment="1">
      <alignment horizontal="right" vertical="center"/>
    </xf>
    <xf numFmtId="0" fontId="7" fillId="0" borderId="27" xfId="3" applyBorder="1" applyAlignment="1">
      <alignment horizontal="center" vertical="center"/>
    </xf>
    <xf numFmtId="0" fontId="7" fillId="0" borderId="21" xfId="3" applyBorder="1">
      <alignment vertical="center"/>
    </xf>
    <xf numFmtId="0" fontId="7" fillId="0" borderId="52" xfId="3" applyBorder="1">
      <alignment vertical="center"/>
    </xf>
    <xf numFmtId="0" fontId="7" fillId="0" borderId="54" xfId="3" applyBorder="1">
      <alignment vertical="center"/>
    </xf>
    <xf numFmtId="0" fontId="27" fillId="0" borderId="0" xfId="3" applyFont="1">
      <alignment vertical="center"/>
    </xf>
    <xf numFmtId="0" fontId="119" fillId="0" borderId="0" xfId="3" applyFont="1">
      <alignment vertical="center"/>
    </xf>
    <xf numFmtId="0" fontId="118" fillId="0" borderId="0" xfId="3" applyFont="1">
      <alignment vertical="center"/>
    </xf>
    <xf numFmtId="0" fontId="118" fillId="0" borderId="0" xfId="3" applyFont="1" applyAlignment="1">
      <alignment horizontal="left" vertical="center"/>
    </xf>
    <xf numFmtId="0" fontId="27" fillId="0" borderId="0" xfId="3" applyFont="1" applyAlignment="1">
      <alignment horizontal="left" vertical="center"/>
    </xf>
    <xf numFmtId="0" fontId="72" fillId="0" borderId="0" xfId="0" applyFont="1" applyBorder="1" applyAlignment="1">
      <alignment horizontal="center" vertical="center"/>
    </xf>
    <xf numFmtId="0" fontId="28" fillId="0" borderId="48" xfId="0" applyFont="1" applyBorder="1" applyAlignment="1">
      <alignment vertical="center"/>
    </xf>
    <xf numFmtId="0" fontId="0" fillId="5" borderId="0" xfId="0" applyFill="1">
      <alignment vertical="center"/>
    </xf>
    <xf numFmtId="0" fontId="124" fillId="0" borderId="0" xfId="0" applyFont="1">
      <alignment vertical="center"/>
    </xf>
    <xf numFmtId="0" fontId="114" fillId="0" borderId="0" xfId="0" applyFont="1">
      <alignment vertical="center"/>
    </xf>
    <xf numFmtId="0" fontId="28" fillId="0" borderId="3" xfId="0" applyFont="1" applyBorder="1" applyAlignment="1">
      <alignment horizontal="center" vertical="center"/>
    </xf>
    <xf numFmtId="0" fontId="28" fillId="0" borderId="3" xfId="0" applyFont="1" applyFill="1" applyBorder="1" applyAlignment="1">
      <alignment horizontal="center" vertical="center"/>
    </xf>
    <xf numFmtId="2" fontId="28" fillId="9" borderId="36" xfId="0" applyNumberFormat="1" applyFont="1" applyFill="1" applyBorder="1" applyAlignment="1" applyProtection="1">
      <alignment horizontal="center" vertical="center"/>
      <protection locked="0"/>
    </xf>
    <xf numFmtId="2" fontId="28" fillId="9" borderId="88" xfId="0" applyNumberFormat="1" applyFont="1" applyFill="1" applyBorder="1" applyAlignment="1" applyProtection="1">
      <alignment horizontal="center" vertical="center"/>
      <protection locked="0"/>
    </xf>
    <xf numFmtId="0" fontId="28" fillId="0" borderId="55" xfId="0" applyFont="1" applyBorder="1" applyAlignment="1">
      <alignment horizontal="right" vertical="center"/>
    </xf>
    <xf numFmtId="0" fontId="28" fillId="5" borderId="0" xfId="0" applyFont="1" applyFill="1" applyProtection="1">
      <alignment vertical="center"/>
    </xf>
    <xf numFmtId="0" fontId="72" fillId="0" borderId="0" xfId="0" applyFont="1" applyBorder="1" applyAlignment="1">
      <alignment horizontal="center" vertical="center"/>
    </xf>
    <xf numFmtId="0" fontId="129" fillId="0" borderId="0" xfId="0" applyFont="1" applyFill="1" applyBorder="1" applyAlignment="1">
      <alignment horizontal="center" vertical="center"/>
    </xf>
    <xf numFmtId="0" fontId="62" fillId="0" borderId="0" xfId="6" applyFont="1">
      <alignment vertical="center"/>
    </xf>
    <xf numFmtId="0" fontId="28" fillId="0" borderId="89" xfId="0" applyFont="1" applyBorder="1" applyAlignment="1">
      <alignment horizontal="center" vertical="center"/>
    </xf>
    <xf numFmtId="0" fontId="32" fillId="3" borderId="90" xfId="0" applyFont="1" applyFill="1" applyBorder="1" applyAlignment="1" applyProtection="1">
      <alignment horizontal="center" vertical="center"/>
    </xf>
    <xf numFmtId="2" fontId="28" fillId="2" borderId="90" xfId="0" applyNumberFormat="1" applyFont="1" applyFill="1" applyBorder="1" applyAlignment="1" applyProtection="1">
      <alignment horizontal="center" vertical="center" shrinkToFit="1"/>
      <protection locked="0"/>
    </xf>
    <xf numFmtId="2" fontId="28" fillId="2" borderId="91" xfId="0" applyNumberFormat="1" applyFont="1" applyFill="1" applyBorder="1" applyAlignment="1" applyProtection="1">
      <alignment horizontal="center" vertical="center" shrinkToFit="1"/>
      <protection locked="0"/>
    </xf>
    <xf numFmtId="0" fontId="1" fillId="0" borderId="21" xfId="3" applyFont="1" applyBorder="1">
      <alignment vertical="center"/>
    </xf>
    <xf numFmtId="0" fontId="28" fillId="0" borderId="10" xfId="0" applyFont="1" applyBorder="1" applyAlignment="1" applyProtection="1">
      <alignment horizontal="center" vertical="center" shrinkToFit="1"/>
      <protection locked="0"/>
    </xf>
    <xf numFmtId="0" fontId="28" fillId="0" borderId="65" xfId="0" applyFont="1" applyBorder="1" applyAlignment="1" applyProtection="1">
      <alignment horizontal="center" vertical="center" shrinkToFit="1"/>
      <protection locked="0"/>
    </xf>
    <xf numFmtId="0" fontId="32" fillId="3" borderId="10" xfId="0" applyFont="1" applyFill="1" applyBorder="1" applyAlignment="1">
      <alignment horizontal="center" vertical="center"/>
    </xf>
    <xf numFmtId="0" fontId="18" fillId="0" borderId="0" xfId="2">
      <alignment vertical="center"/>
    </xf>
    <xf numFmtId="0" fontId="62" fillId="0" borderId="0" xfId="2" applyFont="1">
      <alignment vertical="center"/>
    </xf>
    <xf numFmtId="0" fontId="62" fillId="0" borderId="0" xfId="2" applyFont="1" applyAlignment="1">
      <alignment horizontal="left" vertical="center" indent="1"/>
    </xf>
    <xf numFmtId="0" fontId="62" fillId="0" borderId="0" xfId="2" applyFont="1" applyAlignment="1">
      <alignment horizontal="center" vertical="center"/>
    </xf>
    <xf numFmtId="177" fontId="62" fillId="0" borderId="0" xfId="2" applyNumberFormat="1" applyFont="1" applyAlignment="1">
      <alignment horizontal="left" vertical="center"/>
    </xf>
    <xf numFmtId="177" fontId="62" fillId="0" borderId="0" xfId="2" applyNumberFormat="1" applyFont="1" applyAlignment="1">
      <alignment vertical="center"/>
    </xf>
    <xf numFmtId="0" fontId="110" fillId="0" borderId="0" xfId="2" applyFont="1" applyAlignment="1">
      <alignment horizontal="left" vertical="center" indent="1"/>
    </xf>
    <xf numFmtId="0" fontId="62" fillId="0" borderId="0" xfId="2" applyFont="1" applyAlignment="1">
      <alignment vertical="center" wrapText="1"/>
    </xf>
    <xf numFmtId="0" fontId="62" fillId="0" borderId="0" xfId="2" applyFont="1" applyAlignment="1">
      <alignment horizontal="center" vertical="center" wrapText="1"/>
    </xf>
    <xf numFmtId="177" fontId="62" fillId="0" borderId="0" xfId="2" applyNumberFormat="1" applyFont="1" applyAlignment="1">
      <alignment horizontal="left" vertical="center" wrapText="1"/>
    </xf>
    <xf numFmtId="0" fontId="18" fillId="0" borderId="0" xfId="2" applyFont="1" applyAlignment="1">
      <alignment horizontal="left" vertical="center" indent="1"/>
    </xf>
    <xf numFmtId="0" fontId="64" fillId="0" borderId="0" xfId="2" applyFont="1">
      <alignment vertical="center"/>
    </xf>
    <xf numFmtId="0" fontId="51" fillId="0" borderId="0" xfId="2" applyFont="1">
      <alignment vertical="center"/>
    </xf>
    <xf numFmtId="0" fontId="32" fillId="0" borderId="0" xfId="0" applyFont="1">
      <alignment vertical="center"/>
    </xf>
    <xf numFmtId="0" fontId="98" fillId="0" borderId="0" xfId="2" applyFont="1">
      <alignment vertical="center"/>
    </xf>
    <xf numFmtId="0" fontId="98" fillId="0" borderId="0" xfId="2" applyFont="1" applyAlignment="1">
      <alignment horizontal="left" vertical="center" indent="1"/>
    </xf>
    <xf numFmtId="0" fontId="32" fillId="0" borderId="0" xfId="0" applyFont="1" applyAlignment="1">
      <alignment horizontal="center" vertical="center"/>
    </xf>
    <xf numFmtId="0" fontId="98" fillId="0" borderId="0" xfId="2" applyFont="1" applyAlignment="1">
      <alignment horizontal="center" vertical="center"/>
    </xf>
    <xf numFmtId="177" fontId="98" fillId="0" borderId="0" xfId="2" applyNumberFormat="1" applyFont="1" applyAlignment="1">
      <alignment horizontal="left" vertical="center"/>
    </xf>
    <xf numFmtId="177" fontId="98" fillId="0" borderId="0" xfId="2" applyNumberFormat="1" applyFont="1" applyAlignment="1">
      <alignment vertical="center"/>
    </xf>
    <xf numFmtId="0" fontId="97" fillId="0" borderId="0" xfId="2" applyFont="1" applyAlignment="1">
      <alignment horizontal="left" vertical="center" indent="1"/>
    </xf>
    <xf numFmtId="0" fontId="32" fillId="5" borderId="0" xfId="0" applyFont="1" applyFill="1" applyAlignment="1">
      <alignment horizontal="center" vertical="center"/>
    </xf>
    <xf numFmtId="0" fontId="32" fillId="5" borderId="0" xfId="0" applyFont="1" applyFill="1">
      <alignment vertical="center"/>
    </xf>
    <xf numFmtId="0" fontId="98" fillId="0" borderId="0" xfId="2" applyFont="1" applyAlignment="1">
      <alignment vertical="center" wrapText="1"/>
    </xf>
    <xf numFmtId="0" fontId="98" fillId="0" borderId="0" xfId="2" applyFont="1" applyAlignment="1">
      <alignment horizontal="center" vertical="center" wrapText="1"/>
    </xf>
    <xf numFmtId="177" fontId="98" fillId="0" borderId="0" xfId="2" applyNumberFormat="1" applyFont="1" applyAlignment="1">
      <alignment horizontal="left" vertical="center" wrapText="1"/>
    </xf>
    <xf numFmtId="0" fontId="17" fillId="0" borderId="0" xfId="2" applyFont="1">
      <alignment vertical="center"/>
    </xf>
    <xf numFmtId="0" fontId="11" fillId="0" borderId="0" xfId="2" applyFont="1" applyAlignment="1">
      <alignment horizontal="left" vertical="center" indent="1"/>
    </xf>
    <xf numFmtId="0" fontId="28" fillId="0" borderId="13" xfId="0" applyFont="1" applyFill="1" applyBorder="1" applyAlignment="1">
      <alignment vertical="center" wrapText="1"/>
    </xf>
    <xf numFmtId="0" fontId="28" fillId="5" borderId="13" xfId="0" applyFont="1" applyFill="1" applyBorder="1" applyAlignment="1">
      <alignment horizontal="center" vertical="center"/>
    </xf>
    <xf numFmtId="0" fontId="28" fillId="0" borderId="13" xfId="0" applyFont="1" applyBorder="1" applyAlignment="1">
      <alignment horizontal="center" vertical="center"/>
    </xf>
    <xf numFmtId="0" fontId="28" fillId="0" borderId="80" xfId="0" applyFont="1" applyFill="1" applyBorder="1" applyAlignment="1">
      <alignment vertical="center" wrapText="1"/>
    </xf>
    <xf numFmtId="0" fontId="28" fillId="0" borderId="53" xfId="0" applyFont="1" applyFill="1" applyBorder="1" applyAlignment="1">
      <alignment horizontal="center" vertical="center"/>
    </xf>
    <xf numFmtId="0" fontId="28" fillId="0" borderId="80" xfId="0" applyFont="1" applyFill="1" applyBorder="1" applyAlignment="1">
      <alignment horizontal="center" vertical="center"/>
    </xf>
    <xf numFmtId="0" fontId="28" fillId="7" borderId="12" xfId="0" applyFont="1" applyFill="1" applyBorder="1" applyAlignment="1" applyProtection="1">
      <alignment horizontal="center" vertical="center"/>
      <protection locked="0"/>
    </xf>
    <xf numFmtId="2" fontId="28" fillId="7" borderId="57"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xf>
    <xf numFmtId="0" fontId="28" fillId="0" borderId="68" xfId="0" applyFont="1" applyBorder="1" applyAlignment="1">
      <alignment horizontal="center" vertical="center"/>
    </xf>
    <xf numFmtId="0" fontId="32" fillId="3" borderId="18" xfId="0" applyFont="1" applyFill="1" applyBorder="1" applyAlignment="1">
      <alignment horizontal="center" vertical="center"/>
    </xf>
    <xf numFmtId="0" fontId="28" fillId="0" borderId="18" xfId="0" applyFont="1" applyBorder="1" applyAlignment="1" applyProtection="1">
      <alignment horizontal="center" vertical="center" shrinkToFit="1"/>
      <protection locked="0"/>
    </xf>
    <xf numFmtId="0" fontId="28" fillId="0" borderId="28"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shrinkToFit="1"/>
      <protection locked="0"/>
    </xf>
    <xf numFmtId="2" fontId="28" fillId="0" borderId="24" xfId="0" applyNumberFormat="1" applyFont="1" applyBorder="1" applyAlignment="1" applyProtection="1">
      <alignment horizontal="center" vertical="center" shrinkToFit="1"/>
      <protection locked="0"/>
    </xf>
    <xf numFmtId="0" fontId="28" fillId="0" borderId="9" xfId="0" applyFont="1" applyBorder="1" applyAlignment="1">
      <alignment horizontal="center" vertical="center"/>
    </xf>
    <xf numFmtId="0" fontId="134" fillId="11" borderId="26" xfId="0" applyFont="1" applyFill="1" applyBorder="1" applyAlignment="1">
      <alignment horizontal="center" vertical="center"/>
    </xf>
    <xf numFmtId="0" fontId="134" fillId="11" borderId="23" xfId="0" applyFont="1" applyFill="1" applyBorder="1" applyAlignment="1">
      <alignment horizontal="center" vertical="center"/>
    </xf>
    <xf numFmtId="0" fontId="40" fillId="12" borderId="26" xfId="0" applyFont="1" applyFill="1" applyBorder="1" applyAlignment="1">
      <alignment horizontal="center" vertical="center"/>
    </xf>
    <xf numFmtId="0" fontId="40" fillId="12" borderId="23" xfId="0" applyFont="1" applyFill="1" applyBorder="1" applyAlignment="1">
      <alignment horizontal="center" vertical="center"/>
    </xf>
    <xf numFmtId="0" fontId="137" fillId="0" borderId="0" xfId="2" applyFont="1">
      <alignment vertical="center"/>
    </xf>
    <xf numFmtId="0" fontId="18" fillId="0" borderId="0" xfId="6" applyFont="1" applyAlignment="1">
      <alignment vertical="center" wrapText="1"/>
    </xf>
    <xf numFmtId="0" fontId="138" fillId="0" borderId="0" xfId="6" applyFont="1" applyBorder="1" applyAlignment="1">
      <alignment horizontal="center" vertical="center" wrapText="1"/>
    </xf>
    <xf numFmtId="0" fontId="113" fillId="0" borderId="0" xfId="2" applyFont="1">
      <alignment vertical="center"/>
    </xf>
    <xf numFmtId="0" fontId="113" fillId="0" borderId="0" xfId="2" applyFont="1" applyAlignment="1">
      <alignment vertical="center" wrapText="1"/>
    </xf>
    <xf numFmtId="14" fontId="62" fillId="0" borderId="0" xfId="6" applyNumberFormat="1" applyFont="1">
      <alignment vertical="center"/>
    </xf>
    <xf numFmtId="0" fontId="139" fillId="0" borderId="0" xfId="6" applyFont="1">
      <alignment vertical="center"/>
    </xf>
    <xf numFmtId="0" fontId="111" fillId="0" borderId="0" xfId="6" applyFont="1">
      <alignment vertical="center"/>
    </xf>
    <xf numFmtId="0" fontId="140" fillId="0" borderId="0" xfId="2" applyFont="1">
      <alignment vertical="center"/>
    </xf>
    <xf numFmtId="0" fontId="142" fillId="0" borderId="0" xfId="8" applyFont="1">
      <alignment vertical="center"/>
    </xf>
    <xf numFmtId="182" fontId="141" fillId="0" borderId="0" xfId="8" applyNumberFormat="1" applyFont="1" applyAlignment="1">
      <alignment vertical="center"/>
    </xf>
    <xf numFmtId="182" fontId="113" fillId="0" borderId="0" xfId="2" applyNumberFormat="1" applyFont="1" applyAlignment="1">
      <alignment vertical="center"/>
    </xf>
    <xf numFmtId="182" fontId="113" fillId="0" borderId="0" xfId="2" applyNumberFormat="1" applyFont="1" applyAlignment="1">
      <alignment horizontal="left" vertical="center"/>
    </xf>
    <xf numFmtId="0" fontId="18" fillId="0" borderId="0" xfId="2" applyAlignment="1">
      <alignment vertical="center"/>
    </xf>
    <xf numFmtId="0" fontId="143" fillId="0" borderId="36" xfId="2" applyFont="1" applyBorder="1" applyAlignment="1">
      <alignment vertical="center"/>
    </xf>
    <xf numFmtId="0" fontId="18" fillId="0" borderId="36" xfId="2" applyBorder="1" applyAlignment="1">
      <alignment vertical="center"/>
    </xf>
    <xf numFmtId="0" fontId="18" fillId="0" borderId="0" xfId="2" applyAlignment="1">
      <alignment vertical="top"/>
    </xf>
    <xf numFmtId="0" fontId="18" fillId="0" borderId="45" xfId="2" applyBorder="1">
      <alignment vertical="center"/>
    </xf>
    <xf numFmtId="0" fontId="18" fillId="0" borderId="47" xfId="2" applyBorder="1">
      <alignment vertical="center"/>
    </xf>
    <xf numFmtId="0" fontId="18" fillId="0" borderId="48" xfId="2" applyBorder="1">
      <alignment vertical="center"/>
    </xf>
    <xf numFmtId="0" fontId="18" fillId="0" borderId="50" xfId="2" applyBorder="1">
      <alignment vertical="center"/>
    </xf>
    <xf numFmtId="0" fontId="18" fillId="0" borderId="0" xfId="2" applyBorder="1">
      <alignment vertical="center"/>
    </xf>
    <xf numFmtId="0" fontId="18" fillId="0" borderId="53" xfId="2" applyBorder="1">
      <alignment vertical="center"/>
    </xf>
    <xf numFmtId="0" fontId="62" fillId="0" borderId="50" xfId="2" applyFont="1" applyBorder="1">
      <alignment vertical="center"/>
    </xf>
    <xf numFmtId="0" fontId="18" fillId="0" borderId="12" xfId="2" applyBorder="1">
      <alignment vertical="center"/>
    </xf>
    <xf numFmtId="0" fontId="18" fillId="0" borderId="36" xfId="2" applyBorder="1">
      <alignment vertical="center"/>
    </xf>
    <xf numFmtId="0" fontId="18" fillId="0" borderId="49" xfId="2" applyBorder="1">
      <alignment vertical="center"/>
    </xf>
    <xf numFmtId="177" fontId="111" fillId="5" borderId="0" xfId="0" applyNumberFormat="1" applyFont="1" applyFill="1" applyBorder="1" applyAlignment="1">
      <alignment horizontal="center" vertical="center"/>
    </xf>
    <xf numFmtId="0" fontId="28" fillId="7" borderId="93" xfId="0" applyFont="1" applyFill="1" applyBorder="1" applyAlignment="1" applyProtection="1">
      <alignment horizontal="center" vertical="center"/>
      <protection locked="0"/>
    </xf>
    <xf numFmtId="2" fontId="28" fillId="7" borderId="49" xfId="0" applyNumberFormat="1" applyFont="1" applyFill="1" applyBorder="1" applyAlignment="1" applyProtection="1">
      <alignment horizontal="center" vertical="center"/>
      <protection locked="0"/>
    </xf>
    <xf numFmtId="0" fontId="28" fillId="13" borderId="55" xfId="0" applyFont="1" applyFill="1" applyBorder="1" applyAlignment="1">
      <alignment horizontal="center" vertical="center"/>
    </xf>
    <xf numFmtId="0" fontId="28" fillId="14" borderId="57" xfId="0" applyFont="1" applyFill="1" applyBorder="1" applyAlignment="1">
      <alignment horizontal="center" vertical="center"/>
    </xf>
    <xf numFmtId="0" fontId="28" fillId="0" borderId="28" xfId="0" applyFont="1" applyBorder="1" applyAlignment="1">
      <alignment horizontal="center" vertical="center"/>
    </xf>
    <xf numFmtId="0" fontId="0" fillId="0" borderId="60" xfId="0" applyBorder="1" applyAlignment="1" applyProtection="1">
      <alignment horizontal="center" vertical="center"/>
    </xf>
    <xf numFmtId="0" fontId="89" fillId="0" borderId="34" xfId="1" applyFont="1" applyBorder="1" applyAlignment="1" applyProtection="1">
      <alignment horizontal="distributed" vertical="center" indent="1"/>
    </xf>
    <xf numFmtId="178" fontId="141" fillId="0" borderId="0" xfId="8" applyNumberFormat="1" applyFont="1" applyBorder="1" applyAlignment="1">
      <alignment vertical="center"/>
    </xf>
    <xf numFmtId="0" fontId="62" fillId="0" borderId="13"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32" xfId="2" applyFont="1" applyBorder="1" applyAlignment="1">
      <alignment horizontal="center" vertical="center" wrapText="1"/>
    </xf>
    <xf numFmtId="0" fontId="138" fillId="0" borderId="0" xfId="6" applyFont="1" applyBorder="1" applyAlignment="1">
      <alignment horizontal="center" vertical="center" wrapText="1"/>
    </xf>
    <xf numFmtId="179" fontId="111" fillId="0" borderId="0" xfId="8" applyNumberFormat="1" applyFont="1" applyBorder="1" applyAlignment="1">
      <alignment horizontal="center" vertical="center"/>
    </xf>
    <xf numFmtId="177" fontId="111" fillId="0" borderId="0" xfId="2" applyNumberFormat="1" applyFont="1" applyAlignment="1">
      <alignment horizontal="center" vertical="center"/>
    </xf>
    <xf numFmtId="0" fontId="62" fillId="0" borderId="0" xfId="2" applyFont="1" applyAlignment="1">
      <alignment vertical="center" wrapText="1"/>
    </xf>
    <xf numFmtId="0" fontId="62" fillId="0" borderId="0" xfId="2" applyFont="1" applyAlignment="1">
      <alignment horizontal="center" vertical="center" wrapText="1"/>
    </xf>
    <xf numFmtId="0" fontId="62" fillId="0" borderId="0" xfId="2" applyFont="1">
      <alignment vertical="center"/>
    </xf>
    <xf numFmtId="0" fontId="113" fillId="0" borderId="0" xfId="2" applyFont="1" applyAlignment="1">
      <alignment vertical="center" wrapText="1"/>
    </xf>
    <xf numFmtId="178" fontId="141" fillId="0" borderId="0" xfId="8" applyNumberFormat="1" applyFont="1" applyAlignment="1">
      <alignment horizontal="left" vertical="center"/>
    </xf>
    <xf numFmtId="0" fontId="62" fillId="0" borderId="50" xfId="2" applyFont="1" applyBorder="1" applyAlignment="1">
      <alignment vertical="center" wrapText="1"/>
    </xf>
    <xf numFmtId="0" fontId="62" fillId="0" borderId="0" xfId="2" applyFont="1" applyBorder="1" applyAlignment="1">
      <alignment vertical="center" wrapText="1"/>
    </xf>
    <xf numFmtId="0" fontId="62" fillId="0" borderId="53" xfId="2" applyFont="1" applyBorder="1" applyAlignment="1">
      <alignment vertical="center" wrapText="1"/>
    </xf>
    <xf numFmtId="0" fontId="62" fillId="0" borderId="0" xfId="2" applyFont="1" applyAlignment="1">
      <alignment horizontal="left" vertical="top" wrapText="1"/>
    </xf>
    <xf numFmtId="0" fontId="11" fillId="0" borderId="0" xfId="2" applyFont="1" applyAlignment="1">
      <alignment horizontal="center" vertical="center" wrapText="1"/>
    </xf>
    <xf numFmtId="0" fontId="17" fillId="0" borderId="0" xfId="2" applyFont="1" applyAlignment="1">
      <alignment vertical="center" wrapText="1"/>
    </xf>
    <xf numFmtId="0" fontId="62" fillId="0" borderId="0" xfId="2" applyFont="1" applyAlignment="1">
      <alignment vertical="top" wrapText="1"/>
    </xf>
    <xf numFmtId="0" fontId="72" fillId="0" borderId="0" xfId="0" applyFont="1" applyBorder="1" applyAlignment="1">
      <alignment horizontal="left" vertical="top" wrapText="1"/>
    </xf>
    <xf numFmtId="0" fontId="125" fillId="0" borderId="0" xfId="0" applyFont="1" applyAlignment="1">
      <alignment horizontal="center" vertical="center"/>
    </xf>
    <xf numFmtId="0" fontId="72" fillId="0" borderId="0" xfId="0" applyFont="1" applyBorder="1" applyAlignment="1">
      <alignment vertical="top" wrapText="1"/>
    </xf>
    <xf numFmtId="0" fontId="130" fillId="0" borderId="0" xfId="0" applyFont="1" applyFill="1" applyBorder="1" applyAlignment="1">
      <alignment horizontal="center" vertical="center"/>
    </xf>
    <xf numFmtId="0" fontId="145" fillId="5" borderId="50" xfId="0" applyFont="1" applyFill="1" applyBorder="1" applyAlignment="1">
      <alignment vertical="center"/>
    </xf>
    <xf numFmtId="0" fontId="145" fillId="5" borderId="0" xfId="0" applyFont="1" applyFill="1" applyBorder="1" applyAlignment="1">
      <alignment vertical="center"/>
    </xf>
    <xf numFmtId="0" fontId="145" fillId="5" borderId="92" xfId="0" applyFont="1" applyFill="1" applyBorder="1" applyAlignment="1">
      <alignment vertical="center"/>
    </xf>
    <xf numFmtId="0" fontId="136" fillId="5" borderId="34" xfId="0" applyFont="1" applyFill="1" applyBorder="1" applyAlignment="1">
      <alignment vertical="center"/>
    </xf>
    <xf numFmtId="0" fontId="136" fillId="5" borderId="46" xfId="0" applyFont="1" applyFill="1" applyBorder="1" applyAlignment="1">
      <alignment vertical="center"/>
    </xf>
    <xf numFmtId="0" fontId="136" fillId="5" borderId="35" xfId="0" applyFont="1" applyFill="1" applyBorder="1" applyAlignment="1">
      <alignment vertical="center"/>
    </xf>
    <xf numFmtId="0" fontId="146" fillId="3" borderId="37" xfId="0" applyFont="1" applyFill="1" applyBorder="1" applyAlignment="1">
      <alignment vertical="center" shrinkToFit="1"/>
    </xf>
    <xf numFmtId="0" fontId="146" fillId="3" borderId="38" xfId="0" applyFont="1" applyFill="1" applyBorder="1" applyAlignment="1">
      <alignment vertical="center" shrinkToFit="1"/>
    </xf>
    <xf numFmtId="0" fontId="146" fillId="3" borderId="39" xfId="0" applyFont="1" applyFill="1" applyBorder="1" applyAlignment="1">
      <alignment vertical="center" shrinkToFit="1"/>
    </xf>
    <xf numFmtId="0" fontId="103" fillId="0" borderId="13" xfId="0" applyFont="1" applyBorder="1" applyAlignment="1">
      <alignment vertical="center" wrapText="1"/>
    </xf>
    <xf numFmtId="0" fontId="103" fillId="0" borderId="18" xfId="0" applyFont="1" applyBorder="1" applyAlignment="1">
      <alignment vertical="center" wrapText="1"/>
    </xf>
    <xf numFmtId="0" fontId="103" fillId="0" borderId="32" xfId="0" applyFont="1" applyBorder="1" applyAlignment="1">
      <alignment vertical="center" wrapText="1"/>
    </xf>
    <xf numFmtId="0" fontId="43" fillId="0" borderId="45" xfId="0" applyFont="1" applyFill="1" applyBorder="1" applyAlignment="1">
      <alignment horizontal="center" vertical="center" shrinkToFit="1"/>
    </xf>
    <xf numFmtId="0" fontId="43" fillId="0" borderId="47" xfId="0" applyFont="1" applyFill="1" applyBorder="1" applyAlignment="1">
      <alignment horizontal="center" vertical="center" shrinkToFit="1"/>
    </xf>
    <xf numFmtId="0" fontId="43" fillId="0" borderId="48"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36" xfId="0" applyFont="1" applyFill="1" applyBorder="1" applyAlignment="1">
      <alignment horizontal="center" vertical="center" shrinkToFit="1"/>
    </xf>
    <xf numFmtId="0" fontId="43" fillId="0" borderId="49" xfId="0" applyFont="1" applyFill="1" applyBorder="1" applyAlignment="1">
      <alignment horizontal="center" vertical="center" shrinkToFit="1"/>
    </xf>
    <xf numFmtId="0" fontId="72" fillId="0" borderId="0" xfId="0" applyFont="1" applyBorder="1" applyAlignment="1">
      <alignment horizontal="center" vertical="center"/>
    </xf>
    <xf numFmtId="0" fontId="35" fillId="5" borderId="0" xfId="0" applyFont="1" applyFill="1" applyAlignment="1">
      <alignment horizontal="center" vertical="center"/>
    </xf>
    <xf numFmtId="0" fontId="40" fillId="0" borderId="18" xfId="0" applyFont="1" applyBorder="1" applyAlignment="1">
      <alignment vertical="center" shrinkToFit="1"/>
    </xf>
    <xf numFmtId="179" fontId="56" fillId="0" borderId="18" xfId="2" applyNumberFormat="1" applyFont="1" applyBorder="1" applyAlignment="1">
      <alignment horizontal="center" vertical="center"/>
    </xf>
    <xf numFmtId="179" fontId="56" fillId="0" borderId="28" xfId="2" applyNumberFormat="1" applyFont="1" applyBorder="1" applyAlignment="1">
      <alignment horizontal="left" vertical="center"/>
    </xf>
    <xf numFmtId="0" fontId="40" fillId="0" borderId="0" xfId="0" applyFont="1" applyBorder="1" applyAlignment="1">
      <alignment horizontal="left" vertical="center" shrinkToFit="1"/>
    </xf>
    <xf numFmtId="0" fontId="28" fillId="0" borderId="52"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102" fillId="0" borderId="34" xfId="0" applyFont="1" applyBorder="1" applyAlignment="1" applyProtection="1">
      <alignment horizontal="center" vertical="center"/>
      <protection locked="0"/>
    </xf>
    <xf numFmtId="0" fontId="102" fillId="0" borderId="46" xfId="0" applyFont="1" applyBorder="1" applyAlignment="1" applyProtection="1">
      <alignment horizontal="center" vertical="center"/>
      <protection locked="0"/>
    </xf>
    <xf numFmtId="0" fontId="102" fillId="0" borderId="35" xfId="0" applyFont="1" applyBorder="1" applyAlignment="1" applyProtection="1">
      <alignment horizontal="center" vertical="center"/>
      <protection locked="0"/>
    </xf>
    <xf numFmtId="0" fontId="28" fillId="0" borderId="11" xfId="0" applyFont="1" applyBorder="1" applyAlignment="1">
      <alignment horizontal="center" vertical="center"/>
    </xf>
    <xf numFmtId="0" fontId="28" fillId="0" borderId="51" xfId="0" applyFont="1" applyBorder="1" applyAlignment="1">
      <alignment horizontal="center" vertical="center"/>
    </xf>
    <xf numFmtId="0" fontId="28" fillId="0" borderId="3" xfId="0" applyFont="1" applyBorder="1" applyAlignment="1">
      <alignment horizontal="distributed" vertical="center" indent="1"/>
    </xf>
    <xf numFmtId="0" fontId="28" fillId="0" borderId="13" xfId="0" applyFont="1" applyBorder="1" applyAlignment="1">
      <alignment horizontal="distributed" vertical="center" indent="1"/>
    </xf>
    <xf numFmtId="0" fontId="31" fillId="0" borderId="27"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47" fillId="0" borderId="3" xfId="0" applyFont="1" applyBorder="1" applyAlignment="1">
      <alignment vertical="center" wrapText="1" shrinkToFit="1"/>
    </xf>
    <xf numFmtId="0" fontId="47" fillId="0" borderId="13" xfId="0" applyFont="1" applyBorder="1" applyAlignment="1">
      <alignment vertical="center" shrinkToFit="1"/>
    </xf>
    <xf numFmtId="0" fontId="65" fillId="8" borderId="34" xfId="1" applyFont="1" applyFill="1" applyBorder="1" applyAlignment="1" applyProtection="1">
      <alignment horizontal="center" vertical="center"/>
    </xf>
    <xf numFmtId="0" fontId="65" fillId="8" borderId="58" xfId="1" applyFont="1" applyFill="1" applyBorder="1" applyAlignment="1" applyProtection="1">
      <alignment horizontal="center" vertical="center"/>
    </xf>
    <xf numFmtId="0" fontId="54" fillId="6" borderId="34" xfId="0" applyFont="1" applyFill="1" applyBorder="1" applyAlignment="1" applyProtection="1">
      <alignment horizontal="center" vertical="center"/>
    </xf>
    <xf numFmtId="0" fontId="54" fillId="6" borderId="46" xfId="0" applyFont="1" applyFill="1" applyBorder="1" applyAlignment="1" applyProtection="1">
      <alignment horizontal="center" vertical="center"/>
    </xf>
    <xf numFmtId="0" fontId="54" fillId="6" borderId="35" xfId="0" applyFont="1" applyFill="1" applyBorder="1" applyAlignment="1" applyProtection="1">
      <alignment horizontal="center" vertical="center"/>
    </xf>
    <xf numFmtId="0" fontId="28" fillId="0" borderId="10" xfId="0" applyFont="1" applyBorder="1" applyAlignment="1">
      <alignment horizontal="center" vertical="center"/>
    </xf>
    <xf numFmtId="0" fontId="28" fillId="0" borderId="32" xfId="0" applyFont="1" applyBorder="1" applyAlignment="1">
      <alignment horizontal="center" vertical="center"/>
    </xf>
    <xf numFmtId="0" fontId="30" fillId="0" borderId="50" xfId="0" applyFont="1" applyFill="1" applyBorder="1" applyAlignment="1">
      <alignment vertical="center"/>
    </xf>
    <xf numFmtId="0" fontId="30" fillId="0" borderId="0" xfId="0" applyFont="1" applyFill="1" applyBorder="1" applyAlignment="1">
      <alignment vertical="center"/>
    </xf>
    <xf numFmtId="0" fontId="28" fillId="0" borderId="13"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133" fillId="0" borderId="36" xfId="0" applyFont="1" applyBorder="1" applyAlignment="1" applyProtection="1">
      <alignment horizontal="center" vertical="center"/>
      <protection locked="0"/>
    </xf>
    <xf numFmtId="0" fontId="28" fillId="6" borderId="9" xfId="0" applyFont="1" applyFill="1" applyBorder="1" applyAlignment="1">
      <alignment horizontal="center" vertical="center"/>
    </xf>
    <xf numFmtId="0" fontId="28" fillId="6" borderId="68" xfId="0" applyFont="1" applyFill="1" applyBorder="1" applyAlignment="1">
      <alignment horizontal="center" vertical="center"/>
    </xf>
    <xf numFmtId="0" fontId="28" fillId="6" borderId="14" xfId="0" applyFont="1" applyFill="1" applyBorder="1" applyAlignment="1">
      <alignment horizontal="center" vertical="center"/>
    </xf>
    <xf numFmtId="0" fontId="31" fillId="7" borderId="10" xfId="0" applyFont="1" applyFill="1" applyBorder="1" applyAlignment="1" applyProtection="1">
      <alignment horizontal="center" vertical="center" shrinkToFit="1"/>
    </xf>
    <xf numFmtId="0" fontId="31" fillId="7" borderId="18" xfId="0" applyFont="1" applyFill="1" applyBorder="1" applyAlignment="1" applyProtection="1">
      <alignment horizontal="center" vertical="center" shrinkToFit="1"/>
    </xf>
    <xf numFmtId="0" fontId="31" fillId="7" borderId="29" xfId="0" applyFont="1" applyFill="1" applyBorder="1" applyAlignment="1" applyProtection="1">
      <alignment horizontal="center" vertical="center" shrinkToFit="1"/>
    </xf>
    <xf numFmtId="0" fontId="31" fillId="7" borderId="6" xfId="0" applyFont="1" applyFill="1" applyBorder="1" applyAlignment="1" applyProtection="1">
      <alignment horizontal="center" vertical="center"/>
    </xf>
    <xf numFmtId="0" fontId="31" fillId="7" borderId="3" xfId="0" applyFont="1" applyFill="1" applyBorder="1" applyAlignment="1" applyProtection="1">
      <alignment horizontal="center" vertical="center"/>
    </xf>
    <xf numFmtId="0" fontId="31" fillId="7" borderId="7" xfId="0" applyFont="1" applyFill="1" applyBorder="1" applyAlignment="1" applyProtection="1">
      <alignment horizontal="center" vertical="center"/>
    </xf>
    <xf numFmtId="0" fontId="31" fillId="0" borderId="6"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7" xfId="0" applyFont="1" applyFill="1" applyBorder="1" applyAlignment="1" applyProtection="1">
      <alignment horizontal="center" vertical="center"/>
      <protection locked="0"/>
    </xf>
    <xf numFmtId="0" fontId="41" fillId="0" borderId="50" xfId="0" applyFont="1" applyBorder="1" applyAlignment="1">
      <alignment vertical="center"/>
    </xf>
    <xf numFmtId="0" fontId="41" fillId="0" borderId="0" xfId="0" applyFont="1" applyAlignment="1">
      <alignment vertical="center"/>
    </xf>
    <xf numFmtId="0" fontId="28" fillId="0" borderId="22" xfId="0" applyFont="1" applyBorder="1" applyAlignment="1">
      <alignment horizontal="distributed" vertical="center" indent="1"/>
    </xf>
    <xf numFmtId="0" fontId="28" fillId="0" borderId="67" xfId="0" applyFont="1" applyBorder="1" applyAlignment="1">
      <alignment horizontal="distributed" vertical="center" indent="1"/>
    </xf>
    <xf numFmtId="0" fontId="31" fillId="7" borderId="4" xfId="0" applyFont="1" applyFill="1" applyBorder="1" applyAlignment="1" applyProtection="1">
      <alignment horizontal="center" vertical="center"/>
      <protection locked="0"/>
    </xf>
    <xf numFmtId="0" fontId="31" fillId="7" borderId="22"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47" fillId="0" borderId="50" xfId="0" applyFont="1" applyBorder="1" applyAlignment="1">
      <alignment horizontal="left" vertical="center" wrapText="1"/>
    </xf>
    <xf numFmtId="0" fontId="47" fillId="0" borderId="0" xfId="0" applyFont="1" applyBorder="1" applyAlignment="1">
      <alignment horizontal="left" vertical="center" wrapText="1"/>
    </xf>
    <xf numFmtId="0" fontId="31" fillId="5" borderId="26" xfId="0" applyFont="1" applyFill="1" applyBorder="1" applyAlignment="1" applyProtection="1">
      <alignment horizontal="center" vertical="center"/>
    </xf>
    <xf numFmtId="0" fontId="31" fillId="5" borderId="19"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28" fillId="0" borderId="60" xfId="0" applyFont="1" applyBorder="1" applyAlignment="1">
      <alignment horizontal="distributed" vertical="center" indent="1"/>
    </xf>
    <xf numFmtId="0" fontId="28" fillId="0" borderId="61" xfId="0" applyFont="1" applyBorder="1" applyAlignment="1">
      <alignment horizontal="distributed" vertical="center" indent="1"/>
    </xf>
    <xf numFmtId="0" fontId="28" fillId="0" borderId="13"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2" fontId="28" fillId="2" borderId="10" xfId="0" applyNumberFormat="1" applyFont="1" applyFill="1" applyBorder="1" applyAlignment="1" applyProtection="1">
      <alignment horizontal="center" vertical="center" shrinkToFit="1"/>
      <protection locked="0"/>
    </xf>
    <xf numFmtId="2" fontId="28" fillId="2" borderId="29" xfId="0" applyNumberFormat="1" applyFont="1" applyFill="1" applyBorder="1" applyAlignment="1" applyProtection="1">
      <alignment horizontal="center" vertical="center" shrinkToFit="1"/>
      <protection locked="0"/>
    </xf>
    <xf numFmtId="0" fontId="128" fillId="7" borderId="9" xfId="0" applyFont="1" applyFill="1" applyBorder="1" applyAlignment="1">
      <alignment horizontal="center" vertical="center"/>
    </xf>
    <xf numFmtId="0" fontId="128" fillId="7" borderId="14"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29" xfId="0" applyFont="1" applyFill="1" applyBorder="1" applyAlignment="1">
      <alignment horizontal="center" vertical="center"/>
    </xf>
    <xf numFmtId="0" fontId="28" fillId="10" borderId="45" xfId="0" applyFont="1" applyFill="1" applyBorder="1" applyAlignment="1">
      <alignment horizontal="center" vertical="center"/>
    </xf>
    <xf numFmtId="0" fontId="28" fillId="10" borderId="47" xfId="0" applyFont="1" applyFill="1" applyBorder="1" applyAlignment="1">
      <alignment horizontal="center" vertical="center"/>
    </xf>
    <xf numFmtId="0" fontId="28" fillId="10" borderId="48" xfId="0" applyFont="1" applyFill="1" applyBorder="1" applyAlignment="1">
      <alignment horizontal="center" vertical="center"/>
    </xf>
    <xf numFmtId="0" fontId="28" fillId="10" borderId="12" xfId="0" applyFont="1" applyFill="1" applyBorder="1" applyAlignment="1">
      <alignment horizontal="center" vertical="center"/>
    </xf>
    <xf numFmtId="0" fontId="28" fillId="10" borderId="36" xfId="0" applyFont="1" applyFill="1" applyBorder="1" applyAlignment="1">
      <alignment horizontal="center" vertical="center"/>
    </xf>
    <xf numFmtId="0" fontId="28" fillId="10" borderId="49" xfId="0" applyFont="1" applyFill="1" applyBorder="1" applyAlignment="1">
      <alignment horizontal="center" vertical="center"/>
    </xf>
    <xf numFmtId="0" fontId="28" fillId="7" borderId="0"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28" fillId="7" borderId="36" xfId="0" applyFont="1" applyFill="1" applyBorder="1" applyAlignment="1">
      <alignment horizontal="center" vertical="center" wrapText="1"/>
    </xf>
    <xf numFmtId="0" fontId="28" fillId="7" borderId="49" xfId="0" applyFont="1" applyFill="1" applyBorder="1" applyAlignment="1">
      <alignment horizontal="center" vertical="center" wrapText="1"/>
    </xf>
    <xf numFmtId="2" fontId="28" fillId="2" borderId="65" xfId="0" applyNumberFormat="1" applyFont="1" applyFill="1" applyBorder="1" applyAlignment="1" applyProtection="1">
      <alignment horizontal="center" vertical="center" shrinkToFit="1"/>
      <protection locked="0"/>
    </xf>
    <xf numFmtId="2" fontId="28" fillId="2" borderId="66" xfId="0" applyNumberFormat="1" applyFont="1" applyFill="1" applyBorder="1" applyAlignment="1" applyProtection="1">
      <alignment horizontal="center" vertical="center" shrinkToFit="1"/>
      <protection locked="0"/>
    </xf>
    <xf numFmtId="0" fontId="128" fillId="9" borderId="9" xfId="0" applyFont="1" applyFill="1" applyBorder="1" applyAlignment="1">
      <alignment horizontal="center" vertical="center" wrapText="1"/>
    </xf>
    <xf numFmtId="0" fontId="128" fillId="9" borderId="14" xfId="0" applyFont="1" applyFill="1" applyBorder="1" applyAlignment="1">
      <alignment horizontal="center" vertical="center"/>
    </xf>
    <xf numFmtId="0" fontId="28" fillId="0" borderId="10" xfId="0" applyFont="1" applyBorder="1" applyAlignment="1" applyProtection="1">
      <alignment horizontal="center" vertical="center" shrinkToFit="1"/>
      <protection locked="0"/>
    </xf>
    <xf numFmtId="0" fontId="28" fillId="0" borderId="29" xfId="0" applyFont="1" applyBorder="1" applyAlignment="1" applyProtection="1">
      <alignment horizontal="center" vertical="center" shrinkToFit="1"/>
      <protection locked="0"/>
    </xf>
    <xf numFmtId="0" fontId="28" fillId="0" borderId="65" xfId="0"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shrinkToFit="1"/>
      <protection locked="0"/>
    </xf>
    <xf numFmtId="0" fontId="31" fillId="0" borderId="34"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31" fillId="0" borderId="35"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31" fillId="4" borderId="3" xfId="0" applyFont="1" applyFill="1" applyBorder="1" applyAlignment="1" applyProtection="1">
      <alignment horizontal="center" vertical="center"/>
    </xf>
    <xf numFmtId="0" fontId="31" fillId="3" borderId="3" xfId="0" applyFont="1" applyFill="1" applyBorder="1" applyAlignment="1" applyProtection="1">
      <alignment horizontal="center" vertical="center"/>
    </xf>
    <xf numFmtId="0" fontId="31" fillId="4" borderId="13" xfId="0" applyFont="1" applyFill="1" applyBorder="1" applyAlignment="1" applyProtection="1">
      <alignment horizontal="center" vertical="center"/>
    </xf>
    <xf numFmtId="0" fontId="31" fillId="4" borderId="18" xfId="0" applyFont="1" applyFill="1" applyBorder="1" applyAlignment="1" applyProtection="1">
      <alignment horizontal="center" vertical="center"/>
    </xf>
    <xf numFmtId="0" fontId="31" fillId="4" borderId="32"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112" fillId="0" borderId="0" xfId="1" applyFont="1" applyAlignment="1" applyProtection="1">
      <alignment horizontal="center" vertical="center"/>
    </xf>
    <xf numFmtId="0" fontId="0" fillId="0" borderId="0" xfId="0" applyAlignment="1" applyProtection="1">
      <alignment horizontal="center" vertical="top" wrapText="1"/>
    </xf>
    <xf numFmtId="176" fontId="44" fillId="0" borderId="0" xfId="1" applyNumberFormat="1" applyFont="1" applyAlignment="1" applyProtection="1">
      <alignment horizontal="distributed" vertical="center" indent="4"/>
    </xf>
    <xf numFmtId="0" fontId="16" fillId="0" borderId="36" xfId="1" applyFont="1" applyBorder="1" applyAlignment="1" applyProtection="1">
      <alignment horizontal="center" vertical="center"/>
    </xf>
    <xf numFmtId="0" fontId="16" fillId="0" borderId="0" xfId="1" applyFont="1" applyBorder="1" applyAlignment="1" applyProtection="1">
      <alignment horizontal="center" vertical="center"/>
    </xf>
    <xf numFmtId="0" fontId="0" fillId="0" borderId="94" xfId="0" applyBorder="1" applyAlignment="1" applyProtection="1">
      <alignment horizontal="center" vertical="center"/>
    </xf>
    <xf numFmtId="0" fontId="0" fillId="0" borderId="20" xfId="0" applyBorder="1" applyAlignment="1" applyProtection="1">
      <alignment horizontal="center" vertical="center"/>
    </xf>
    <xf numFmtId="0" fontId="25" fillId="0" borderId="30" xfId="1" applyNumberFormat="1" applyFont="1" applyBorder="1" applyAlignment="1" applyProtection="1">
      <alignment horizontal="center" vertical="center"/>
    </xf>
    <xf numFmtId="0" fontId="25" fillId="0" borderId="14" xfId="1" applyNumberFormat="1" applyFont="1"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25" fillId="0" borderId="62" xfId="1" applyNumberFormat="1" applyFont="1" applyBorder="1" applyAlignment="1" applyProtection="1">
      <alignment horizontal="center" vertical="center"/>
    </xf>
    <xf numFmtId="0" fontId="25" fillId="0" borderId="63" xfId="1" applyNumberFormat="1" applyFont="1" applyBorder="1" applyAlignment="1" applyProtection="1">
      <alignment horizontal="center" vertical="center"/>
    </xf>
    <xf numFmtId="0" fontId="41" fillId="5" borderId="0" xfId="1" applyFont="1" applyFill="1" applyAlignment="1" applyProtection="1">
      <alignment horizontal="center" vertical="center"/>
    </xf>
    <xf numFmtId="0" fontId="53" fillId="0" borderId="0" xfId="1" applyFont="1" applyAlignment="1" applyProtection="1">
      <alignment horizontal="distributed" vertical="center" indent="8" shrinkToFit="1"/>
    </xf>
    <xf numFmtId="0" fontId="14" fillId="0" borderId="61" xfId="1" applyFont="1" applyBorder="1" applyAlignment="1" applyProtection="1">
      <alignment horizontal="center" vertical="center" shrinkToFit="1"/>
    </xf>
    <xf numFmtId="0" fontId="14" fillId="0" borderId="46" xfId="1" applyFont="1" applyBorder="1" applyAlignment="1" applyProtection="1">
      <alignment horizontal="center" vertical="center" shrinkToFit="1"/>
    </xf>
    <xf numFmtId="0" fontId="14" fillId="0" borderId="35" xfId="1" applyFont="1" applyBorder="1" applyAlignment="1" applyProtection="1">
      <alignment horizontal="center" vertical="center" shrinkToFit="1"/>
    </xf>
    <xf numFmtId="0" fontId="23" fillId="0" borderId="34" xfId="1" applyFont="1" applyBorder="1" applyAlignment="1" applyProtection="1">
      <alignment horizontal="center" shrinkToFit="1"/>
    </xf>
    <xf numFmtId="0" fontId="23" fillId="0" borderId="46" xfId="1" applyFont="1" applyBorder="1" applyAlignment="1" applyProtection="1">
      <alignment horizontal="center" shrinkToFit="1"/>
    </xf>
    <xf numFmtId="0" fontId="23" fillId="0" borderId="35" xfId="1" applyFont="1" applyBorder="1" applyAlignment="1" applyProtection="1">
      <alignment horizontal="center" shrinkToFit="1"/>
    </xf>
    <xf numFmtId="0" fontId="34" fillId="0" borderId="0" xfId="0" applyFont="1" applyBorder="1" applyAlignment="1" applyProtection="1">
      <alignment horizontal="center" vertical="center" shrinkToFit="1"/>
    </xf>
    <xf numFmtId="0" fontId="118" fillId="0" borderId="0" xfId="3" applyFont="1" applyAlignment="1">
      <alignment horizontal="left" vertical="center"/>
    </xf>
    <xf numFmtId="0" fontId="27" fillId="0" borderId="0" xfId="3" applyFont="1" applyAlignment="1">
      <alignment horizontal="left" vertical="center"/>
    </xf>
    <xf numFmtId="0" fontId="7" fillId="0" borderId="0" xfId="3" applyAlignment="1">
      <alignment horizontal="center" vertical="center"/>
    </xf>
    <xf numFmtId="0" fontId="114" fillId="0" borderId="82" xfId="3" applyFont="1" applyBorder="1" applyAlignment="1">
      <alignment horizontal="center" vertical="center"/>
    </xf>
    <xf numFmtId="0" fontId="116" fillId="0" borderId="83" xfId="3" applyFont="1" applyBorder="1" applyAlignment="1">
      <alignment horizontal="left" vertical="center" wrapText="1"/>
    </xf>
    <xf numFmtId="0" fontId="85" fillId="0" borderId="84" xfId="3" applyFont="1" applyBorder="1" applyAlignment="1">
      <alignment horizontal="left" vertical="center"/>
    </xf>
    <xf numFmtId="0" fontId="85" fillId="0" borderId="85" xfId="3" applyFont="1" applyBorder="1" applyAlignment="1">
      <alignment horizontal="left" vertical="center"/>
    </xf>
    <xf numFmtId="0" fontId="116" fillId="0" borderId="0" xfId="3" applyFont="1" applyBorder="1" applyAlignment="1">
      <alignment horizontal="left" vertical="center"/>
    </xf>
    <xf numFmtId="0" fontId="100" fillId="0" borderId="76" xfId="7" applyFont="1" applyBorder="1" applyAlignment="1">
      <alignment horizontal="center" vertical="center"/>
    </xf>
    <xf numFmtId="0" fontId="100" fillId="0" borderId="77" xfId="7" applyFont="1" applyBorder="1" applyAlignment="1">
      <alignment horizontal="center" vertical="center"/>
    </xf>
    <xf numFmtId="0" fontId="100" fillId="0" borderId="78" xfId="7" applyFont="1" applyBorder="1" applyAlignment="1">
      <alignment horizontal="center" vertical="center"/>
    </xf>
    <xf numFmtId="0" fontId="63" fillId="0" borderId="13" xfId="7" applyFont="1" applyBorder="1" applyAlignment="1">
      <alignment horizontal="center" vertical="center"/>
    </xf>
    <xf numFmtId="0" fontId="63" fillId="0" borderId="18" xfId="7" applyFont="1" applyBorder="1" applyAlignment="1">
      <alignment horizontal="center" vertical="center"/>
    </xf>
    <xf numFmtId="0" fontId="63" fillId="0" borderId="32" xfId="7" applyFont="1" applyBorder="1" applyAlignment="1">
      <alignment horizontal="center" vertical="center"/>
    </xf>
    <xf numFmtId="0" fontId="92" fillId="0" borderId="72" xfId="7" applyBorder="1" applyAlignment="1">
      <alignment horizontal="left" vertical="top" wrapText="1"/>
    </xf>
    <xf numFmtId="0" fontId="92" fillId="0" borderId="70" xfId="7" applyBorder="1" applyAlignment="1">
      <alignment horizontal="left" vertical="center"/>
    </xf>
    <xf numFmtId="0" fontId="99" fillId="0" borderId="74" xfId="7" applyFont="1" applyBorder="1" applyAlignment="1">
      <alignment horizontal="right" vertical="center" wrapText="1"/>
    </xf>
    <xf numFmtId="0" fontId="99" fillId="0" borderId="75" xfId="7" applyFont="1" applyBorder="1" applyAlignment="1">
      <alignment horizontal="right" vertical="center" wrapText="1"/>
    </xf>
    <xf numFmtId="181" fontId="94" fillId="0" borderId="72" xfId="7"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2" xfId="0" applyBorder="1" applyAlignment="1">
      <alignment horizontal="center" vertical="center"/>
    </xf>
    <xf numFmtId="0" fontId="0" fillId="0" borderId="79" xfId="0" applyBorder="1" applyAlignment="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horizontal="center" vertical="center"/>
    </xf>
    <xf numFmtId="0" fontId="0" fillId="0" borderId="81" xfId="0" applyBorder="1" applyAlignment="1">
      <alignment horizontal="center" vertical="center"/>
    </xf>
    <xf numFmtId="49" fontId="0" fillId="0" borderId="13" xfId="0" applyNumberFormat="1" applyBorder="1" applyAlignment="1">
      <alignment horizontal="center" vertical="center"/>
    </xf>
    <xf numFmtId="49" fontId="0" fillId="0" borderId="18" xfId="0" applyNumberFormat="1" applyBorder="1" applyAlignment="1">
      <alignment horizontal="center" vertical="center"/>
    </xf>
    <xf numFmtId="49" fontId="0" fillId="0" borderId="32" xfId="0" applyNumberFormat="1" applyBorder="1" applyAlignment="1">
      <alignment horizontal="center" vertical="center"/>
    </xf>
    <xf numFmtId="0" fontId="98" fillId="0" borderId="0" xfId="2" applyFont="1" applyAlignment="1">
      <alignment vertical="center" wrapText="1"/>
    </xf>
    <xf numFmtId="0" fontId="98" fillId="0" borderId="0" xfId="2" applyFont="1" applyAlignment="1">
      <alignment horizontal="center" vertical="center" wrapText="1"/>
    </xf>
    <xf numFmtId="0" fontId="98" fillId="0" borderId="0" xfId="2" applyFont="1">
      <alignment vertical="center"/>
    </xf>
    <xf numFmtId="0" fontId="32" fillId="0" borderId="0" xfId="0" applyFont="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226208</xdr:colOff>
      <xdr:row>0</xdr:row>
      <xdr:rowOff>252000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view="pageBreakPreview" zoomScale="118" zoomScaleNormal="100" zoomScaleSheetLayoutView="118" workbookViewId="0">
      <selection activeCell="B72" sqref="B72:G72"/>
    </sheetView>
  </sheetViews>
  <sheetFormatPr defaultColWidth="9" defaultRowHeight="13.5"/>
  <cols>
    <col min="1" max="1" width="17.5" style="266" customWidth="1"/>
    <col min="2" max="6" width="14.5" style="267" customWidth="1"/>
    <col min="7" max="7" width="15" style="267" customWidth="1"/>
    <col min="8" max="8" width="3.5" style="267" customWidth="1"/>
    <col min="9" max="16384" width="9" style="267"/>
  </cols>
  <sheetData>
    <row r="1" spans="1:7" ht="30" customHeight="1">
      <c r="A1" s="350" t="s">
        <v>1549</v>
      </c>
      <c r="B1" s="351"/>
      <c r="C1" s="351"/>
      <c r="D1" s="351"/>
      <c r="E1" s="352"/>
      <c r="F1" s="314" t="s">
        <v>1550</v>
      </c>
    </row>
    <row r="2" spans="1:7" s="217" customFormat="1" ht="18" customHeight="1">
      <c r="A2" s="315"/>
      <c r="B2" s="315"/>
      <c r="C2" s="315"/>
      <c r="D2" s="315"/>
      <c r="E2" s="315"/>
      <c r="F2" s="315"/>
      <c r="G2" s="315"/>
    </row>
    <row r="3" spans="1:7" s="257" customFormat="1" ht="40.5" customHeight="1">
      <c r="A3" s="353" t="s">
        <v>1551</v>
      </c>
      <c r="B3" s="353"/>
      <c r="C3" s="353"/>
      <c r="D3" s="353"/>
      <c r="E3" s="353"/>
      <c r="F3" s="353"/>
      <c r="G3" s="353"/>
    </row>
    <row r="4" spans="1:7" s="257" customFormat="1" ht="24" customHeight="1">
      <c r="A4" s="316"/>
      <c r="B4" s="316"/>
      <c r="C4" s="316"/>
      <c r="D4" s="316"/>
      <c r="E4" s="316"/>
      <c r="F4" s="316"/>
      <c r="G4" s="316"/>
    </row>
    <row r="5" spans="1:7" ht="21" customHeight="1">
      <c r="A5" s="266" t="s">
        <v>1552</v>
      </c>
      <c r="B5" s="354">
        <v>44485</v>
      </c>
      <c r="C5" s="354"/>
      <c r="D5" s="354"/>
      <c r="E5" s="355">
        <v>44492</v>
      </c>
      <c r="F5" s="355"/>
    </row>
    <row r="6" spans="1:7" ht="21" customHeight="1">
      <c r="A6" s="266" t="s">
        <v>1478</v>
      </c>
      <c r="B6" s="267" t="s">
        <v>1553</v>
      </c>
    </row>
    <row r="7" spans="1:7" ht="21" customHeight="1">
      <c r="A7" s="266" t="s">
        <v>1554</v>
      </c>
      <c r="B7" s="266" t="s">
        <v>1492</v>
      </c>
      <c r="G7" s="268"/>
    </row>
    <row r="8" spans="1:7" ht="21" customHeight="1">
      <c r="B8" s="269" t="s">
        <v>1493</v>
      </c>
      <c r="C8" s="270">
        <f>B5</f>
        <v>44485</v>
      </c>
      <c r="D8" s="271"/>
      <c r="E8" s="271"/>
      <c r="F8" s="270"/>
      <c r="G8" s="268"/>
    </row>
    <row r="9" spans="1:7" ht="21" customHeight="1">
      <c r="B9" s="272" t="s">
        <v>1494</v>
      </c>
      <c r="C9" s="268"/>
      <c r="D9" s="268"/>
      <c r="E9" s="268"/>
      <c r="F9" s="268"/>
      <c r="G9" s="268"/>
    </row>
    <row r="10" spans="1:7" ht="21" customHeight="1">
      <c r="B10" s="356" t="s">
        <v>1495</v>
      </c>
      <c r="C10" s="356"/>
      <c r="D10" s="356"/>
      <c r="E10" s="356"/>
      <c r="F10" s="356"/>
      <c r="G10" s="356"/>
    </row>
    <row r="11" spans="1:7" ht="21" customHeight="1">
      <c r="B11" s="356"/>
      <c r="C11" s="356"/>
      <c r="D11" s="356"/>
      <c r="E11" s="356"/>
      <c r="F11" s="356"/>
      <c r="G11" s="356"/>
    </row>
    <row r="12" spans="1:7" ht="21" customHeight="1">
      <c r="B12" s="273"/>
      <c r="C12" s="273"/>
      <c r="D12" s="273"/>
      <c r="E12" s="273"/>
      <c r="F12" s="273"/>
      <c r="G12" s="273"/>
    </row>
    <row r="13" spans="1:7" ht="21" customHeight="1">
      <c r="B13" s="274" t="s">
        <v>1496</v>
      </c>
      <c r="C13" s="275">
        <f>E5</f>
        <v>44492</v>
      </c>
      <c r="D13" s="273"/>
      <c r="E13" s="273"/>
      <c r="F13" s="273"/>
      <c r="G13" s="273"/>
    </row>
    <row r="14" spans="1:7" ht="21" customHeight="1">
      <c r="B14" s="272" t="s">
        <v>1497</v>
      </c>
      <c r="C14" s="273"/>
      <c r="D14" s="273"/>
      <c r="E14" s="273"/>
      <c r="F14" s="273"/>
      <c r="G14" s="273"/>
    </row>
    <row r="15" spans="1:7" ht="21" customHeight="1">
      <c r="B15" s="357" t="s">
        <v>1498</v>
      </c>
      <c r="C15" s="357"/>
      <c r="D15" s="357"/>
      <c r="E15" s="357"/>
      <c r="F15" s="273"/>
      <c r="G15" s="273"/>
    </row>
    <row r="16" spans="1:7" ht="21" customHeight="1">
      <c r="B16" s="274"/>
      <c r="C16" s="274"/>
      <c r="D16" s="274"/>
      <c r="E16" s="274"/>
      <c r="F16" s="273"/>
      <c r="G16" s="273"/>
    </row>
    <row r="17" spans="1:7" ht="21" customHeight="1">
      <c r="B17" s="266" t="s">
        <v>1499</v>
      </c>
      <c r="C17" s="358"/>
      <c r="D17" s="358"/>
      <c r="E17" s="358"/>
      <c r="F17" s="358"/>
      <c r="G17" s="358"/>
    </row>
    <row r="18" spans="1:7" ht="21" customHeight="1">
      <c r="B18" s="269" t="s">
        <v>1493</v>
      </c>
      <c r="C18" s="270">
        <f>B5</f>
        <v>44485</v>
      </c>
    </row>
    <row r="19" spans="1:7" ht="21" customHeight="1">
      <c r="B19" s="272" t="s">
        <v>1555</v>
      </c>
    </row>
    <row r="20" spans="1:7" ht="21" customHeight="1">
      <c r="B20" s="276" t="s">
        <v>1500</v>
      </c>
    </row>
    <row r="21" spans="1:7" ht="21" customHeight="1">
      <c r="B21" s="276"/>
    </row>
    <row r="22" spans="1:7" ht="21" customHeight="1">
      <c r="B22" s="274" t="s">
        <v>1496</v>
      </c>
      <c r="C22" s="275">
        <f>E5</f>
        <v>44492</v>
      </c>
    </row>
    <row r="23" spans="1:7" ht="21" customHeight="1">
      <c r="B23" s="272" t="s">
        <v>1501</v>
      </c>
    </row>
    <row r="24" spans="1:7" ht="21" customHeight="1">
      <c r="B24" s="272" t="s">
        <v>1502</v>
      </c>
    </row>
    <row r="25" spans="1:7" ht="21" customHeight="1">
      <c r="B25" s="272"/>
    </row>
    <row r="26" spans="1:7" ht="21" customHeight="1">
      <c r="A26" s="266" t="s">
        <v>1556</v>
      </c>
      <c r="B26" s="267" t="s">
        <v>1557</v>
      </c>
    </row>
    <row r="27" spans="1:7" ht="21" customHeight="1">
      <c r="B27" s="267" t="s">
        <v>1558</v>
      </c>
    </row>
    <row r="28" spans="1:7" ht="32.25" customHeight="1">
      <c r="B28" s="356" t="s">
        <v>1559</v>
      </c>
      <c r="C28" s="356"/>
      <c r="D28" s="356"/>
      <c r="E28" s="356"/>
      <c r="F28" s="356"/>
      <c r="G28" s="356"/>
    </row>
    <row r="29" spans="1:7" ht="18" customHeight="1">
      <c r="B29" s="267" t="s">
        <v>1560</v>
      </c>
    </row>
    <row r="30" spans="1:7" ht="22.5" customHeight="1">
      <c r="B30" s="317" t="s">
        <v>1561</v>
      </c>
    </row>
    <row r="31" spans="1:7" ht="39" customHeight="1">
      <c r="B31" s="359" t="s">
        <v>1562</v>
      </c>
      <c r="C31" s="359"/>
      <c r="D31" s="359"/>
      <c r="E31" s="359"/>
      <c r="F31" s="359"/>
      <c r="G31" s="359"/>
    </row>
    <row r="32" spans="1:7" ht="26.25" customHeight="1">
      <c r="B32" s="267" t="s">
        <v>1563</v>
      </c>
      <c r="C32" s="318"/>
      <c r="D32" s="318"/>
      <c r="E32" s="318"/>
      <c r="F32" s="318"/>
      <c r="G32" s="318"/>
    </row>
    <row r="33" spans="1:7" ht="26.25" customHeight="1">
      <c r="B33" s="267" t="s">
        <v>1564</v>
      </c>
      <c r="C33" s="318"/>
      <c r="D33" s="318"/>
      <c r="E33" s="318"/>
      <c r="F33" s="318"/>
      <c r="G33" s="318"/>
    </row>
    <row r="34" spans="1:7" ht="26.25" customHeight="1">
      <c r="B34" s="266" t="s">
        <v>1565</v>
      </c>
      <c r="C34" s="318"/>
      <c r="D34" s="318"/>
      <c r="E34" s="318"/>
      <c r="F34" s="318"/>
      <c r="G34" s="318"/>
    </row>
    <row r="35" spans="1:7" ht="26.25" customHeight="1">
      <c r="B35" s="266" t="s">
        <v>1566</v>
      </c>
      <c r="C35" s="318"/>
      <c r="D35" s="318"/>
      <c r="E35" s="318"/>
      <c r="F35" s="318"/>
      <c r="G35" s="318"/>
    </row>
    <row r="36" spans="1:7" ht="30" customHeight="1">
      <c r="B36" s="266" t="s">
        <v>1567</v>
      </c>
      <c r="C36" s="318"/>
      <c r="D36" s="318"/>
      <c r="E36" s="318"/>
      <c r="F36" s="318"/>
      <c r="G36" s="318"/>
    </row>
    <row r="37" spans="1:7" ht="30" customHeight="1">
      <c r="B37" s="266"/>
      <c r="C37" s="318"/>
      <c r="D37" s="318"/>
      <c r="E37" s="318"/>
      <c r="F37" s="318"/>
      <c r="G37" s="318"/>
    </row>
    <row r="38" spans="1:7" ht="30" customHeight="1">
      <c r="A38" s="266" t="s">
        <v>1568</v>
      </c>
      <c r="B38" s="257" t="s">
        <v>1569</v>
      </c>
      <c r="C38" s="257"/>
      <c r="D38" s="257"/>
      <c r="E38" s="257"/>
    </row>
    <row r="39" spans="1:7" ht="19.5" customHeight="1">
      <c r="B39" s="257" t="s">
        <v>1570</v>
      </c>
      <c r="C39" s="319"/>
      <c r="D39" s="257"/>
      <c r="E39" s="257"/>
    </row>
    <row r="40" spans="1:7" ht="19.5" customHeight="1">
      <c r="B40" s="257" t="s">
        <v>1571</v>
      </c>
      <c r="C40" s="257"/>
      <c r="D40" s="320" t="s">
        <v>1572</v>
      </c>
      <c r="E40" s="321" t="s">
        <v>1573</v>
      </c>
    </row>
    <row r="41" spans="1:7" ht="37.5" customHeight="1">
      <c r="A41" s="266" t="s">
        <v>1574</v>
      </c>
      <c r="B41" s="322" t="s">
        <v>1575</v>
      </c>
      <c r="C41" s="273"/>
      <c r="D41" s="273"/>
      <c r="E41" s="356" t="s">
        <v>1576</v>
      </c>
      <c r="F41" s="356"/>
      <c r="G41" s="356"/>
    </row>
    <row r="42" spans="1:7" s="278" customFormat="1" ht="19.5" customHeight="1">
      <c r="A42" s="266"/>
      <c r="B42" s="317" t="s">
        <v>1577</v>
      </c>
      <c r="C42" s="273"/>
      <c r="D42" s="273"/>
      <c r="E42" s="273"/>
      <c r="F42" s="273"/>
      <c r="G42" s="273"/>
    </row>
    <row r="43" spans="1:7" ht="19.5" customHeight="1">
      <c r="C43" s="278"/>
      <c r="D43" s="278"/>
      <c r="E43" s="278"/>
      <c r="F43" s="278"/>
      <c r="G43" s="278"/>
    </row>
    <row r="44" spans="1:7" ht="19.5" customHeight="1">
      <c r="A44" s="266" t="s">
        <v>1578</v>
      </c>
      <c r="B44" s="360" t="s">
        <v>1600</v>
      </c>
      <c r="C44" s="360"/>
      <c r="D44" s="360"/>
      <c r="E44" s="323"/>
      <c r="F44" s="324"/>
      <c r="G44" s="325"/>
    </row>
    <row r="45" spans="1:7" ht="19.5" customHeight="1">
      <c r="B45" s="349" t="s">
        <v>1601</v>
      </c>
      <c r="C45" s="349"/>
      <c r="D45" s="349"/>
      <c r="E45" s="349"/>
      <c r="F45" s="349"/>
      <c r="G45" s="326"/>
    </row>
    <row r="46" spans="1:7" ht="19.5" customHeight="1">
      <c r="B46" s="324" t="s">
        <v>1602</v>
      </c>
      <c r="C46" s="323"/>
      <c r="D46" s="323"/>
      <c r="E46" s="323"/>
      <c r="F46" s="323"/>
      <c r="G46" s="326"/>
    </row>
    <row r="47" spans="1:7" ht="18" customHeight="1" thickBot="1">
      <c r="A47" s="327" t="s">
        <v>1579</v>
      </c>
      <c r="B47" s="266"/>
      <c r="C47" s="328"/>
      <c r="D47" s="328"/>
      <c r="E47" s="329"/>
      <c r="F47" s="329"/>
      <c r="G47" s="329"/>
    </row>
    <row r="48" spans="1:7" ht="18" customHeight="1">
      <c r="A48" s="330"/>
      <c r="B48" s="331" t="s">
        <v>1265</v>
      </c>
      <c r="C48" s="332"/>
      <c r="D48" s="332"/>
      <c r="E48" s="332"/>
      <c r="F48" s="332"/>
      <c r="G48" s="333"/>
    </row>
    <row r="49" spans="1:7" ht="48" customHeight="1">
      <c r="B49" s="361" t="s">
        <v>1580</v>
      </c>
      <c r="C49" s="362"/>
      <c r="D49" s="362"/>
      <c r="E49" s="362"/>
      <c r="F49" s="362"/>
      <c r="G49" s="363"/>
    </row>
    <row r="50" spans="1:7" ht="18" customHeight="1">
      <c r="B50" s="334" t="s">
        <v>1266</v>
      </c>
      <c r="C50" s="335"/>
      <c r="D50" s="335" t="s">
        <v>1581</v>
      </c>
      <c r="E50" s="335"/>
      <c r="F50" s="335"/>
      <c r="G50" s="336"/>
    </row>
    <row r="51" spans="1:7" ht="18" customHeight="1">
      <c r="B51" s="334" t="s">
        <v>1267</v>
      </c>
      <c r="C51" s="335"/>
      <c r="D51" s="335" t="s">
        <v>1582</v>
      </c>
      <c r="E51" s="335"/>
      <c r="F51" s="335"/>
      <c r="G51" s="336"/>
    </row>
    <row r="52" spans="1:7" ht="18" customHeight="1">
      <c r="B52" s="334" t="s">
        <v>1268</v>
      </c>
      <c r="C52" s="335"/>
      <c r="D52" s="335" t="s">
        <v>1583</v>
      </c>
      <c r="E52" s="335"/>
      <c r="F52" s="335"/>
      <c r="G52" s="336"/>
    </row>
    <row r="53" spans="1:7" ht="18" customHeight="1">
      <c r="B53" s="337" t="s">
        <v>1269</v>
      </c>
      <c r="C53" s="335"/>
      <c r="D53" s="335"/>
      <c r="E53" s="335"/>
      <c r="F53" s="335"/>
      <c r="G53" s="336"/>
    </row>
    <row r="54" spans="1:7" ht="18" customHeight="1">
      <c r="B54" s="334"/>
      <c r="C54" s="335" t="s">
        <v>1584</v>
      </c>
      <c r="D54" s="335"/>
      <c r="E54" s="335"/>
      <c r="F54" s="335"/>
      <c r="G54" s="336"/>
    </row>
    <row r="55" spans="1:7" ht="18" customHeight="1">
      <c r="B55" s="334"/>
      <c r="C55" s="335" t="s">
        <v>1585</v>
      </c>
      <c r="D55" s="335"/>
      <c r="E55" s="335"/>
      <c r="F55" s="335"/>
      <c r="G55" s="336"/>
    </row>
    <row r="56" spans="1:7" ht="18" customHeight="1">
      <c r="B56" s="334" t="s">
        <v>1586</v>
      </c>
      <c r="C56" s="335"/>
      <c r="D56" s="335"/>
      <c r="E56" s="335"/>
      <c r="F56" s="335"/>
      <c r="G56" s="336"/>
    </row>
    <row r="57" spans="1:7" ht="18" customHeight="1">
      <c r="B57" s="334" t="s">
        <v>1270</v>
      </c>
      <c r="C57" s="335" t="s">
        <v>1271</v>
      </c>
      <c r="D57" s="335" t="s">
        <v>1272</v>
      </c>
      <c r="E57" s="335"/>
      <c r="F57" s="335" t="s">
        <v>1273</v>
      </c>
      <c r="G57" s="336" t="s">
        <v>1274</v>
      </c>
    </row>
    <row r="58" spans="1:7" ht="18" customHeight="1">
      <c r="B58" s="334"/>
      <c r="C58" s="335" t="s">
        <v>1275</v>
      </c>
      <c r="D58" s="335"/>
      <c r="E58" s="335"/>
      <c r="F58" s="335"/>
      <c r="G58" s="336"/>
    </row>
    <row r="59" spans="1:7" ht="14.25" thickBot="1">
      <c r="B59" s="338" t="s">
        <v>1276</v>
      </c>
      <c r="C59" s="339" t="s">
        <v>1277</v>
      </c>
      <c r="D59" s="339" t="s">
        <v>1278</v>
      </c>
      <c r="E59" s="339"/>
      <c r="F59" s="339" t="s">
        <v>1266</v>
      </c>
      <c r="G59" s="340" t="s">
        <v>1587</v>
      </c>
    </row>
    <row r="60" spans="1:7" ht="15" customHeight="1">
      <c r="B60" s="267" t="s">
        <v>1588</v>
      </c>
    </row>
    <row r="61" spans="1:7" ht="18" customHeight="1">
      <c r="B61" s="266" t="s">
        <v>1589</v>
      </c>
    </row>
    <row r="62" spans="1:7" ht="30" customHeight="1">
      <c r="B62" s="277" t="s">
        <v>1590</v>
      </c>
      <c r="C62" s="278"/>
      <c r="D62" s="278"/>
      <c r="E62" s="278"/>
      <c r="F62" s="278"/>
      <c r="G62" s="278"/>
    </row>
    <row r="63" spans="1:7" ht="22.5" customHeight="1">
      <c r="B63" s="277"/>
      <c r="C63" s="278"/>
      <c r="D63" s="278"/>
      <c r="E63" s="278"/>
      <c r="F63" s="278"/>
      <c r="G63" s="278"/>
    </row>
    <row r="64" spans="1:7" ht="16.5" customHeight="1">
      <c r="A64" s="266" t="s">
        <v>1591</v>
      </c>
      <c r="B64" s="277" t="s">
        <v>1592</v>
      </c>
      <c r="C64" s="278"/>
      <c r="D64" s="278"/>
      <c r="E64" s="278"/>
      <c r="F64" s="278"/>
      <c r="G64" s="278"/>
    </row>
    <row r="65" spans="1:7" ht="16.5" customHeight="1">
      <c r="B65" s="277"/>
      <c r="C65" s="278"/>
      <c r="D65" s="278"/>
      <c r="E65" s="278"/>
      <c r="F65" s="278"/>
      <c r="G65" s="278"/>
    </row>
    <row r="66" spans="1:7" ht="37.5" customHeight="1">
      <c r="A66" s="266" t="s">
        <v>1593</v>
      </c>
      <c r="B66" s="364" t="s">
        <v>1594</v>
      </c>
      <c r="C66" s="364"/>
      <c r="D66" s="364"/>
      <c r="E66" s="364"/>
      <c r="F66" s="364"/>
      <c r="G66" s="364"/>
    </row>
    <row r="67" spans="1:7" ht="15" customHeight="1">
      <c r="B67" s="365" t="s">
        <v>1595</v>
      </c>
      <c r="C67" s="365"/>
      <c r="D67" s="365"/>
      <c r="E67" s="365"/>
      <c r="F67" s="365"/>
      <c r="G67" s="365"/>
    </row>
    <row r="68" spans="1:7" ht="18" customHeight="1">
      <c r="B68" s="317" t="s">
        <v>1596</v>
      </c>
    </row>
    <row r="69" spans="1:7" ht="18" customHeight="1">
      <c r="B69" s="317" t="s">
        <v>1597</v>
      </c>
    </row>
    <row r="70" spans="1:7" ht="18" customHeight="1">
      <c r="B70" s="266" t="s">
        <v>1598</v>
      </c>
      <c r="D70" s="322"/>
    </row>
    <row r="71" spans="1:7" ht="31.5" customHeight="1">
      <c r="B71" s="366" t="s">
        <v>1603</v>
      </c>
      <c r="C71" s="366"/>
      <c r="D71" s="366"/>
      <c r="E71" s="366"/>
      <c r="F71" s="366"/>
      <c r="G71" s="366"/>
    </row>
    <row r="72" spans="1:7" ht="102" customHeight="1">
      <c r="B72" s="367" t="s">
        <v>1599</v>
      </c>
      <c r="C72" s="367"/>
      <c r="D72" s="367"/>
      <c r="E72" s="367"/>
      <c r="F72" s="367"/>
      <c r="G72" s="367"/>
    </row>
    <row r="73" spans="1:7" ht="107.25" customHeight="1"/>
  </sheetData>
  <mergeCells count="17">
    <mergeCell ref="B49:G49"/>
    <mergeCell ref="B66:G66"/>
    <mergeCell ref="B67:G67"/>
    <mergeCell ref="B71:G71"/>
    <mergeCell ref="B72:G72"/>
    <mergeCell ref="B45:F45"/>
    <mergeCell ref="A1:E1"/>
    <mergeCell ref="A3:G3"/>
    <mergeCell ref="B5:D5"/>
    <mergeCell ref="E5:F5"/>
    <mergeCell ref="B10:G11"/>
    <mergeCell ref="B15:E15"/>
    <mergeCell ref="C17:G17"/>
    <mergeCell ref="B28:G28"/>
    <mergeCell ref="B31:G31"/>
    <mergeCell ref="E41:G41"/>
    <mergeCell ref="B44:D44"/>
  </mergeCells>
  <phoneticPr fontId="42"/>
  <pageMargins left="0.74803149606299213" right="0.74803149606299213" top="0.98425196850393704" bottom="0.98425196850393704" header="0.51181102362204722" footer="0.51181102362204722"/>
  <pageSetup paperSize="9" scale="81" firstPageNumber="31" fitToHeight="0" orientation="portrait" r:id="rId1"/>
  <headerFooter>
    <oddFooter>&amp;C&amp;P</oddFooter>
  </headerFooter>
  <rowBreaks count="1" manualBreakCount="1">
    <brk id="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ColWidth="9" defaultRowHeight="13.5"/>
  <cols>
    <col min="1" max="1" width="9" style="94"/>
    <col min="2" max="2" width="108.5" style="94" customWidth="1"/>
    <col min="3" max="16384" width="9" style="94"/>
  </cols>
  <sheetData>
    <row r="2" spans="2:2" ht="24.75">
      <c r="B2" s="154" t="s">
        <v>605</v>
      </c>
    </row>
    <row r="3" spans="2:2" ht="18.75">
      <c r="B3" s="155" t="s">
        <v>606</v>
      </c>
    </row>
    <row r="4" spans="2:2" ht="18.75">
      <c r="B4" s="156"/>
    </row>
    <row r="13" spans="2:2" ht="37.5">
      <c r="B13" s="155" t="s">
        <v>607</v>
      </c>
    </row>
    <row r="14" spans="2:2" ht="18.75">
      <c r="B14" s="156"/>
    </row>
    <row r="23" spans="2:2" ht="18.75">
      <c r="B23" s="155" t="s">
        <v>608</v>
      </c>
    </row>
  </sheetData>
  <sheetProtection sheet="1" objects="1" scenarios="1" selectLockedCells="1" selectUnlockedCells="1"/>
  <phoneticPr fontId="4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52" t="s">
        <v>602</v>
      </c>
    </row>
    <row r="3" spans="1:1" ht="18.75">
      <c r="A3" s="153" t="s">
        <v>603</v>
      </c>
    </row>
    <row r="5" spans="1:1" ht="18.75">
      <c r="A5" s="153" t="s">
        <v>604</v>
      </c>
    </row>
  </sheetData>
  <phoneticPr fontId="4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50"/>
  <sheetViews>
    <sheetView workbookViewId="0">
      <selection activeCell="A34" sqref="A34"/>
    </sheetView>
  </sheetViews>
  <sheetFormatPr defaultRowHeight="13.5"/>
  <cols>
    <col min="1" max="1" width="15.625" style="279" customWidth="1"/>
    <col min="2" max="2" width="5.25" style="279" bestFit="1" customWidth="1"/>
    <col min="3" max="3" width="5.875" style="282" bestFit="1" customWidth="1"/>
    <col min="4" max="4" width="3.75" style="279" customWidth="1"/>
    <col min="5" max="5" width="13.875" style="279" bestFit="1" customWidth="1"/>
    <col min="6" max="6" width="5.5" style="282" bestFit="1" customWidth="1"/>
    <col min="7" max="7" width="5.875" style="282" bestFit="1" customWidth="1"/>
    <col min="8" max="8" width="3.75" style="279" customWidth="1"/>
    <col min="9" max="9" width="13.125" style="279" bestFit="1" customWidth="1"/>
    <col min="10" max="10" width="5.25" style="279" bestFit="1" customWidth="1"/>
    <col min="11" max="11" width="5.875" style="279" bestFit="1" customWidth="1"/>
    <col min="12" max="12" width="3.75" style="279" customWidth="1"/>
    <col min="13" max="13" width="90.625" style="279" customWidth="1"/>
    <col min="14" max="16384" width="9" style="279"/>
  </cols>
  <sheetData>
    <row r="1" spans="1:18" ht="17.25">
      <c r="A1" s="552" t="s">
        <v>89</v>
      </c>
      <c r="B1" s="552"/>
      <c r="C1" s="552"/>
      <c r="E1" s="552" t="s">
        <v>90</v>
      </c>
      <c r="F1" s="552"/>
      <c r="G1" s="552"/>
      <c r="I1" s="552" t="s">
        <v>1480</v>
      </c>
      <c r="J1" s="552"/>
      <c r="K1" s="552"/>
      <c r="M1" s="280" t="s">
        <v>1492</v>
      </c>
      <c r="N1" s="280"/>
      <c r="O1" s="280"/>
      <c r="P1" s="280"/>
      <c r="Q1" s="280"/>
      <c r="R1" s="281"/>
    </row>
    <row r="2" spans="1:18" ht="17.25">
      <c r="A2" s="552" t="s">
        <v>84</v>
      </c>
      <c r="B2" s="282" t="s">
        <v>84</v>
      </c>
      <c r="C2" s="282" t="s">
        <v>91</v>
      </c>
      <c r="E2" s="552" t="s">
        <v>84</v>
      </c>
      <c r="F2" s="282" t="s">
        <v>84</v>
      </c>
      <c r="G2" s="282" t="s">
        <v>91</v>
      </c>
      <c r="I2" s="552" t="s">
        <v>84</v>
      </c>
      <c r="J2" s="282" t="s">
        <v>84</v>
      </c>
      <c r="K2" s="282" t="s">
        <v>91</v>
      </c>
      <c r="M2" s="283" t="s">
        <v>1493</v>
      </c>
      <c r="N2" s="284" t="e">
        <f>#REF!</f>
        <v>#REF!</v>
      </c>
      <c r="O2" s="285"/>
      <c r="P2" s="285"/>
      <c r="Q2" s="284"/>
      <c r="R2" s="281"/>
    </row>
    <row r="3" spans="1:18" ht="17.25">
      <c r="A3" s="552"/>
      <c r="B3" s="282" t="s">
        <v>1483</v>
      </c>
      <c r="C3" s="282" t="s">
        <v>1482</v>
      </c>
      <c r="E3" s="552"/>
      <c r="F3" s="282" t="s">
        <v>1481</v>
      </c>
      <c r="G3" s="282" t="s">
        <v>1482</v>
      </c>
      <c r="I3" s="552"/>
      <c r="J3" s="282" t="s">
        <v>1481</v>
      </c>
      <c r="K3" s="282" t="s">
        <v>1484</v>
      </c>
      <c r="M3" s="286" t="s">
        <v>1494</v>
      </c>
      <c r="N3" s="281"/>
      <c r="O3" s="281"/>
      <c r="P3" s="281"/>
      <c r="Q3" s="281"/>
      <c r="R3" s="281"/>
    </row>
    <row r="4" spans="1:18">
      <c r="A4" s="15" t="s">
        <v>1503</v>
      </c>
      <c r="B4" s="287">
        <v>1</v>
      </c>
      <c r="C4" s="282">
        <v>2</v>
      </c>
      <c r="E4" s="15" t="s">
        <v>1521</v>
      </c>
      <c r="F4" s="287">
        <v>19</v>
      </c>
      <c r="G4" s="282">
        <v>2</v>
      </c>
      <c r="I4" s="15" t="s">
        <v>1488</v>
      </c>
      <c r="J4" s="288">
        <v>6</v>
      </c>
      <c r="K4" s="279">
        <v>2</v>
      </c>
      <c r="M4" s="549" t="s">
        <v>1505</v>
      </c>
      <c r="N4" s="549"/>
      <c r="O4" s="549"/>
      <c r="P4" s="549"/>
      <c r="Q4" s="549"/>
      <c r="R4" s="549"/>
    </row>
    <row r="5" spans="1:18">
      <c r="A5" s="15" t="s">
        <v>1504</v>
      </c>
      <c r="B5" s="287">
        <v>2</v>
      </c>
      <c r="C5" s="282">
        <v>2</v>
      </c>
      <c r="E5" s="15" t="s">
        <v>1522</v>
      </c>
      <c r="F5" s="287">
        <v>20</v>
      </c>
      <c r="G5" s="282">
        <v>2</v>
      </c>
      <c r="I5" s="15" t="s">
        <v>1490</v>
      </c>
      <c r="J5" s="288">
        <v>7</v>
      </c>
      <c r="K5" s="279">
        <v>2</v>
      </c>
      <c r="M5" s="549"/>
      <c r="N5" s="549"/>
      <c r="O5" s="549"/>
      <c r="P5" s="549"/>
      <c r="Q5" s="549"/>
      <c r="R5" s="549"/>
    </row>
    <row r="6" spans="1:18" ht="17.25">
      <c r="A6" s="15" t="s">
        <v>1510</v>
      </c>
      <c r="B6" s="287">
        <v>3</v>
      </c>
      <c r="C6" s="282">
        <v>2</v>
      </c>
      <c r="E6" s="15" t="s">
        <v>1523</v>
      </c>
      <c r="F6" s="287">
        <v>21</v>
      </c>
      <c r="G6" s="282">
        <v>2</v>
      </c>
      <c r="I6" s="15" t="s">
        <v>1489</v>
      </c>
      <c r="J6" s="288">
        <v>24</v>
      </c>
      <c r="K6" s="279">
        <v>2</v>
      </c>
      <c r="M6" s="289"/>
      <c r="N6" s="289"/>
      <c r="O6" s="289"/>
      <c r="P6" s="289"/>
      <c r="Q6" s="289"/>
      <c r="R6" s="289"/>
    </row>
    <row r="7" spans="1:18" ht="17.25">
      <c r="A7" s="15" t="s">
        <v>1526</v>
      </c>
      <c r="B7" s="287">
        <v>4</v>
      </c>
      <c r="C7" s="282">
        <v>2</v>
      </c>
      <c r="E7" s="15" t="s">
        <v>1524</v>
      </c>
      <c r="F7" s="287">
        <v>22</v>
      </c>
      <c r="G7" s="282">
        <v>2</v>
      </c>
      <c r="I7" s="15" t="s">
        <v>1491</v>
      </c>
      <c r="J7" s="288">
        <v>25</v>
      </c>
      <c r="K7" s="279">
        <v>2</v>
      </c>
      <c r="M7" s="290" t="s">
        <v>1496</v>
      </c>
      <c r="N7" s="291" t="e">
        <f>#REF!</f>
        <v>#REF!</v>
      </c>
      <c r="O7" s="289"/>
      <c r="P7" s="289"/>
      <c r="Q7" s="289"/>
      <c r="R7" s="289"/>
    </row>
    <row r="8" spans="1:18" ht="17.25">
      <c r="A8" s="15" t="s">
        <v>1527</v>
      </c>
      <c r="B8" s="287">
        <v>5</v>
      </c>
      <c r="C8" s="282">
        <v>2</v>
      </c>
      <c r="E8" s="15" t="s">
        <v>1525</v>
      </c>
      <c r="F8" s="287">
        <v>23</v>
      </c>
      <c r="G8" s="282">
        <v>2</v>
      </c>
      <c r="J8" s="288"/>
      <c r="M8" s="286" t="s">
        <v>1506</v>
      </c>
      <c r="N8" s="289"/>
      <c r="O8" s="289"/>
      <c r="P8" s="289"/>
      <c r="Q8" s="289"/>
      <c r="R8" s="289"/>
    </row>
    <row r="9" spans="1:18" ht="17.25">
      <c r="A9" s="15" t="s">
        <v>1511</v>
      </c>
      <c r="B9" s="287">
        <v>8</v>
      </c>
      <c r="C9" s="282">
        <v>0</v>
      </c>
      <c r="E9" s="15" t="s">
        <v>1528</v>
      </c>
      <c r="F9" s="287">
        <v>26</v>
      </c>
      <c r="G9" s="282">
        <v>0</v>
      </c>
      <c r="J9" s="288"/>
      <c r="M9" s="550" t="s">
        <v>1498</v>
      </c>
      <c r="N9" s="550"/>
      <c r="O9" s="550"/>
      <c r="P9" s="550"/>
      <c r="Q9" s="289"/>
      <c r="R9" s="289"/>
    </row>
    <row r="10" spans="1:18" ht="17.25">
      <c r="A10" s="15" t="s">
        <v>1531</v>
      </c>
      <c r="B10" s="287">
        <v>9</v>
      </c>
      <c r="C10" s="282">
        <v>0</v>
      </c>
      <c r="E10" s="15" t="s">
        <v>1532</v>
      </c>
      <c r="F10" s="287">
        <v>27</v>
      </c>
      <c r="G10" s="282">
        <v>0</v>
      </c>
      <c r="J10" s="288"/>
      <c r="M10" s="290"/>
      <c r="N10" s="290"/>
      <c r="O10" s="290"/>
      <c r="P10" s="290"/>
      <c r="Q10" s="289"/>
      <c r="R10" s="289"/>
    </row>
    <row r="11" spans="1:18" ht="17.25">
      <c r="A11" s="15" t="s">
        <v>1512</v>
      </c>
      <c r="B11" s="287">
        <v>10</v>
      </c>
      <c r="C11" s="282">
        <v>0</v>
      </c>
      <c r="E11" s="15" t="s">
        <v>1529</v>
      </c>
      <c r="F11" s="287">
        <v>28</v>
      </c>
      <c r="G11" s="282">
        <v>0</v>
      </c>
      <c r="J11" s="288"/>
      <c r="M11" s="280" t="s">
        <v>1499</v>
      </c>
      <c r="N11" s="551"/>
      <c r="O11" s="551"/>
      <c r="P11" s="551"/>
      <c r="Q11" s="551"/>
      <c r="R11" s="551"/>
    </row>
    <row r="12" spans="1:18" ht="17.25">
      <c r="A12" s="15" t="s">
        <v>1513</v>
      </c>
      <c r="B12" s="287">
        <v>11</v>
      </c>
      <c r="C12" s="282">
        <v>0</v>
      </c>
      <c r="E12" s="15" t="s">
        <v>1530</v>
      </c>
      <c r="F12" s="287">
        <v>29</v>
      </c>
      <c r="G12" s="282">
        <v>0</v>
      </c>
      <c r="J12" s="288"/>
      <c r="M12" s="283" t="s">
        <v>1493</v>
      </c>
      <c r="N12" s="284" t="e">
        <f>#REF!</f>
        <v>#REF!</v>
      </c>
      <c r="O12" s="280"/>
      <c r="P12" s="280"/>
      <c r="Q12" s="280"/>
      <c r="R12" s="280"/>
    </row>
    <row r="13" spans="1:18" ht="17.25">
      <c r="A13" s="15" t="s">
        <v>1516</v>
      </c>
      <c r="B13" s="287">
        <v>12</v>
      </c>
      <c r="C13" s="282">
        <v>0</v>
      </c>
      <c r="E13" s="15" t="s">
        <v>1533</v>
      </c>
      <c r="F13" s="287">
        <v>30</v>
      </c>
      <c r="G13" s="282">
        <v>0</v>
      </c>
      <c r="J13" s="288"/>
      <c r="M13" s="286" t="s">
        <v>1507</v>
      </c>
      <c r="N13" s="280"/>
      <c r="O13" s="280"/>
      <c r="P13" s="280"/>
      <c r="Q13" s="280"/>
      <c r="R13" s="280"/>
    </row>
    <row r="14" spans="1:18" ht="17.25">
      <c r="A14" s="15" t="s">
        <v>1514</v>
      </c>
      <c r="B14" s="287">
        <v>13</v>
      </c>
      <c r="C14" s="282">
        <v>0</v>
      </c>
      <c r="E14" s="15" t="s">
        <v>1534</v>
      </c>
      <c r="F14" s="287">
        <v>31</v>
      </c>
      <c r="G14" s="282">
        <v>0</v>
      </c>
      <c r="M14" s="281" t="s">
        <v>1508</v>
      </c>
      <c r="N14" s="280"/>
      <c r="O14" s="280"/>
      <c r="P14" s="280"/>
      <c r="Q14" s="280"/>
      <c r="R14" s="280"/>
    </row>
    <row r="15" spans="1:18" ht="17.25">
      <c r="A15" s="15" t="s">
        <v>1515</v>
      </c>
      <c r="B15" s="287">
        <v>14</v>
      </c>
      <c r="C15" s="282">
        <v>0</v>
      </c>
      <c r="E15" s="15" t="s">
        <v>1535</v>
      </c>
      <c r="F15" s="287">
        <v>32</v>
      </c>
      <c r="G15" s="282">
        <v>0</v>
      </c>
      <c r="M15" s="281"/>
      <c r="N15" s="280"/>
      <c r="O15" s="280"/>
      <c r="P15" s="280"/>
      <c r="Q15" s="280"/>
      <c r="R15" s="280"/>
    </row>
    <row r="16" spans="1:18" ht="17.25">
      <c r="A16" s="15" t="s">
        <v>1517</v>
      </c>
      <c r="B16" s="287">
        <v>15</v>
      </c>
      <c r="C16" s="282">
        <v>0</v>
      </c>
      <c r="E16" s="15" t="s">
        <v>1536</v>
      </c>
      <c r="F16" s="287">
        <v>33</v>
      </c>
      <c r="G16" s="282">
        <v>0</v>
      </c>
      <c r="M16" s="290" t="s">
        <v>1496</v>
      </c>
      <c r="N16" s="291" t="e">
        <f>#REF!</f>
        <v>#REF!</v>
      </c>
      <c r="O16" s="280"/>
      <c r="P16" s="280"/>
      <c r="Q16" s="280"/>
      <c r="R16" s="280"/>
    </row>
    <row r="17" spans="1:18" ht="17.25">
      <c r="A17" s="15" t="s">
        <v>1518</v>
      </c>
      <c r="B17" s="287">
        <v>16</v>
      </c>
      <c r="C17" s="282">
        <v>0</v>
      </c>
      <c r="F17" s="287"/>
      <c r="M17" s="286" t="s">
        <v>1509</v>
      </c>
      <c r="N17" s="280"/>
      <c r="O17" s="280"/>
      <c r="P17" s="280"/>
      <c r="Q17" s="280"/>
      <c r="R17" s="280"/>
    </row>
    <row r="18" spans="1:18" ht="17.25">
      <c r="A18" s="15" t="s">
        <v>1519</v>
      </c>
      <c r="B18" s="287">
        <v>17</v>
      </c>
      <c r="C18" s="282">
        <v>0</v>
      </c>
      <c r="F18" s="287"/>
      <c r="M18" s="286" t="s">
        <v>1502</v>
      </c>
      <c r="N18" s="280"/>
      <c r="O18" s="280"/>
      <c r="P18" s="280"/>
      <c r="Q18" s="280"/>
      <c r="R18" s="280"/>
    </row>
    <row r="19" spans="1:18">
      <c r="A19" s="15" t="s">
        <v>1520</v>
      </c>
      <c r="B19" s="287">
        <v>18</v>
      </c>
      <c r="C19" s="282">
        <v>0</v>
      </c>
      <c r="F19" s="287"/>
      <c r="M19" s="293"/>
      <c r="N19" s="292"/>
      <c r="O19" s="292"/>
      <c r="P19" s="292"/>
      <c r="Q19" s="292"/>
      <c r="R19" s="292"/>
    </row>
    <row r="20" spans="1:18">
      <c r="B20" s="288"/>
      <c r="F20" s="287"/>
    </row>
    <row r="21" spans="1:18">
      <c r="A21" s="279" t="s">
        <v>1537</v>
      </c>
      <c r="B21" s="288"/>
      <c r="E21" s="279" t="s">
        <v>1537</v>
      </c>
      <c r="F21" s="287"/>
    </row>
    <row r="22" spans="1:18">
      <c r="A22" s="15" t="s">
        <v>1503</v>
      </c>
      <c r="B22" s="288"/>
      <c r="E22" s="15" t="s">
        <v>1521</v>
      </c>
      <c r="F22" s="287"/>
    </row>
    <row r="23" spans="1:18">
      <c r="A23" s="15" t="s">
        <v>1526</v>
      </c>
      <c r="B23" s="288"/>
      <c r="E23" s="15" t="s">
        <v>1524</v>
      </c>
      <c r="F23" s="287"/>
    </row>
    <row r="24" spans="1:18">
      <c r="A24" s="15" t="s">
        <v>1531</v>
      </c>
      <c r="B24" s="288"/>
      <c r="E24" s="15" t="s">
        <v>1532</v>
      </c>
      <c r="F24" s="287"/>
    </row>
    <row r="25" spans="1:18">
      <c r="A25" s="15" t="s">
        <v>1513</v>
      </c>
      <c r="B25" s="288"/>
      <c r="E25" s="15" t="s">
        <v>1529</v>
      </c>
      <c r="F25" s="287"/>
    </row>
    <row r="26" spans="1:18">
      <c r="A26" s="15" t="s">
        <v>1516</v>
      </c>
      <c r="B26" s="288"/>
      <c r="E26" s="15" t="s">
        <v>1533</v>
      </c>
      <c r="F26" s="287"/>
    </row>
    <row r="27" spans="1:18">
      <c r="A27" s="15" t="s">
        <v>1514</v>
      </c>
      <c r="B27" s="288"/>
      <c r="E27" s="15" t="s">
        <v>1536</v>
      </c>
      <c r="F27" s="287"/>
    </row>
    <row r="28" spans="1:18">
      <c r="A28" s="15" t="s">
        <v>1520</v>
      </c>
      <c r="B28" s="288"/>
      <c r="E28" s="279" t="s">
        <v>1539</v>
      </c>
      <c r="F28" s="287"/>
    </row>
    <row r="29" spans="1:18">
      <c r="A29" s="279" t="s">
        <v>1539</v>
      </c>
      <c r="B29" s="288"/>
      <c r="E29" s="15" t="s">
        <v>1521</v>
      </c>
      <c r="F29" s="287"/>
    </row>
    <row r="30" spans="1:18">
      <c r="A30" s="15" t="s">
        <v>1503</v>
      </c>
      <c r="B30" s="288"/>
      <c r="E30" s="15" t="s">
        <v>1524</v>
      </c>
      <c r="F30" s="287"/>
    </row>
    <row r="31" spans="1:18">
      <c r="A31" s="15" t="s">
        <v>1526</v>
      </c>
      <c r="B31" s="288"/>
      <c r="E31" s="15" t="s">
        <v>1532</v>
      </c>
      <c r="F31" s="287"/>
    </row>
    <row r="32" spans="1:18">
      <c r="A32" s="15" t="s">
        <v>1531</v>
      </c>
      <c r="B32" s="288"/>
      <c r="E32" s="15" t="s">
        <v>1529</v>
      </c>
      <c r="F32" s="287"/>
    </row>
    <row r="33" spans="1:6">
      <c r="A33" s="15" t="s">
        <v>1513</v>
      </c>
      <c r="B33" s="288"/>
      <c r="E33" s="15" t="s">
        <v>1534</v>
      </c>
      <c r="F33" s="287"/>
    </row>
    <row r="34" spans="1:6">
      <c r="A34" s="15" t="s">
        <v>1515</v>
      </c>
      <c r="B34" s="288"/>
      <c r="E34" s="15"/>
      <c r="F34" s="287"/>
    </row>
    <row r="35" spans="1:6">
      <c r="B35" s="288"/>
      <c r="E35" s="279" t="s">
        <v>1538</v>
      </c>
      <c r="F35" s="287"/>
    </row>
    <row r="36" spans="1:6">
      <c r="A36" s="279" t="s">
        <v>1538</v>
      </c>
      <c r="B36" s="288"/>
      <c r="E36" s="15" t="s">
        <v>1522</v>
      </c>
      <c r="F36" s="287"/>
    </row>
    <row r="37" spans="1:6">
      <c r="A37" s="15" t="s">
        <v>1504</v>
      </c>
      <c r="B37" s="288"/>
      <c r="E37" s="15" t="s">
        <v>1523</v>
      </c>
      <c r="F37" s="287"/>
    </row>
    <row r="38" spans="1:6">
      <c r="A38" s="15" t="s">
        <v>1510</v>
      </c>
      <c r="B38" s="288"/>
      <c r="E38" s="15" t="s">
        <v>1525</v>
      </c>
      <c r="F38" s="287"/>
    </row>
    <row r="39" spans="1:6">
      <c r="A39" s="15" t="s">
        <v>1527</v>
      </c>
      <c r="B39" s="288"/>
      <c r="E39" s="15" t="s">
        <v>1528</v>
      </c>
      <c r="F39" s="287"/>
    </row>
    <row r="40" spans="1:6">
      <c r="A40" s="15" t="s">
        <v>1511</v>
      </c>
      <c r="B40" s="288"/>
      <c r="E40" s="15" t="s">
        <v>1530</v>
      </c>
      <c r="F40" s="287"/>
    </row>
    <row r="41" spans="1:6">
      <c r="A41" s="15" t="s">
        <v>1512</v>
      </c>
      <c r="B41" s="288"/>
      <c r="E41" s="15" t="s">
        <v>1535</v>
      </c>
      <c r="F41" s="287"/>
    </row>
    <row r="42" spans="1:6">
      <c r="A42" s="15" t="s">
        <v>1517</v>
      </c>
      <c r="B42" s="288"/>
      <c r="E42" s="279" t="s">
        <v>1540</v>
      </c>
      <c r="F42" s="287"/>
    </row>
    <row r="43" spans="1:6">
      <c r="A43" s="15" t="s">
        <v>1518</v>
      </c>
      <c r="B43" s="288"/>
      <c r="E43" s="15" t="s">
        <v>1522</v>
      </c>
      <c r="F43" s="287"/>
    </row>
    <row r="44" spans="1:6">
      <c r="A44" s="279" t="s">
        <v>1540</v>
      </c>
      <c r="B44" s="288"/>
      <c r="E44" s="15" t="s">
        <v>1523</v>
      </c>
      <c r="F44" s="287"/>
    </row>
    <row r="45" spans="1:6">
      <c r="A45" s="15" t="s">
        <v>1504</v>
      </c>
      <c r="B45" s="288"/>
      <c r="E45" s="15" t="s">
        <v>1528</v>
      </c>
      <c r="F45" s="287"/>
    </row>
    <row r="46" spans="1:6">
      <c r="A46" s="15" t="s">
        <v>1510</v>
      </c>
      <c r="B46" s="288"/>
      <c r="E46" s="15" t="s">
        <v>1530</v>
      </c>
      <c r="F46" s="287"/>
    </row>
    <row r="47" spans="1:6" ht="13.15" customHeight="1">
      <c r="A47" s="15" t="s">
        <v>1511</v>
      </c>
      <c r="B47" s="288"/>
      <c r="E47" s="15" t="s">
        <v>1535</v>
      </c>
      <c r="F47" s="287"/>
    </row>
    <row r="48" spans="1:6">
      <c r="A48" s="15" t="s">
        <v>1512</v>
      </c>
      <c r="B48" s="288"/>
      <c r="F48" s="287"/>
    </row>
    <row r="49" spans="1:6">
      <c r="A49" s="15" t="s">
        <v>1519</v>
      </c>
      <c r="B49" s="288"/>
      <c r="F49" s="287"/>
    </row>
    <row r="50" spans="1:6">
      <c r="B50" s="288"/>
      <c r="F50" s="287"/>
    </row>
  </sheetData>
  <sheetProtection selectLockedCells="1" selectUnlockedCells="1"/>
  <mergeCells count="9">
    <mergeCell ref="M4:R5"/>
    <mergeCell ref="M9:P9"/>
    <mergeCell ref="N11:R11"/>
    <mergeCell ref="A1:C1"/>
    <mergeCell ref="E1:G1"/>
    <mergeCell ref="I1:K1"/>
    <mergeCell ref="A2:A3"/>
    <mergeCell ref="E2:E3"/>
    <mergeCell ref="I2:I3"/>
  </mergeCells>
  <phoneticPr fontId="42"/>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92"/>
  <sheetViews>
    <sheetView topLeftCell="J1" workbookViewId="0">
      <selection activeCell="B28" sqref="B28"/>
    </sheetView>
  </sheetViews>
  <sheetFormatPr defaultRowHeight="13.5"/>
  <cols>
    <col min="1" max="1" width="14.75" customWidth="1"/>
    <col min="6" max="6" width="13.625" customWidth="1"/>
    <col min="7" max="7" width="15.375" bestFit="1" customWidth="1"/>
    <col min="8" max="8" width="13" bestFit="1" customWidth="1"/>
    <col min="9" max="9" width="16.25" bestFit="1" customWidth="1"/>
    <col min="17" max="22" width="8.75" customWidth="1"/>
    <col min="23" max="23" width="13.375" customWidth="1"/>
    <col min="24" max="36" width="8.75" customWidth="1"/>
  </cols>
  <sheetData>
    <row r="1" spans="1:40">
      <c r="A1" t="s">
        <v>3</v>
      </c>
      <c r="B1" t="s">
        <v>4</v>
      </c>
      <c r="C1" t="s">
        <v>5</v>
      </c>
      <c r="D1" t="s">
        <v>6</v>
      </c>
      <c r="E1" t="s">
        <v>7</v>
      </c>
      <c r="F1" t="s">
        <v>8</v>
      </c>
      <c r="G1" t="s">
        <v>9</v>
      </c>
      <c r="H1" t="s">
        <v>10</v>
      </c>
      <c r="I1" t="s">
        <v>694</v>
      </c>
      <c r="J1" t="s">
        <v>695</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40">
      <c r="A2" t="str">
        <f>IF(E2="","",K2&amp;K2&amp;K2&amp;"23"*K2&amp;C2+E2)</f>
        <v/>
      </c>
      <c r="B2" t="str">
        <f>IF(E2="","",①団体情報入力!$C$5)</f>
        <v/>
      </c>
      <c r="D2" t="str">
        <f>IF(E2="","",IF(①団体情報入力!$C$10="","",①団体情報入力!$C$10))</f>
        <v/>
      </c>
      <c r="E2" t="str">
        <f>IF(②選手情報入力!C11="","",②選手情報入力!C11)</f>
        <v/>
      </c>
      <c r="F2" t="str">
        <f>IF(E2="","",②選手情報入力!D11)</f>
        <v/>
      </c>
      <c r="G2" t="str">
        <f>IF(E2="","",ASC(②選手情報入力!E11))</f>
        <v/>
      </c>
      <c r="H2" t="str">
        <f>IF(E2="","",F2)</f>
        <v/>
      </c>
      <c r="I2" t="str">
        <f t="shared" ref="I2:I33" si="0">IF(E2="","",AM2&amp;" "&amp;AN2)</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IF(E2="","",IF(②選手情報入力!L11="","",IF(K2=1,VLOOKUP(②選手情報入力!L11,種目情報!$A$4:$B$150,2,FALSE),VLOOKUP(②選手情報入力!L11,種目情報!$E$4:$F$150,2,FALSE))))</f>
        <v/>
      </c>
      <c r="R2" t="str">
        <f>IF(E2="","",IF(②選手情報入力!M11="","",②選手情報入力!M11))</f>
        <v/>
      </c>
      <c r="S2" s="28"/>
      <c r="T2" t="str">
        <f>IF(E2="","",IF(②選手情報入力!L11="","",IF(K2=1,VLOOKUP(②選手情報入力!L11,種目情報!$A$5:$C$50,3,FALSE),VLOOKUP(②選手情報入力!L11,種目情報!$E$5:$G$50,3,FALSE))))</f>
        <v/>
      </c>
      <c r="U2" t="str">
        <f>IF(E2="","",IF(②選手情報入力!O11="","",IF(K2=1,VLOOKUP(②選手情報入力!O11,種目情報!$A$4:$B$510,2,FALSE),VLOOKUP(②選手情報入力!O11,種目情報!$E$4:$F$510,2,FALSE))))</f>
        <v/>
      </c>
      <c r="V2" t="str">
        <f>IF(E2="","",IF(②選手情報入力!P11="","",②選手情報入力!P11))</f>
        <v/>
      </c>
      <c r="W2" s="28"/>
      <c r="X2" t="str">
        <f>IF(E2="","",IF(②選手情報入力!O11="","",IF(K2=1,VLOOKUP(②選手情報入力!O11,種目情報!$A$5:$C$50,3,FALSE),VLOOKUP(②選手情報入力!O11,種目情報!$E$5:$G$50,3,FALSE))))</f>
        <v/>
      </c>
      <c r="Y2" t="str">
        <f>IF(E2="","",IF(②選手情報入力!R11="","",IF(K2=1,VLOOKUP(②選手情報入力!R11,種目情報!$A$5:$B$50,2,FALSE),VLOOKUP(②選手情報入力!R11,種目情報!$E$5:$F$50,2,FALSE))))</f>
        <v/>
      </c>
      <c r="Z2" t="str">
        <f>IF(E2="","",IF(②選手情報入力!S11="","",②選手情報入力!S11))</f>
        <v/>
      </c>
      <c r="AA2" s="28" t="str">
        <f>IF(E2="","",IF(②選手情報入力!Q11="","",1))</f>
        <v/>
      </c>
      <c r="AB2" t="str">
        <f>IF(E2="","",IF(②選手情報入力!R11="","",IF(K2=1,VLOOKUP(②選手情報入力!R11,種目情報!$A$5:$C$50,3,FALSE),VLOOKUP(②選手情報入力!R11,種目情報!$E$5:$G$50,3,FALSE))))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c r="AM2" t="str">
        <f>IF(②選手情報入力!F11="","",ASC(②選手情報入力!F11))</f>
        <v/>
      </c>
      <c r="AN2" t="str">
        <f>IF(②選手情報入力!F11="","",ASC(②選手情報入力!G11))</f>
        <v/>
      </c>
    </row>
    <row r="3" spans="1:40">
      <c r="A3" t="str">
        <f t="shared" ref="A3:A9" si="1">IF(E3="","",K3&amp;K3&amp;K3&amp;"23"*K3&amp;C3+E3)</f>
        <v/>
      </c>
      <c r="B3" t="str">
        <f>IF(E3="","",①団体情報入力!$C$5)</f>
        <v/>
      </c>
      <c r="D3" t="str">
        <f>IF(E3="","",IF(①団体情報入力!$C$10="","",①団体情報入力!$C$10))</f>
        <v/>
      </c>
      <c r="E3" t="str">
        <f>IF(②選手情報入力!C12="","",②選手情報入力!C12)</f>
        <v/>
      </c>
      <c r="F3" t="str">
        <f>IF(E3="","",②選手情報入力!D12)</f>
        <v/>
      </c>
      <c r="G3" t="str">
        <f>IF(E3="","",ASC(②選手情報入力!E12))</f>
        <v/>
      </c>
      <c r="H3" t="str">
        <f t="shared" ref="H3:H66" si="2">IF(E3="","",F3)</f>
        <v/>
      </c>
      <c r="I3" t="str">
        <f t="shared" si="0"/>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3">IF(E3="","","愛知")</f>
        <v/>
      </c>
      <c r="Q3" t="str">
        <f>IF(E3="","",IF(②選手情報入力!L12="","",IF(K3=1,VLOOKUP(②選手情報入力!L12,種目情報!$A$4:$B$150,2,FALSE),VLOOKUP(②選手情報入力!L12,種目情報!$E$4:$F$150,2,FALSE))))</f>
        <v/>
      </c>
      <c r="R3" t="str">
        <f>IF(E3="","",IF(②選手情報入力!M12="","",②選手情報入力!M12))</f>
        <v/>
      </c>
      <c r="S3" s="28"/>
      <c r="T3" t="str">
        <f>IF(E3="","",IF(②選手情報入力!L12="","",IF(K3=1,VLOOKUP(②選手情報入力!L12,種目情報!$A$5:$C$50,3,FALSE),VLOOKUP(②選手情報入力!L12,種目情報!$E$5:$G$50,3,FALSE))))</f>
        <v/>
      </c>
      <c r="U3" t="str">
        <f>IF(E3="","",IF(②選手情報入力!O12="","",IF(K3=1,VLOOKUP(②選手情報入力!O12,種目情報!$A$4:$B$510,2,FALSE),VLOOKUP(②選手情報入力!O12,種目情報!$E$4:$F$510,2,FALSE))))</f>
        <v/>
      </c>
      <c r="V3" t="str">
        <f>IF(E3="","",IF(②選手情報入力!P12="","",②選手情報入力!P12))</f>
        <v/>
      </c>
      <c r="W3" s="28"/>
      <c r="X3" t="str">
        <f>IF(E3="","",IF(②選手情報入力!O12="","",IF(K3=1,VLOOKUP(②選手情報入力!O12,種目情報!$A$5:$C$50,3,FALSE),VLOOKUP(②選手情報入力!O12,種目情報!$E$5:$G$50,3,FALSE))))</f>
        <v/>
      </c>
      <c r="Y3" t="str">
        <f>IF(E3="","",IF(②選手情報入力!R12="","",IF(K3=1,VLOOKUP(②選手情報入力!R12,種目情報!$A$5:$B$50,2,FALSE),VLOOKUP(②選手情報入力!R12,種目情報!$E$5:$F$50,2,FALSE))))</f>
        <v/>
      </c>
      <c r="Z3" t="str">
        <f>IF(E3="","",IF(②選手情報入力!S12="","",②選手情報入力!S12))</f>
        <v/>
      </c>
      <c r="AA3" s="28" t="str">
        <f>IF(E3="","",IF(②選手情報入力!Q12="","",1))</f>
        <v/>
      </c>
      <c r="AB3" t="str">
        <f>IF(E3="","",IF(②選手情報入力!R12="","",IF(K3=1,VLOOKUP(②選手情報入力!R12,種目情報!$A$5:$C$50,3,FALSE),VLOOKUP(②選手情報入力!R12,種目情報!$E$5:$G$50,3,FALSE))))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c r="AM3" t="str">
        <f>IF(②選手情報入力!F12="","",ASC(②選手情報入力!F12))</f>
        <v/>
      </c>
      <c r="AN3" t="str">
        <f>IF(②選手情報入力!F12="","",ASC(②選手情報入力!G12))</f>
        <v/>
      </c>
    </row>
    <row r="4" spans="1:40">
      <c r="A4" t="str">
        <f t="shared" si="1"/>
        <v/>
      </c>
      <c r="B4" t="str">
        <f>IF(E4="","",①団体情報入力!$C$5)</f>
        <v/>
      </c>
      <c r="D4" t="str">
        <f>IF(E4="","",IF(①団体情報入力!$C$10="","",①団体情報入力!$C$10))</f>
        <v/>
      </c>
      <c r="E4" t="str">
        <f>IF(②選手情報入力!C13="","",②選手情報入力!C13)</f>
        <v/>
      </c>
      <c r="F4" t="str">
        <f>IF(E4="","",②選手情報入力!D13)</f>
        <v/>
      </c>
      <c r="G4" t="str">
        <f>IF(E4="","",ASC(②選手情報入力!E13))</f>
        <v/>
      </c>
      <c r="H4" t="str">
        <f t="shared" si="2"/>
        <v/>
      </c>
      <c r="I4" t="str">
        <f t="shared" si="0"/>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3"/>
        <v/>
      </c>
      <c r="Q4" t="str">
        <f>IF(E4="","",IF(②選手情報入力!L13="","",IF(K4=1,VLOOKUP(②選手情報入力!L13,種目情報!$A$4:$B$150,2,FALSE),VLOOKUP(②選手情報入力!L13,種目情報!$E$4:$F$150,2,FALSE))))</f>
        <v/>
      </c>
      <c r="R4" t="str">
        <f>IF(E4="","",IF(②選手情報入力!M13="","",②選手情報入力!M13))</f>
        <v/>
      </c>
      <c r="S4" s="28"/>
      <c r="T4" t="str">
        <f>IF(E4="","",IF(②選手情報入力!L13="","",IF(K4=1,VLOOKUP(②選手情報入力!L13,種目情報!$A$5:$C$50,3,FALSE),VLOOKUP(②選手情報入力!L13,種目情報!$E$5:$G$50,3,FALSE))))</f>
        <v/>
      </c>
      <c r="U4" t="str">
        <f>IF(E4="","",IF(②選手情報入力!O13="","",IF(K4=1,VLOOKUP(②選手情報入力!O13,種目情報!$A$4:$B$510,2,FALSE),VLOOKUP(②選手情報入力!O13,種目情報!$E$4:$F$510,2,FALSE))))</f>
        <v/>
      </c>
      <c r="V4" t="str">
        <f>IF(E4="","",IF(②選手情報入力!P13="","",②選手情報入力!P13))</f>
        <v/>
      </c>
      <c r="W4" s="28"/>
      <c r="X4" t="str">
        <f>IF(E4="","",IF(②選手情報入力!O13="","",IF(K4=1,VLOOKUP(②選手情報入力!O13,種目情報!$A$5:$C$50,3,FALSE),VLOOKUP(②選手情報入力!O13,種目情報!$E$5:$G$50,3,FALSE))))</f>
        <v/>
      </c>
      <c r="Y4" t="str">
        <f>IF(E4="","",IF(②選手情報入力!R13="","",IF(K4=1,VLOOKUP(②選手情報入力!R13,種目情報!$A$5:$B$50,2,FALSE),VLOOKUP(②選手情報入力!R13,種目情報!$E$5:$F$50,2,FALSE))))</f>
        <v/>
      </c>
      <c r="Z4" t="str">
        <f>IF(E4="","",IF(②選手情報入力!S13="","",②選手情報入力!S13))</f>
        <v/>
      </c>
      <c r="AA4" s="28" t="str">
        <f>IF(E4="","",IF(②選手情報入力!Q13="","",1))</f>
        <v/>
      </c>
      <c r="AB4" t="str">
        <f>IF(E4="","",IF(②選手情報入力!R13="","",IF(K4=1,VLOOKUP(②選手情報入力!R13,種目情報!$A$5:$C$50,3,FALSE),VLOOKUP(②選手情報入力!R13,種目情報!$E$5:$G$50,3,FALSE))))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c r="AM4" t="str">
        <f>IF(②選手情報入力!F13="","",ASC(②選手情報入力!F13))</f>
        <v/>
      </c>
      <c r="AN4" t="str">
        <f>IF(②選手情報入力!F13="","",ASC(②選手情報入力!G13))</f>
        <v/>
      </c>
    </row>
    <row r="5" spans="1:40">
      <c r="A5" t="str">
        <f t="shared" si="1"/>
        <v/>
      </c>
      <c r="B5" t="str">
        <f>IF(E5="","",①団体情報入力!$C$5)</f>
        <v/>
      </c>
      <c r="D5" t="str">
        <f>IF(E5="","",IF(①団体情報入力!$C$10="","",①団体情報入力!$C$10))</f>
        <v/>
      </c>
      <c r="E5" t="str">
        <f>IF(②選手情報入力!C14="","",②選手情報入力!C14)</f>
        <v/>
      </c>
      <c r="F5" t="str">
        <f>IF(E5="","",②選手情報入力!D14)</f>
        <v/>
      </c>
      <c r="G5" t="str">
        <f>IF(E5="","",ASC(②選手情報入力!E14))</f>
        <v/>
      </c>
      <c r="H5" t="str">
        <f t="shared" si="2"/>
        <v/>
      </c>
      <c r="I5" t="str">
        <f t="shared" si="0"/>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3"/>
        <v/>
      </c>
      <c r="Q5" t="str">
        <f>IF(E5="","",IF(②選手情報入力!L14="","",IF(K5=1,VLOOKUP(②選手情報入力!L14,種目情報!$A$4:$B$150,2,FALSE),VLOOKUP(②選手情報入力!L14,種目情報!$E$4:$F$150,2,FALSE))))</f>
        <v/>
      </c>
      <c r="R5" t="str">
        <f>IF(E5="","",IF(②選手情報入力!M14="","",②選手情報入力!M14))</f>
        <v/>
      </c>
      <c r="S5" s="28"/>
      <c r="T5" t="str">
        <f>IF(E5="","",IF(②選手情報入力!L14="","",IF(K5=1,VLOOKUP(②選手情報入力!L14,種目情報!$A$5:$C$50,3,FALSE),VLOOKUP(②選手情報入力!L14,種目情報!$E$5:$G$50,3,FALSE))))</f>
        <v/>
      </c>
      <c r="U5" t="str">
        <f>IF(E5="","",IF(②選手情報入力!O14="","",IF(K5=1,VLOOKUP(②選手情報入力!O14,種目情報!$A$4:$B$510,2,FALSE),VLOOKUP(②選手情報入力!O14,種目情報!$E$4:$F$510,2,FALSE))))</f>
        <v/>
      </c>
      <c r="V5" t="str">
        <f>IF(E5="","",IF(②選手情報入力!P14="","",②選手情報入力!P14))</f>
        <v/>
      </c>
      <c r="W5" s="28"/>
      <c r="X5" t="str">
        <f>IF(E5="","",IF(②選手情報入力!O14="","",IF(K5=1,VLOOKUP(②選手情報入力!O14,種目情報!$A$5:$C$50,3,FALSE),VLOOKUP(②選手情報入力!O14,種目情報!$E$5:$G$50,3,FALSE))))</f>
        <v/>
      </c>
      <c r="Y5" t="str">
        <f>IF(E5="","",IF(②選手情報入力!R14="","",IF(K5=1,VLOOKUP(②選手情報入力!R14,種目情報!$A$5:$B$50,2,FALSE),VLOOKUP(②選手情報入力!R14,種目情報!$E$5:$F$50,2,FALSE))))</f>
        <v/>
      </c>
      <c r="Z5" t="str">
        <f>IF(E5="","",IF(②選手情報入力!S14="","",②選手情報入力!S14))</f>
        <v/>
      </c>
      <c r="AA5" s="28" t="str">
        <f>IF(E5="","",IF(②選手情報入力!Q14="","",1))</f>
        <v/>
      </c>
      <c r="AB5" t="str">
        <f>IF(E5="","",IF(②選手情報入力!R14="","",IF(K5=1,VLOOKUP(②選手情報入力!R14,種目情報!$A$5:$C$50,3,FALSE),VLOOKUP(②選手情報入力!R14,種目情報!$E$5:$G$50,3,FALSE))))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c r="AM5" t="str">
        <f>IF(②選手情報入力!F14="","",ASC(②選手情報入力!F14))</f>
        <v/>
      </c>
      <c r="AN5" t="str">
        <f>IF(②選手情報入力!F14="","",ASC(②選手情報入力!G14))</f>
        <v/>
      </c>
    </row>
    <row r="6" spans="1:40">
      <c r="A6" t="str">
        <f t="shared" si="1"/>
        <v/>
      </c>
      <c r="B6" t="str">
        <f>IF(E6="","",①団体情報入力!$C$5)</f>
        <v/>
      </c>
      <c r="D6" t="str">
        <f>IF(E6="","",IF(①団体情報入力!$C$10="","",①団体情報入力!$C$10))</f>
        <v/>
      </c>
      <c r="E6" t="str">
        <f>IF(②選手情報入力!C15="","",②選手情報入力!C15)</f>
        <v/>
      </c>
      <c r="F6" t="str">
        <f>IF(E6="","",②選手情報入力!D15)</f>
        <v/>
      </c>
      <c r="G6" t="str">
        <f>IF(E6="","",ASC(②選手情報入力!E15))</f>
        <v/>
      </c>
      <c r="H6" t="str">
        <f t="shared" si="2"/>
        <v/>
      </c>
      <c r="I6" t="str">
        <f t="shared" si="0"/>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3"/>
        <v/>
      </c>
      <c r="Q6" t="str">
        <f>IF(E6="","",IF(②選手情報入力!L15="","",IF(K6=1,VLOOKUP(②選手情報入力!L15,種目情報!$A$4:$B$150,2,FALSE),VLOOKUP(②選手情報入力!L15,種目情報!$E$4:$F$150,2,FALSE))))</f>
        <v/>
      </c>
      <c r="R6" t="str">
        <f>IF(E6="","",IF(②選手情報入力!M15="","",②選手情報入力!M15))</f>
        <v/>
      </c>
      <c r="S6" s="28"/>
      <c r="T6" t="str">
        <f>IF(E6="","",IF(②選手情報入力!L15="","",IF(K6=1,VLOOKUP(②選手情報入力!L15,種目情報!$A$5:$C$50,3,FALSE),VLOOKUP(②選手情報入力!L15,種目情報!$E$5:$G$50,3,FALSE))))</f>
        <v/>
      </c>
      <c r="U6" t="str">
        <f>IF(E6="","",IF(②選手情報入力!O15="","",IF(K6=1,VLOOKUP(②選手情報入力!O15,種目情報!$A$4:$B$510,2,FALSE),VLOOKUP(②選手情報入力!O15,種目情報!$E$4:$F$510,2,FALSE))))</f>
        <v/>
      </c>
      <c r="V6" t="str">
        <f>IF(E6="","",IF(②選手情報入力!P15="","",②選手情報入力!P15))</f>
        <v/>
      </c>
      <c r="W6" s="28"/>
      <c r="X6" t="str">
        <f>IF(E6="","",IF(②選手情報入力!O15="","",IF(K6=1,VLOOKUP(②選手情報入力!O15,種目情報!$A$5:$C$50,3,FALSE),VLOOKUP(②選手情報入力!O15,種目情報!$E$5:$G$50,3,FALSE))))</f>
        <v/>
      </c>
      <c r="Y6" t="str">
        <f>IF(E6="","",IF(②選手情報入力!R15="","",IF(K6=1,VLOOKUP(②選手情報入力!R15,種目情報!$A$5:$B$50,2,FALSE),VLOOKUP(②選手情報入力!R15,種目情報!$E$5:$F$50,2,FALSE))))</f>
        <v/>
      </c>
      <c r="Z6" t="str">
        <f>IF(E6="","",IF(②選手情報入力!S15="","",②選手情報入力!S15))</f>
        <v/>
      </c>
      <c r="AA6" s="28" t="str">
        <f>IF(E6="","",IF(②選手情報入力!Q15="","",1))</f>
        <v/>
      </c>
      <c r="AB6" t="str">
        <f>IF(E6="","",IF(②選手情報入力!R15="","",IF(K6=1,VLOOKUP(②選手情報入力!R15,種目情報!$A$5:$C$50,3,FALSE),VLOOKUP(②選手情報入力!R15,種目情報!$E$5:$G$50,3,FALSE))))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c r="AM6" t="str">
        <f>IF(②選手情報入力!F15="","",ASC(②選手情報入力!F15))</f>
        <v/>
      </c>
      <c r="AN6" t="str">
        <f>IF(②選手情報入力!F15="","",ASC(②選手情報入力!G15))</f>
        <v/>
      </c>
    </row>
    <row r="7" spans="1:40">
      <c r="A7" t="str">
        <f t="shared" si="1"/>
        <v/>
      </c>
      <c r="B7" t="str">
        <f>IF(E7="","",①団体情報入力!$C$5)</f>
        <v/>
      </c>
      <c r="D7" t="str">
        <f>IF(E7="","",IF(①団体情報入力!$C$10="","",①団体情報入力!$C$10))</f>
        <v/>
      </c>
      <c r="E7" t="str">
        <f>IF(②選手情報入力!C16="","",②選手情報入力!C16)</f>
        <v/>
      </c>
      <c r="F7" t="str">
        <f>IF(E7="","",②選手情報入力!D16)</f>
        <v/>
      </c>
      <c r="G7" t="str">
        <f>IF(E7="","",ASC(②選手情報入力!E16))</f>
        <v/>
      </c>
      <c r="H7" t="str">
        <f t="shared" si="2"/>
        <v/>
      </c>
      <c r="I7" t="str">
        <f t="shared" si="0"/>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3"/>
        <v/>
      </c>
      <c r="Q7" t="str">
        <f>IF(E7="","",IF(②選手情報入力!L16="","",IF(K7=1,VLOOKUP(②選手情報入力!L16,種目情報!$A$4:$B$150,2,FALSE),VLOOKUP(②選手情報入力!L16,種目情報!$E$4:$F$150,2,FALSE))))</f>
        <v/>
      </c>
      <c r="R7" t="str">
        <f>IF(E7="","",IF(②選手情報入力!M16="","",②選手情報入力!M16))</f>
        <v/>
      </c>
      <c r="S7" s="28"/>
      <c r="T7" t="str">
        <f>IF(E7="","",IF(②選手情報入力!L16="","",IF(K7=1,VLOOKUP(②選手情報入力!L16,種目情報!$A$5:$C$50,3,FALSE),VLOOKUP(②選手情報入力!L16,種目情報!$E$5:$G$50,3,FALSE))))</f>
        <v/>
      </c>
      <c r="U7" t="str">
        <f>IF(E7="","",IF(②選手情報入力!O16="","",IF(K7=1,VLOOKUP(②選手情報入力!O16,種目情報!$A$4:$B$510,2,FALSE),VLOOKUP(②選手情報入力!O16,種目情報!$E$4:$F$510,2,FALSE))))</f>
        <v/>
      </c>
      <c r="V7" t="str">
        <f>IF(E7="","",IF(②選手情報入力!P16="","",②選手情報入力!P16))</f>
        <v/>
      </c>
      <c r="W7" s="28"/>
      <c r="X7" t="str">
        <f>IF(E7="","",IF(②選手情報入力!O16="","",IF(K7=1,VLOOKUP(②選手情報入力!O16,種目情報!$A$5:$C$50,3,FALSE),VLOOKUP(②選手情報入力!O16,種目情報!$E$5:$G$50,3,FALSE))))</f>
        <v/>
      </c>
      <c r="Y7" t="str">
        <f>IF(E7="","",IF(②選手情報入力!R16="","",IF(K7=1,VLOOKUP(②選手情報入力!R16,種目情報!$A$5:$B$50,2,FALSE),VLOOKUP(②選手情報入力!R16,種目情報!$E$5:$F$50,2,FALSE))))</f>
        <v/>
      </c>
      <c r="Z7" t="str">
        <f>IF(E7="","",IF(②選手情報入力!S16="","",②選手情報入力!S16))</f>
        <v/>
      </c>
      <c r="AA7" s="28" t="str">
        <f>IF(E7="","",IF(②選手情報入力!Q16="","",1))</f>
        <v/>
      </c>
      <c r="AB7" t="str">
        <f>IF(E7="","",IF(②選手情報入力!R16="","",IF(K7=1,VLOOKUP(②選手情報入力!R16,種目情報!$A$5:$C$50,3,FALSE),VLOOKUP(②選手情報入力!R16,種目情報!$E$5:$G$50,3,FALSE))))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c r="AM7" t="str">
        <f>IF(②選手情報入力!F16="","",ASC(②選手情報入力!F16))</f>
        <v/>
      </c>
      <c r="AN7" t="str">
        <f>IF(②選手情報入力!F16="","",ASC(②選手情報入力!G16))</f>
        <v/>
      </c>
    </row>
    <row r="8" spans="1:40">
      <c r="A8" t="str">
        <f t="shared" si="1"/>
        <v/>
      </c>
      <c r="B8" t="str">
        <f>IF(E8="","",①団体情報入力!$C$5)</f>
        <v/>
      </c>
      <c r="D8" t="str">
        <f>IF(E8="","",IF(①団体情報入力!$C$10="","",①団体情報入力!$C$10))</f>
        <v/>
      </c>
      <c r="E8" t="str">
        <f>IF(②選手情報入力!C17="","",②選手情報入力!C17)</f>
        <v/>
      </c>
      <c r="F8" t="str">
        <f>IF(E8="","",②選手情報入力!D17)</f>
        <v/>
      </c>
      <c r="G8" t="str">
        <f>IF(E8="","",ASC(②選手情報入力!E17))</f>
        <v/>
      </c>
      <c r="H8" t="str">
        <f t="shared" si="2"/>
        <v/>
      </c>
      <c r="I8" t="str">
        <f t="shared" si="0"/>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3"/>
        <v/>
      </c>
      <c r="Q8" t="str">
        <f>IF(E8="","",IF(②選手情報入力!L17="","",IF(K8=1,VLOOKUP(②選手情報入力!L17,種目情報!$A$4:$B$150,2,FALSE),VLOOKUP(②選手情報入力!L17,種目情報!$E$4:$F$150,2,FALSE))))</f>
        <v/>
      </c>
      <c r="R8" t="str">
        <f>IF(E8="","",IF(②選手情報入力!M17="","",②選手情報入力!M17))</f>
        <v/>
      </c>
      <c r="S8" s="28"/>
      <c r="T8" t="str">
        <f>IF(E8="","",IF(②選手情報入力!L17="","",IF(K8=1,VLOOKUP(②選手情報入力!L17,種目情報!$A$5:$C$50,3,FALSE),VLOOKUP(②選手情報入力!L17,種目情報!$E$5:$G$50,3,FALSE))))</f>
        <v/>
      </c>
      <c r="U8" t="str">
        <f>IF(E8="","",IF(②選手情報入力!O17="","",IF(K8=1,VLOOKUP(②選手情報入力!O17,種目情報!$A$4:$B$510,2,FALSE),VLOOKUP(②選手情報入力!O17,種目情報!$E$4:$F$510,2,FALSE))))</f>
        <v/>
      </c>
      <c r="V8" t="str">
        <f>IF(E8="","",IF(②選手情報入力!P17="","",②選手情報入力!P17))</f>
        <v/>
      </c>
      <c r="W8" s="28"/>
      <c r="X8" t="str">
        <f>IF(E8="","",IF(②選手情報入力!O17="","",IF(K8=1,VLOOKUP(②選手情報入力!O17,種目情報!$A$5:$C$50,3,FALSE),VLOOKUP(②選手情報入力!O17,種目情報!$E$5:$G$50,3,FALSE))))</f>
        <v/>
      </c>
      <c r="Y8" t="str">
        <f>IF(E8="","",IF(②選手情報入力!R17="","",IF(K8=1,VLOOKUP(②選手情報入力!R17,種目情報!$A$5:$B$50,2,FALSE),VLOOKUP(②選手情報入力!R17,種目情報!$E$5:$F$50,2,FALSE))))</f>
        <v/>
      </c>
      <c r="Z8" t="str">
        <f>IF(E8="","",IF(②選手情報入力!S17="","",②選手情報入力!S17))</f>
        <v/>
      </c>
      <c r="AA8" s="28" t="str">
        <f>IF(E8="","",IF(②選手情報入力!Q17="","",1))</f>
        <v/>
      </c>
      <c r="AB8" t="str">
        <f>IF(E8="","",IF(②選手情報入力!R17="","",IF(K8=1,VLOOKUP(②選手情報入力!R17,種目情報!$A$5:$C$50,3,FALSE),VLOOKUP(②選手情報入力!R17,種目情報!$E$5:$G$50,3,FALSE))))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c r="AM8" t="str">
        <f>IF(②選手情報入力!F17="","",ASC(②選手情報入力!F17))</f>
        <v/>
      </c>
      <c r="AN8" t="str">
        <f>IF(②選手情報入力!F17="","",ASC(②選手情報入力!G17))</f>
        <v/>
      </c>
    </row>
    <row r="9" spans="1:40">
      <c r="A9" t="str">
        <f t="shared" si="1"/>
        <v/>
      </c>
      <c r="B9" t="str">
        <f>IF(E9="","",①団体情報入力!$C$5)</f>
        <v/>
      </c>
      <c r="D9" t="str">
        <f>IF(E9="","",IF(①団体情報入力!$C$10="","",①団体情報入力!$C$10))</f>
        <v/>
      </c>
      <c r="E9" t="str">
        <f>IF(②選手情報入力!C18="","",②選手情報入力!C18)</f>
        <v/>
      </c>
      <c r="F9" t="str">
        <f>IF(E9="","",②選手情報入力!D18)</f>
        <v/>
      </c>
      <c r="G9" t="str">
        <f>IF(E9="","",ASC(②選手情報入力!E18))</f>
        <v/>
      </c>
      <c r="H9" t="str">
        <f t="shared" si="2"/>
        <v/>
      </c>
      <c r="I9" t="str">
        <f t="shared" si="0"/>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3"/>
        <v/>
      </c>
      <c r="Q9" t="str">
        <f>IF(E9="","",IF(②選手情報入力!L18="","",IF(K9=1,VLOOKUP(②選手情報入力!L18,種目情報!$A$4:$B$150,2,FALSE),VLOOKUP(②選手情報入力!L18,種目情報!$E$4:$F$150,2,FALSE))))</f>
        <v/>
      </c>
      <c r="R9" t="str">
        <f>IF(E9="","",IF(②選手情報入力!M18="","",②選手情報入力!M18))</f>
        <v/>
      </c>
      <c r="S9" s="28"/>
      <c r="T9" t="str">
        <f>IF(E9="","",IF(②選手情報入力!L18="","",IF(K9=1,VLOOKUP(②選手情報入力!L18,種目情報!$A$5:$C$50,3,FALSE),VLOOKUP(②選手情報入力!L18,種目情報!$E$5:$G$50,3,FALSE))))</f>
        <v/>
      </c>
      <c r="U9" t="str">
        <f>IF(E9="","",IF(②選手情報入力!O18="","",IF(K9=1,VLOOKUP(②選手情報入力!O18,種目情報!$A$4:$B$510,2,FALSE),VLOOKUP(②選手情報入力!O18,種目情報!$E$4:$F$510,2,FALSE))))</f>
        <v/>
      </c>
      <c r="V9" t="str">
        <f>IF(E9="","",IF(②選手情報入力!P18="","",②選手情報入力!P18))</f>
        <v/>
      </c>
      <c r="W9" s="28"/>
      <c r="X9" t="str">
        <f>IF(E9="","",IF(②選手情報入力!O18="","",IF(K9=1,VLOOKUP(②選手情報入力!O18,種目情報!$A$5:$C$50,3,FALSE),VLOOKUP(②選手情報入力!O18,種目情報!$E$5:$G$50,3,FALSE))))</f>
        <v/>
      </c>
      <c r="Y9" t="str">
        <f>IF(E9="","",IF(②選手情報入力!R18="","",IF(K9=1,VLOOKUP(②選手情報入力!R18,種目情報!$A$5:$B$50,2,FALSE),VLOOKUP(②選手情報入力!R18,種目情報!$E$5:$F$50,2,FALSE))))</f>
        <v/>
      </c>
      <c r="Z9" t="str">
        <f>IF(E9="","",IF(②選手情報入力!S18="","",②選手情報入力!S18))</f>
        <v/>
      </c>
      <c r="AA9" s="28" t="str">
        <f>IF(E9="","",IF(②選手情報入力!Q18="","",1))</f>
        <v/>
      </c>
      <c r="AB9" t="str">
        <f>IF(E9="","",IF(②選手情報入力!R18="","",IF(K9=1,VLOOKUP(②選手情報入力!R18,種目情報!$A$5:$C$50,3,FALSE),VLOOKUP(②選手情報入力!R18,種目情報!$E$5:$G$50,3,FALSE))))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c r="AM9" t="str">
        <f>IF(②選手情報入力!F18="","",ASC(②選手情報入力!F18))</f>
        <v/>
      </c>
      <c r="AN9" t="str">
        <f>IF(②選手情報入力!F18="","",ASC(②選手情報入力!G18))</f>
        <v/>
      </c>
    </row>
    <row r="10" spans="1:40">
      <c r="A10" t="str">
        <f t="shared" ref="A10:A66" si="4">IF(E10="","",K10&amp;K10&amp;K10&amp;"23"&amp;C10+E10)</f>
        <v/>
      </c>
      <c r="B10" t="str">
        <f>IF(E10="","",①団体情報入力!$C$5)</f>
        <v/>
      </c>
      <c r="D10" t="str">
        <f>IF(E10="","",IF(①団体情報入力!$C$10="","",①団体情報入力!$C$10))</f>
        <v/>
      </c>
      <c r="E10" t="str">
        <f>IF(②選手情報入力!C19="","",②選手情報入力!C19)</f>
        <v/>
      </c>
      <c r="F10" t="str">
        <f>IF(E10="","",②選手情報入力!D19)</f>
        <v/>
      </c>
      <c r="G10" t="str">
        <f>IF(E10="","",ASC(②選手情報入力!E19))</f>
        <v/>
      </c>
      <c r="H10" t="str">
        <f t="shared" si="2"/>
        <v/>
      </c>
      <c r="I10" t="str">
        <f t="shared" si="0"/>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3"/>
        <v/>
      </c>
      <c r="Q10" t="str">
        <f>IF(E10="","",IF(②選手情報入力!L19="","",IF(K10=1,VLOOKUP(②選手情報入力!L19,種目情報!$A$4:$B$150,2,FALSE),VLOOKUP(②選手情報入力!L19,種目情報!$E$4:$F$150,2,FALSE))))</f>
        <v/>
      </c>
      <c r="R10" t="str">
        <f>IF(E10="","",IF(②選手情報入力!M19="","",②選手情報入力!M19))</f>
        <v/>
      </c>
      <c r="S10" s="28"/>
      <c r="T10" t="str">
        <f>IF(E10="","",IF(②選手情報入力!L19="","",IF(K10=1,VLOOKUP(②選手情報入力!L19,種目情報!$A$5:$C$50,3,FALSE),VLOOKUP(②選手情報入力!L19,種目情報!$E$5:$G$50,3,FALSE))))</f>
        <v/>
      </c>
      <c r="U10" t="str">
        <f>IF(E10="","",IF(②選手情報入力!O19="","",IF(K10=1,VLOOKUP(②選手情報入力!O19,種目情報!$A$4:$B$510,2,FALSE),VLOOKUP(②選手情報入力!O19,種目情報!$E$4:$F$510,2,FALSE))))</f>
        <v/>
      </c>
      <c r="V10" t="str">
        <f>IF(E10="","",IF(②選手情報入力!P19="","",②選手情報入力!P19))</f>
        <v/>
      </c>
      <c r="W10" s="28"/>
      <c r="X10" t="str">
        <f>IF(E10="","",IF(②選手情報入力!O19="","",IF(K10=1,VLOOKUP(②選手情報入力!O19,種目情報!$A$5:$C$50,3,FALSE),VLOOKUP(②選手情報入力!O19,種目情報!$E$5:$G$50,3,FALSE))))</f>
        <v/>
      </c>
      <c r="Y10" t="str">
        <f>IF(E10="","",IF(②選手情報入力!R19="","",IF(K10=1,VLOOKUP(②選手情報入力!R19,種目情報!$A$5:$B$50,2,FALSE),VLOOKUP(②選手情報入力!R19,種目情報!$E$5:$F$50,2,FALSE))))</f>
        <v/>
      </c>
      <c r="Z10" t="str">
        <f>IF(E10="","",IF(②選手情報入力!S19="","",②選手情報入力!S19))</f>
        <v/>
      </c>
      <c r="AA10" s="28" t="str">
        <f>IF(E10="","",IF(②選手情報入力!Q19="","",1))</f>
        <v/>
      </c>
      <c r="AB10" t="str">
        <f>IF(E10="","",IF(②選手情報入力!R19="","",IF(K10=1,VLOOKUP(②選手情報入力!R19,種目情報!$A$5:$C$50,3,FALSE),VLOOKUP(②選手情報入力!R19,種目情報!$E$5:$G$50,3,FALSE))))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c r="AM10" t="str">
        <f>IF(②選手情報入力!F19="","",ASC(②選手情報入力!F19))</f>
        <v/>
      </c>
      <c r="AN10" t="str">
        <f>IF(②選手情報入力!F19="","",ASC(②選手情報入力!G19))</f>
        <v/>
      </c>
    </row>
    <row r="11" spans="1:40">
      <c r="A11" t="str">
        <f t="shared" si="4"/>
        <v/>
      </c>
      <c r="B11" t="str">
        <f>IF(E11="","",①団体情報入力!$C$5)</f>
        <v/>
      </c>
      <c r="D11" t="str">
        <f>IF(E11="","",IF(①団体情報入力!$C$10="","",①団体情報入力!$C$10))</f>
        <v/>
      </c>
      <c r="E11" t="str">
        <f>IF(②選手情報入力!C20="","",②選手情報入力!C20)</f>
        <v/>
      </c>
      <c r="F11" t="str">
        <f>IF(E11="","",②選手情報入力!D20)</f>
        <v/>
      </c>
      <c r="G11" t="str">
        <f>IF(E11="","",ASC(②選手情報入力!E20))</f>
        <v/>
      </c>
      <c r="H11" t="str">
        <f t="shared" si="2"/>
        <v/>
      </c>
      <c r="I11" t="str">
        <f t="shared" si="0"/>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3"/>
        <v/>
      </c>
      <c r="Q11" t="str">
        <f>IF(E11="","",IF(②選手情報入力!L20="","",IF(K11=1,VLOOKUP(②選手情報入力!L20,種目情報!$A$4:$B$150,2,FALSE),VLOOKUP(②選手情報入力!L20,種目情報!$E$4:$F$150,2,FALSE))))</f>
        <v/>
      </c>
      <c r="R11" t="str">
        <f>IF(E11="","",IF(②選手情報入力!M20="","",②選手情報入力!M20))</f>
        <v/>
      </c>
      <c r="S11" s="28"/>
      <c r="T11" t="str">
        <f>IF(E11="","",IF(②選手情報入力!L20="","",IF(K11=1,VLOOKUP(②選手情報入力!L20,種目情報!$A$5:$C$50,3,FALSE),VLOOKUP(②選手情報入力!L20,種目情報!$E$5:$G$50,3,FALSE))))</f>
        <v/>
      </c>
      <c r="U11" t="str">
        <f>IF(E11="","",IF(②選手情報入力!O20="","",IF(K11=1,VLOOKUP(②選手情報入力!O20,種目情報!$A$4:$B$510,2,FALSE),VLOOKUP(②選手情報入力!O20,種目情報!$E$4:$F$510,2,FALSE))))</f>
        <v/>
      </c>
      <c r="V11" t="str">
        <f>IF(E11="","",IF(②選手情報入力!P20="","",②選手情報入力!P20))</f>
        <v/>
      </c>
      <c r="W11" s="28"/>
      <c r="X11" t="str">
        <f>IF(E11="","",IF(②選手情報入力!O20="","",IF(K11=1,VLOOKUP(②選手情報入力!O20,種目情報!$A$5:$C$50,3,FALSE),VLOOKUP(②選手情報入力!O20,種目情報!$E$5:$G$50,3,FALSE))))</f>
        <v/>
      </c>
      <c r="Y11" t="str">
        <f>IF(E11="","",IF(②選手情報入力!R20="","",IF(K11=1,VLOOKUP(②選手情報入力!R20,種目情報!$A$5:$B$50,2,FALSE),VLOOKUP(②選手情報入力!R20,種目情報!$E$5:$F$50,2,FALSE))))</f>
        <v/>
      </c>
      <c r="Z11" t="str">
        <f>IF(E11="","",IF(②選手情報入力!S20="","",②選手情報入力!S20))</f>
        <v/>
      </c>
      <c r="AA11" s="28" t="str">
        <f>IF(E11="","",IF(②選手情報入力!Q20="","",1))</f>
        <v/>
      </c>
      <c r="AB11" t="str">
        <f>IF(E11="","",IF(②選手情報入力!R20="","",IF(K11=1,VLOOKUP(②選手情報入力!R20,種目情報!$A$5:$C$50,3,FALSE),VLOOKUP(②選手情報入力!R20,種目情報!$E$5:$G$50,3,FALSE))))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c r="AM11" t="str">
        <f>IF(②選手情報入力!F20="","",ASC(②選手情報入力!F20))</f>
        <v/>
      </c>
      <c r="AN11" t="str">
        <f>IF(②選手情報入力!F20="","",ASC(②選手情報入力!G20))</f>
        <v/>
      </c>
    </row>
    <row r="12" spans="1:40">
      <c r="A12" t="str">
        <f t="shared" si="4"/>
        <v/>
      </c>
      <c r="B12" t="str">
        <f>IF(E12="","",①団体情報入力!$C$5)</f>
        <v/>
      </c>
      <c r="D12" t="str">
        <f>IF(E12="","",IF(①団体情報入力!$C$10="","",①団体情報入力!$C$10))</f>
        <v/>
      </c>
      <c r="E12" t="str">
        <f>IF(②選手情報入力!C21="","",②選手情報入力!C21)</f>
        <v/>
      </c>
      <c r="F12" t="str">
        <f>IF(E12="","",②選手情報入力!D21)</f>
        <v/>
      </c>
      <c r="G12" t="str">
        <f>IF(E12="","",ASC(②選手情報入力!E21))</f>
        <v/>
      </c>
      <c r="H12" t="str">
        <f t="shared" si="2"/>
        <v/>
      </c>
      <c r="I12" t="str">
        <f t="shared" si="0"/>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3"/>
        <v/>
      </c>
      <c r="Q12" t="str">
        <f>IF(E12="","",IF(②選手情報入力!L21="","",IF(K12=1,VLOOKUP(②選手情報入力!L21,種目情報!$A$4:$B$150,2,FALSE),VLOOKUP(②選手情報入力!L21,種目情報!$E$4:$F$150,2,FALSE))))</f>
        <v/>
      </c>
      <c r="R12" t="str">
        <f>IF(E12="","",IF(②選手情報入力!M21="","",②選手情報入力!M21))</f>
        <v/>
      </c>
      <c r="S12" s="28"/>
      <c r="T12" t="str">
        <f>IF(E12="","",IF(②選手情報入力!L21="","",IF(K12=1,VLOOKUP(②選手情報入力!L21,種目情報!$A$5:$C$50,3,FALSE),VLOOKUP(②選手情報入力!L21,種目情報!$E$5:$G$50,3,FALSE))))</f>
        <v/>
      </c>
      <c r="U12" t="str">
        <f>IF(E12="","",IF(②選手情報入力!O21="","",IF(K12=1,VLOOKUP(②選手情報入力!O21,種目情報!$A$4:$B$510,2,FALSE),VLOOKUP(②選手情報入力!O21,種目情報!$E$4:$F$510,2,FALSE))))</f>
        <v/>
      </c>
      <c r="V12" t="str">
        <f>IF(E12="","",IF(②選手情報入力!P21="","",②選手情報入力!P21))</f>
        <v/>
      </c>
      <c r="W12" s="28"/>
      <c r="X12" t="str">
        <f>IF(E12="","",IF(②選手情報入力!O21="","",IF(K12=1,VLOOKUP(②選手情報入力!O21,種目情報!$A$5:$C$50,3,FALSE),VLOOKUP(②選手情報入力!O21,種目情報!$E$5:$G$50,3,FALSE))))</f>
        <v/>
      </c>
      <c r="Y12" t="str">
        <f>IF(E12="","",IF(②選手情報入力!R21="","",IF(K12=1,VLOOKUP(②選手情報入力!R21,種目情報!$A$5:$B$50,2,FALSE),VLOOKUP(②選手情報入力!R21,種目情報!$E$5:$F$50,2,FALSE))))</f>
        <v/>
      </c>
      <c r="Z12" t="str">
        <f>IF(E12="","",IF(②選手情報入力!S21="","",②選手情報入力!S21))</f>
        <v/>
      </c>
      <c r="AA12" s="28" t="str">
        <f>IF(E12="","",IF(②選手情報入力!Q21="","",1))</f>
        <v/>
      </c>
      <c r="AB12" t="str">
        <f>IF(E12="","",IF(②選手情報入力!R21="","",IF(K12=1,VLOOKUP(②選手情報入力!R21,種目情報!$A$5:$C$50,3,FALSE),VLOOKUP(②選手情報入力!R21,種目情報!$E$5:$G$50,3,FALSE))))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c r="AM12" t="str">
        <f>IF(②選手情報入力!F21="","",ASC(②選手情報入力!F21))</f>
        <v/>
      </c>
      <c r="AN12" t="str">
        <f>IF(②選手情報入力!F21="","",ASC(②選手情報入力!G21))</f>
        <v/>
      </c>
    </row>
    <row r="13" spans="1:40">
      <c r="A13" t="str">
        <f t="shared" si="4"/>
        <v/>
      </c>
      <c r="B13" t="str">
        <f>IF(E13="","",①団体情報入力!$C$5)</f>
        <v/>
      </c>
      <c r="D13" t="str">
        <f>IF(E13="","",IF(①団体情報入力!$C$10="","",①団体情報入力!$C$10))</f>
        <v/>
      </c>
      <c r="E13" t="str">
        <f>IF(②選手情報入力!C22="","",②選手情報入力!C22)</f>
        <v/>
      </c>
      <c r="F13" t="str">
        <f>IF(E13="","",②選手情報入力!D22)</f>
        <v/>
      </c>
      <c r="G13" t="str">
        <f>IF(E13="","",ASC(②選手情報入力!E22))</f>
        <v/>
      </c>
      <c r="H13" t="str">
        <f t="shared" si="2"/>
        <v/>
      </c>
      <c r="I13" t="str">
        <f t="shared" si="0"/>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3"/>
        <v/>
      </c>
      <c r="Q13" t="str">
        <f>IF(E13="","",IF(②選手情報入力!L22="","",IF(K13=1,VLOOKUP(②選手情報入力!L22,種目情報!$A$4:$B$150,2,FALSE),VLOOKUP(②選手情報入力!L22,種目情報!$E$4:$F$150,2,FALSE))))</f>
        <v/>
      </c>
      <c r="R13" t="str">
        <f>IF(E13="","",IF(②選手情報入力!M22="","",②選手情報入力!M22))</f>
        <v/>
      </c>
      <c r="S13" s="28"/>
      <c r="T13" t="str">
        <f>IF(E13="","",IF(②選手情報入力!L22="","",IF(K13=1,VLOOKUP(②選手情報入力!L22,種目情報!$A$5:$C$50,3,FALSE),VLOOKUP(②選手情報入力!L22,種目情報!$E$5:$G$50,3,FALSE))))</f>
        <v/>
      </c>
      <c r="U13" t="str">
        <f>IF(E13="","",IF(②選手情報入力!O22="","",IF(K13=1,VLOOKUP(②選手情報入力!O22,種目情報!$A$4:$B$510,2,FALSE),VLOOKUP(②選手情報入力!O22,種目情報!$E$4:$F$510,2,FALSE))))</f>
        <v/>
      </c>
      <c r="V13" t="str">
        <f>IF(E13="","",IF(②選手情報入力!P22="","",②選手情報入力!P22))</f>
        <v/>
      </c>
      <c r="W13" s="28"/>
      <c r="X13" t="str">
        <f>IF(E13="","",IF(②選手情報入力!O22="","",IF(K13=1,VLOOKUP(②選手情報入力!O22,種目情報!$A$5:$C$50,3,FALSE),VLOOKUP(②選手情報入力!O22,種目情報!$E$5:$G$50,3,FALSE))))</f>
        <v/>
      </c>
      <c r="Y13" t="str">
        <f>IF(E13="","",IF(②選手情報入力!R22="","",IF(K13=1,VLOOKUP(②選手情報入力!R22,種目情報!$A$5:$B$50,2,FALSE),VLOOKUP(②選手情報入力!R22,種目情報!$E$5:$F$50,2,FALSE))))</f>
        <v/>
      </c>
      <c r="Z13" t="str">
        <f>IF(E13="","",IF(②選手情報入力!S22="","",②選手情報入力!S22))</f>
        <v/>
      </c>
      <c r="AA13" s="28" t="str">
        <f>IF(E13="","",IF(②選手情報入力!Q22="","",1))</f>
        <v/>
      </c>
      <c r="AB13" t="str">
        <f>IF(E13="","",IF(②選手情報入力!R22="","",IF(K13=1,VLOOKUP(②選手情報入力!R22,種目情報!$A$5:$C$50,3,FALSE),VLOOKUP(②選手情報入力!R22,種目情報!$E$5:$G$50,3,FALSE))))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c r="AM13" t="str">
        <f>IF(②選手情報入力!F22="","",ASC(②選手情報入力!F22))</f>
        <v/>
      </c>
      <c r="AN13" t="str">
        <f>IF(②選手情報入力!F22="","",ASC(②選手情報入力!G22))</f>
        <v/>
      </c>
    </row>
    <row r="14" spans="1:40">
      <c r="A14" t="str">
        <f t="shared" si="4"/>
        <v/>
      </c>
      <c r="B14" t="str">
        <f>IF(E14="","",①団体情報入力!$C$5)</f>
        <v/>
      </c>
      <c r="D14" t="str">
        <f>IF(E14="","",IF(①団体情報入力!$C$10="","",①団体情報入力!$C$10))</f>
        <v/>
      </c>
      <c r="E14" t="str">
        <f>IF(②選手情報入力!C23="","",②選手情報入力!C23)</f>
        <v/>
      </c>
      <c r="F14" t="str">
        <f>IF(E14="","",②選手情報入力!D23)</f>
        <v/>
      </c>
      <c r="G14" t="str">
        <f>IF(E14="","",ASC(②選手情報入力!E23))</f>
        <v/>
      </c>
      <c r="H14" t="str">
        <f t="shared" si="2"/>
        <v/>
      </c>
      <c r="I14" t="str">
        <f t="shared" si="0"/>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3"/>
        <v/>
      </c>
      <c r="Q14" t="str">
        <f>IF(E14="","",IF(②選手情報入力!L23="","",IF(K14=1,VLOOKUP(②選手情報入力!L23,種目情報!$A$4:$B$150,2,FALSE),VLOOKUP(②選手情報入力!L23,種目情報!$E$4:$F$150,2,FALSE))))</f>
        <v/>
      </c>
      <c r="R14" t="str">
        <f>IF(E14="","",IF(②選手情報入力!M23="","",②選手情報入力!M23))</f>
        <v/>
      </c>
      <c r="S14" s="28"/>
      <c r="T14" t="str">
        <f>IF(E14="","",IF(②選手情報入力!L23="","",IF(K14=1,VLOOKUP(②選手情報入力!L23,種目情報!$A$5:$C$50,3,FALSE),VLOOKUP(②選手情報入力!L23,種目情報!$E$5:$G$50,3,FALSE))))</f>
        <v/>
      </c>
      <c r="U14" t="str">
        <f>IF(E14="","",IF(②選手情報入力!O23="","",IF(K14=1,VLOOKUP(②選手情報入力!O23,種目情報!$A$4:$B$510,2,FALSE),VLOOKUP(②選手情報入力!O23,種目情報!$E$4:$F$510,2,FALSE))))</f>
        <v/>
      </c>
      <c r="V14" t="str">
        <f>IF(E14="","",IF(②選手情報入力!P23="","",②選手情報入力!P23))</f>
        <v/>
      </c>
      <c r="W14" s="28"/>
      <c r="X14" t="str">
        <f>IF(E14="","",IF(②選手情報入力!O23="","",IF(K14=1,VLOOKUP(②選手情報入力!O23,種目情報!$A$5:$C$50,3,FALSE),VLOOKUP(②選手情報入力!O23,種目情報!$E$5:$G$50,3,FALSE))))</f>
        <v/>
      </c>
      <c r="Y14" t="str">
        <f>IF(E14="","",IF(②選手情報入力!R23="","",IF(K14=1,VLOOKUP(②選手情報入力!R23,種目情報!$A$5:$B$50,2,FALSE),VLOOKUP(②選手情報入力!R23,種目情報!$E$5:$F$50,2,FALSE))))</f>
        <v/>
      </c>
      <c r="Z14" t="str">
        <f>IF(E14="","",IF(②選手情報入力!S23="","",②選手情報入力!S23))</f>
        <v/>
      </c>
      <c r="AA14" s="28" t="str">
        <f>IF(E14="","",IF(②選手情報入力!Q23="","",1))</f>
        <v/>
      </c>
      <c r="AB14" t="str">
        <f>IF(E14="","",IF(②選手情報入力!R23="","",IF(K14=1,VLOOKUP(②選手情報入力!R23,種目情報!$A$5:$C$50,3,FALSE),VLOOKUP(②選手情報入力!R23,種目情報!$E$5:$G$50,3,FALSE))))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c r="AM14" t="str">
        <f>IF(②選手情報入力!F23="","",ASC(②選手情報入力!F23))</f>
        <v/>
      </c>
      <c r="AN14" t="str">
        <f>IF(②選手情報入力!F23="","",ASC(②選手情報入力!G23))</f>
        <v/>
      </c>
    </row>
    <row r="15" spans="1:40">
      <c r="A15" t="str">
        <f t="shared" si="4"/>
        <v/>
      </c>
      <c r="B15" t="str">
        <f>IF(E15="","",①団体情報入力!$C$5)</f>
        <v/>
      </c>
      <c r="D15" t="str">
        <f>IF(E15="","",IF(①団体情報入力!$C$10="","",①団体情報入力!$C$10))</f>
        <v/>
      </c>
      <c r="E15" t="str">
        <f>IF(②選手情報入力!C24="","",②選手情報入力!C24)</f>
        <v/>
      </c>
      <c r="F15" t="str">
        <f>IF(E15="","",②選手情報入力!D24)</f>
        <v/>
      </c>
      <c r="G15" t="str">
        <f>IF(E15="","",ASC(②選手情報入力!E24))</f>
        <v/>
      </c>
      <c r="H15" t="str">
        <f t="shared" si="2"/>
        <v/>
      </c>
      <c r="I15" t="str">
        <f t="shared" si="0"/>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3"/>
        <v/>
      </c>
      <c r="Q15" t="str">
        <f>IF(E15="","",IF(②選手情報入力!L24="","",IF(K15=1,VLOOKUP(②選手情報入力!L24,種目情報!$A$4:$B$150,2,FALSE),VLOOKUP(②選手情報入力!L24,種目情報!$E$4:$F$150,2,FALSE))))</f>
        <v/>
      </c>
      <c r="R15" t="str">
        <f>IF(E15="","",IF(②選手情報入力!M24="","",②選手情報入力!M24))</f>
        <v/>
      </c>
      <c r="S15" s="28"/>
      <c r="T15" t="str">
        <f>IF(E15="","",IF(②選手情報入力!L24="","",IF(K15=1,VLOOKUP(②選手情報入力!L24,種目情報!$A$5:$C$50,3,FALSE),VLOOKUP(②選手情報入力!L24,種目情報!$E$5:$G$50,3,FALSE))))</f>
        <v/>
      </c>
      <c r="U15" t="str">
        <f>IF(E15="","",IF(②選手情報入力!O24="","",IF(K15=1,VLOOKUP(②選手情報入力!O24,種目情報!$A$4:$B$510,2,FALSE),VLOOKUP(②選手情報入力!O24,種目情報!$E$4:$F$510,2,FALSE))))</f>
        <v/>
      </c>
      <c r="V15" t="str">
        <f>IF(E15="","",IF(②選手情報入力!P24="","",②選手情報入力!P24))</f>
        <v/>
      </c>
      <c r="W15" s="28"/>
      <c r="X15" t="str">
        <f>IF(E15="","",IF(②選手情報入力!O24="","",IF(K15=1,VLOOKUP(②選手情報入力!O24,種目情報!$A$5:$C$50,3,FALSE),VLOOKUP(②選手情報入力!O24,種目情報!$E$5:$G$50,3,FALSE))))</f>
        <v/>
      </c>
      <c r="Y15" t="str">
        <f>IF(E15="","",IF(②選手情報入力!R24="","",IF(K15=1,VLOOKUP(②選手情報入力!R24,種目情報!$A$5:$B$50,2,FALSE),VLOOKUP(②選手情報入力!R24,種目情報!$E$5:$F$50,2,FALSE))))</f>
        <v/>
      </c>
      <c r="Z15" t="str">
        <f>IF(E15="","",IF(②選手情報入力!S24="","",②選手情報入力!S24))</f>
        <v/>
      </c>
      <c r="AA15" s="28" t="str">
        <f>IF(E15="","",IF(②選手情報入力!Q24="","",1))</f>
        <v/>
      </c>
      <c r="AB15" t="str">
        <f>IF(E15="","",IF(②選手情報入力!R24="","",IF(K15=1,VLOOKUP(②選手情報入力!R24,種目情報!$A$5:$C$50,3,FALSE),VLOOKUP(②選手情報入力!R24,種目情報!$E$5:$G$50,3,FALSE))))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c r="AM15" t="str">
        <f>IF(②選手情報入力!F24="","",ASC(②選手情報入力!F24))</f>
        <v/>
      </c>
      <c r="AN15" t="str">
        <f>IF(②選手情報入力!F24="","",ASC(②選手情報入力!G24))</f>
        <v/>
      </c>
    </row>
    <row r="16" spans="1:40">
      <c r="A16" t="str">
        <f t="shared" si="4"/>
        <v/>
      </c>
      <c r="B16" t="str">
        <f>IF(E16="","",①団体情報入力!$C$5)</f>
        <v/>
      </c>
      <c r="D16" t="str">
        <f>IF(E16="","",IF(①団体情報入力!$C$10="","",①団体情報入力!$C$10))</f>
        <v/>
      </c>
      <c r="E16" t="str">
        <f>IF(②選手情報入力!C25="","",②選手情報入力!C25)</f>
        <v/>
      </c>
      <c r="F16" t="str">
        <f>IF(E16="","",②選手情報入力!D25)</f>
        <v/>
      </c>
      <c r="G16" t="str">
        <f>IF(E16="","",ASC(②選手情報入力!E25))</f>
        <v/>
      </c>
      <c r="H16" t="str">
        <f t="shared" si="2"/>
        <v/>
      </c>
      <c r="I16" t="str">
        <f t="shared" si="0"/>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3"/>
        <v/>
      </c>
      <c r="Q16" t="str">
        <f>IF(E16="","",IF(②選手情報入力!L25="","",IF(K16=1,VLOOKUP(②選手情報入力!L25,種目情報!$A$4:$B$150,2,FALSE),VLOOKUP(②選手情報入力!L25,種目情報!$E$4:$F$150,2,FALSE))))</f>
        <v/>
      </c>
      <c r="R16" t="str">
        <f>IF(E16="","",IF(②選手情報入力!M25="","",②選手情報入力!M25))</f>
        <v/>
      </c>
      <c r="S16" s="28"/>
      <c r="T16" t="str">
        <f>IF(E16="","",IF(②選手情報入力!L25="","",IF(K16=1,VLOOKUP(②選手情報入力!L25,種目情報!$A$5:$C$50,3,FALSE),VLOOKUP(②選手情報入力!L25,種目情報!$E$5:$G$50,3,FALSE))))</f>
        <v/>
      </c>
      <c r="U16" t="str">
        <f>IF(E16="","",IF(②選手情報入力!O25="","",IF(K16=1,VLOOKUP(②選手情報入力!O25,種目情報!$A$4:$B$510,2,FALSE),VLOOKUP(②選手情報入力!O25,種目情報!$E$4:$F$510,2,FALSE))))</f>
        <v/>
      </c>
      <c r="V16" t="str">
        <f>IF(E16="","",IF(②選手情報入力!P25="","",②選手情報入力!P25))</f>
        <v/>
      </c>
      <c r="W16" s="28"/>
      <c r="X16" t="str">
        <f>IF(E16="","",IF(②選手情報入力!O25="","",IF(K16=1,VLOOKUP(②選手情報入力!O25,種目情報!$A$5:$C$50,3,FALSE),VLOOKUP(②選手情報入力!O25,種目情報!$E$5:$G$50,3,FALSE))))</f>
        <v/>
      </c>
      <c r="Y16" t="str">
        <f>IF(E16="","",IF(②選手情報入力!R25="","",IF(K16=1,VLOOKUP(②選手情報入力!R25,種目情報!$A$5:$B$50,2,FALSE),VLOOKUP(②選手情報入力!R25,種目情報!$E$5:$F$50,2,FALSE))))</f>
        <v/>
      </c>
      <c r="Z16" t="str">
        <f>IF(E16="","",IF(②選手情報入力!S25="","",②選手情報入力!S25))</f>
        <v/>
      </c>
      <c r="AA16" s="28" t="str">
        <f>IF(E16="","",IF(②選手情報入力!Q25="","",1))</f>
        <v/>
      </c>
      <c r="AB16" t="str">
        <f>IF(E16="","",IF(②選手情報入力!R25="","",IF(K16=1,VLOOKUP(②選手情報入力!R25,種目情報!$A$5:$C$50,3,FALSE),VLOOKUP(②選手情報入力!R25,種目情報!$E$5:$G$50,3,FALSE))))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c r="AM16" t="str">
        <f>IF(②選手情報入力!F25="","",ASC(②選手情報入力!F25))</f>
        <v/>
      </c>
      <c r="AN16" t="str">
        <f>IF(②選手情報入力!F25="","",ASC(②選手情報入力!G25))</f>
        <v/>
      </c>
    </row>
    <row r="17" spans="1:40">
      <c r="A17" t="str">
        <f t="shared" si="4"/>
        <v/>
      </c>
      <c r="B17" t="str">
        <f>IF(E17="","",①団体情報入力!$C$5)</f>
        <v/>
      </c>
      <c r="D17" t="str">
        <f>IF(E17="","",IF(①団体情報入力!$C$10="","",①団体情報入力!$C$10))</f>
        <v/>
      </c>
      <c r="E17" t="str">
        <f>IF(②選手情報入力!C26="","",②選手情報入力!C26)</f>
        <v/>
      </c>
      <c r="F17" t="str">
        <f>IF(E17="","",②選手情報入力!D26)</f>
        <v/>
      </c>
      <c r="G17" t="str">
        <f>IF(E17="","",ASC(②選手情報入力!E26))</f>
        <v/>
      </c>
      <c r="H17" t="str">
        <f t="shared" si="2"/>
        <v/>
      </c>
      <c r="I17" t="str">
        <f t="shared" si="0"/>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3"/>
        <v/>
      </c>
      <c r="Q17" t="str">
        <f>IF(E17="","",IF(②選手情報入力!L26="","",IF(K17=1,VLOOKUP(②選手情報入力!L26,種目情報!$A$4:$B$150,2,FALSE),VLOOKUP(②選手情報入力!L26,種目情報!$E$4:$F$150,2,FALSE))))</f>
        <v/>
      </c>
      <c r="R17" t="str">
        <f>IF(E17="","",IF(②選手情報入力!M26="","",②選手情報入力!M26))</f>
        <v/>
      </c>
      <c r="S17" s="28"/>
      <c r="T17" t="str">
        <f>IF(E17="","",IF(②選手情報入力!L26="","",IF(K17=1,VLOOKUP(②選手情報入力!L26,種目情報!$A$5:$C$50,3,FALSE),VLOOKUP(②選手情報入力!L26,種目情報!$E$5:$G$50,3,FALSE))))</f>
        <v/>
      </c>
      <c r="U17" t="str">
        <f>IF(E17="","",IF(②選手情報入力!O26="","",IF(K17=1,VLOOKUP(②選手情報入力!O26,種目情報!$A$4:$B$510,2,FALSE),VLOOKUP(②選手情報入力!O26,種目情報!$E$4:$F$510,2,FALSE))))</f>
        <v/>
      </c>
      <c r="V17" t="str">
        <f>IF(E17="","",IF(②選手情報入力!P26="","",②選手情報入力!P26))</f>
        <v/>
      </c>
      <c r="W17" s="28"/>
      <c r="X17" t="str">
        <f>IF(E17="","",IF(②選手情報入力!O26="","",IF(K17=1,VLOOKUP(②選手情報入力!O26,種目情報!$A$5:$C$50,3,FALSE),VLOOKUP(②選手情報入力!O26,種目情報!$E$5:$G$50,3,FALSE))))</f>
        <v/>
      </c>
      <c r="Y17" t="str">
        <f>IF(E17="","",IF(②選手情報入力!R26="","",IF(K17=1,VLOOKUP(②選手情報入力!R26,種目情報!$A$5:$B$50,2,FALSE),VLOOKUP(②選手情報入力!R26,種目情報!$E$5:$F$50,2,FALSE))))</f>
        <v/>
      </c>
      <c r="Z17" t="str">
        <f>IF(E17="","",IF(②選手情報入力!S26="","",②選手情報入力!S26))</f>
        <v/>
      </c>
      <c r="AA17" s="28" t="str">
        <f>IF(E17="","",IF(②選手情報入力!Q26="","",1))</f>
        <v/>
      </c>
      <c r="AB17" t="str">
        <f>IF(E17="","",IF(②選手情報入力!R26="","",IF(K17=1,VLOOKUP(②選手情報入力!R26,種目情報!$A$5:$C$50,3,FALSE),VLOOKUP(②選手情報入力!R26,種目情報!$E$5:$G$50,3,FALSE))))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c r="AM17" t="str">
        <f>IF(②選手情報入力!F26="","",ASC(②選手情報入力!F26))</f>
        <v/>
      </c>
      <c r="AN17" t="str">
        <f>IF(②選手情報入力!F26="","",ASC(②選手情報入力!G26))</f>
        <v/>
      </c>
    </row>
    <row r="18" spans="1:40">
      <c r="A18" t="str">
        <f t="shared" si="4"/>
        <v/>
      </c>
      <c r="B18" t="str">
        <f>IF(E18="","",①団体情報入力!$C$5)</f>
        <v/>
      </c>
      <c r="D18" t="str">
        <f>IF(E18="","",IF(①団体情報入力!$C$10="","",①団体情報入力!$C$10))</f>
        <v/>
      </c>
      <c r="E18" t="str">
        <f>IF(②選手情報入力!C27="","",②選手情報入力!C27)</f>
        <v/>
      </c>
      <c r="F18" t="str">
        <f>IF(E18="","",②選手情報入力!D27)</f>
        <v/>
      </c>
      <c r="G18" t="str">
        <f>IF(E18="","",ASC(②選手情報入力!E27))</f>
        <v/>
      </c>
      <c r="H18" t="str">
        <f t="shared" si="2"/>
        <v/>
      </c>
      <c r="I18" t="str">
        <f t="shared" si="0"/>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3"/>
        <v/>
      </c>
      <c r="Q18" t="str">
        <f>IF(E18="","",IF(②選手情報入力!L27="","",IF(K18=1,VLOOKUP(②選手情報入力!L27,種目情報!$A$4:$B$150,2,FALSE),VLOOKUP(②選手情報入力!L27,種目情報!$E$4:$F$150,2,FALSE))))</f>
        <v/>
      </c>
      <c r="R18" t="str">
        <f>IF(E18="","",IF(②選手情報入力!M27="","",②選手情報入力!M27))</f>
        <v/>
      </c>
      <c r="S18" s="28"/>
      <c r="T18" t="str">
        <f>IF(E18="","",IF(②選手情報入力!L27="","",IF(K18=1,VLOOKUP(②選手情報入力!L27,種目情報!$A$5:$C$50,3,FALSE),VLOOKUP(②選手情報入力!L27,種目情報!$E$5:$G$50,3,FALSE))))</f>
        <v/>
      </c>
      <c r="U18" t="str">
        <f>IF(E18="","",IF(②選手情報入力!O27="","",IF(K18=1,VLOOKUP(②選手情報入力!O27,種目情報!$A$4:$B$510,2,FALSE),VLOOKUP(②選手情報入力!O27,種目情報!$E$4:$F$510,2,FALSE))))</f>
        <v/>
      </c>
      <c r="V18" t="str">
        <f>IF(E18="","",IF(②選手情報入力!P27="","",②選手情報入力!P27))</f>
        <v/>
      </c>
      <c r="W18" s="28"/>
      <c r="X18" t="str">
        <f>IF(E18="","",IF(②選手情報入力!O27="","",IF(K18=1,VLOOKUP(②選手情報入力!O27,種目情報!$A$5:$C$50,3,FALSE),VLOOKUP(②選手情報入力!O27,種目情報!$E$5:$G$50,3,FALSE))))</f>
        <v/>
      </c>
      <c r="Y18" t="str">
        <f>IF(E18="","",IF(②選手情報入力!R27="","",IF(K18=1,VLOOKUP(②選手情報入力!R27,種目情報!$A$5:$B$50,2,FALSE),VLOOKUP(②選手情報入力!R27,種目情報!$E$5:$F$50,2,FALSE))))</f>
        <v/>
      </c>
      <c r="Z18" t="str">
        <f>IF(E18="","",IF(②選手情報入力!S27="","",②選手情報入力!S27))</f>
        <v/>
      </c>
      <c r="AA18" s="28" t="str">
        <f>IF(E18="","",IF(②選手情報入力!Q27="","",1))</f>
        <v/>
      </c>
      <c r="AB18" t="str">
        <f>IF(E18="","",IF(②選手情報入力!R27="","",IF(K18=1,VLOOKUP(②選手情報入力!R27,種目情報!$A$5:$C$50,3,FALSE),VLOOKUP(②選手情報入力!R27,種目情報!$E$5:$G$50,3,FALSE))))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c r="AM18" t="str">
        <f>IF(②選手情報入力!F27="","",ASC(②選手情報入力!F27))</f>
        <v/>
      </c>
      <c r="AN18" t="str">
        <f>IF(②選手情報入力!F27="","",ASC(②選手情報入力!G27))</f>
        <v/>
      </c>
    </row>
    <row r="19" spans="1:40">
      <c r="A19" t="str">
        <f t="shared" si="4"/>
        <v/>
      </c>
      <c r="B19" t="str">
        <f>IF(E19="","",①団体情報入力!$C$5)</f>
        <v/>
      </c>
      <c r="D19" t="str">
        <f>IF(E19="","",IF(①団体情報入力!$C$10="","",①団体情報入力!$C$10))</f>
        <v/>
      </c>
      <c r="E19" t="str">
        <f>IF(②選手情報入力!C28="","",②選手情報入力!C28)</f>
        <v/>
      </c>
      <c r="F19" t="str">
        <f>IF(E19="","",②選手情報入力!D28)</f>
        <v/>
      </c>
      <c r="G19" t="str">
        <f>IF(E19="","",ASC(②選手情報入力!E28))</f>
        <v/>
      </c>
      <c r="H19" t="str">
        <f t="shared" si="2"/>
        <v/>
      </c>
      <c r="I19" t="str">
        <f t="shared" si="0"/>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3"/>
        <v/>
      </c>
      <c r="Q19" t="str">
        <f>IF(E19="","",IF(②選手情報入力!L28="","",IF(K19=1,VLOOKUP(②選手情報入力!L28,種目情報!$A$4:$B$150,2,FALSE),VLOOKUP(②選手情報入力!L28,種目情報!$E$4:$F$150,2,FALSE))))</f>
        <v/>
      </c>
      <c r="R19" t="str">
        <f>IF(E19="","",IF(②選手情報入力!M28="","",②選手情報入力!M28))</f>
        <v/>
      </c>
      <c r="S19" s="28"/>
      <c r="T19" t="str">
        <f>IF(E19="","",IF(②選手情報入力!L28="","",IF(K19=1,VLOOKUP(②選手情報入力!L28,種目情報!$A$5:$C$50,3,FALSE),VLOOKUP(②選手情報入力!L28,種目情報!$E$5:$G$50,3,FALSE))))</f>
        <v/>
      </c>
      <c r="U19" t="str">
        <f>IF(E19="","",IF(②選手情報入力!O28="","",IF(K19=1,VLOOKUP(②選手情報入力!O28,種目情報!$A$4:$B$510,2,FALSE),VLOOKUP(②選手情報入力!O28,種目情報!$E$4:$F$510,2,FALSE))))</f>
        <v/>
      </c>
      <c r="V19" t="str">
        <f>IF(E19="","",IF(②選手情報入力!P28="","",②選手情報入力!P28))</f>
        <v/>
      </c>
      <c r="W19" s="28"/>
      <c r="X19" t="str">
        <f>IF(E19="","",IF(②選手情報入力!O28="","",IF(K19=1,VLOOKUP(②選手情報入力!O28,種目情報!$A$5:$C$50,3,FALSE),VLOOKUP(②選手情報入力!O28,種目情報!$E$5:$G$50,3,FALSE))))</f>
        <v/>
      </c>
      <c r="Y19" t="str">
        <f>IF(E19="","",IF(②選手情報入力!R28="","",IF(K19=1,VLOOKUP(②選手情報入力!R28,種目情報!$A$5:$B$50,2,FALSE),VLOOKUP(②選手情報入力!R28,種目情報!$E$5:$F$50,2,FALSE))))</f>
        <v/>
      </c>
      <c r="Z19" t="str">
        <f>IF(E19="","",IF(②選手情報入力!S28="","",②選手情報入力!S28))</f>
        <v/>
      </c>
      <c r="AA19" s="28" t="str">
        <f>IF(E19="","",IF(②選手情報入力!Q28="","",1))</f>
        <v/>
      </c>
      <c r="AB19" t="str">
        <f>IF(E19="","",IF(②選手情報入力!R28="","",IF(K19=1,VLOOKUP(②選手情報入力!R28,種目情報!$A$5:$C$50,3,FALSE),VLOOKUP(②選手情報入力!R28,種目情報!$E$5:$G$50,3,FALSE))))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c r="AM19" t="str">
        <f>IF(②選手情報入力!F28="","",ASC(②選手情報入力!F28))</f>
        <v/>
      </c>
      <c r="AN19" t="str">
        <f>IF(②選手情報入力!F28="","",ASC(②選手情報入力!G28))</f>
        <v/>
      </c>
    </row>
    <row r="20" spans="1:40">
      <c r="A20" t="str">
        <f t="shared" si="4"/>
        <v/>
      </c>
      <c r="B20" t="str">
        <f>IF(E20="","",①団体情報入力!$C$5)</f>
        <v/>
      </c>
      <c r="D20" t="str">
        <f>IF(E20="","",IF(①団体情報入力!$C$10="","",①団体情報入力!$C$10))</f>
        <v/>
      </c>
      <c r="E20" t="str">
        <f>IF(②選手情報入力!C29="","",②選手情報入力!C29)</f>
        <v/>
      </c>
      <c r="F20" t="str">
        <f>IF(E20="","",②選手情報入力!D29)</f>
        <v/>
      </c>
      <c r="G20" t="str">
        <f>IF(E20="","",ASC(②選手情報入力!E29))</f>
        <v/>
      </c>
      <c r="H20" t="str">
        <f t="shared" si="2"/>
        <v/>
      </c>
      <c r="I20" t="str">
        <f t="shared" si="0"/>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3"/>
        <v/>
      </c>
      <c r="Q20" t="str">
        <f>IF(E20="","",IF(②選手情報入力!L29="","",IF(K20=1,VLOOKUP(②選手情報入力!L29,種目情報!$A$4:$B$150,2,FALSE),VLOOKUP(②選手情報入力!L29,種目情報!$E$4:$F$150,2,FALSE))))</f>
        <v/>
      </c>
      <c r="R20" t="str">
        <f>IF(E20="","",IF(②選手情報入力!M29="","",②選手情報入力!M29))</f>
        <v/>
      </c>
      <c r="S20" s="28"/>
      <c r="T20" t="str">
        <f>IF(E20="","",IF(②選手情報入力!L29="","",IF(K20=1,VLOOKUP(②選手情報入力!L29,種目情報!$A$5:$C$50,3,FALSE),VLOOKUP(②選手情報入力!L29,種目情報!$E$5:$G$50,3,FALSE))))</f>
        <v/>
      </c>
      <c r="U20" t="str">
        <f>IF(E20="","",IF(②選手情報入力!O29="","",IF(K20=1,VLOOKUP(②選手情報入力!O29,種目情報!$A$4:$B$510,2,FALSE),VLOOKUP(②選手情報入力!O29,種目情報!$E$4:$F$510,2,FALSE))))</f>
        <v/>
      </c>
      <c r="V20" t="str">
        <f>IF(E20="","",IF(②選手情報入力!P29="","",②選手情報入力!P29))</f>
        <v/>
      </c>
      <c r="W20" s="28"/>
      <c r="X20" t="str">
        <f>IF(E20="","",IF(②選手情報入力!O29="","",IF(K20=1,VLOOKUP(②選手情報入力!O29,種目情報!$A$5:$C$50,3,FALSE),VLOOKUP(②選手情報入力!O29,種目情報!$E$5:$G$50,3,FALSE))))</f>
        <v/>
      </c>
      <c r="Y20" t="str">
        <f>IF(E20="","",IF(②選手情報入力!R29="","",IF(K20=1,VLOOKUP(②選手情報入力!R29,種目情報!$A$5:$B$50,2,FALSE),VLOOKUP(②選手情報入力!R29,種目情報!$E$5:$F$50,2,FALSE))))</f>
        <v/>
      </c>
      <c r="Z20" t="str">
        <f>IF(E20="","",IF(②選手情報入力!S29="","",②選手情報入力!S29))</f>
        <v/>
      </c>
      <c r="AA20" s="28" t="str">
        <f>IF(E20="","",IF(②選手情報入力!Q29="","",1))</f>
        <v/>
      </c>
      <c r="AB20" t="str">
        <f>IF(E20="","",IF(②選手情報入力!R29="","",IF(K20=1,VLOOKUP(②選手情報入力!R29,種目情報!$A$5:$C$50,3,FALSE),VLOOKUP(②選手情報入力!R29,種目情報!$E$5:$G$50,3,FALSE))))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c r="AM20" t="str">
        <f>IF(②選手情報入力!F29="","",ASC(②選手情報入力!F29))</f>
        <v/>
      </c>
      <c r="AN20" t="str">
        <f>IF(②選手情報入力!F29="","",ASC(②選手情報入力!G29))</f>
        <v/>
      </c>
    </row>
    <row r="21" spans="1:40">
      <c r="A21" t="str">
        <f t="shared" si="4"/>
        <v/>
      </c>
      <c r="B21" t="str">
        <f>IF(E21="","",①団体情報入力!$C$5)</f>
        <v/>
      </c>
      <c r="D21" t="str">
        <f>IF(E21="","",IF(①団体情報入力!$C$10="","",①団体情報入力!$C$10))</f>
        <v/>
      </c>
      <c r="E21" t="str">
        <f>IF(②選手情報入力!C30="","",②選手情報入力!C30)</f>
        <v/>
      </c>
      <c r="F21" t="str">
        <f>IF(E21="","",②選手情報入力!D30)</f>
        <v/>
      </c>
      <c r="G21" t="str">
        <f>IF(E21="","",ASC(②選手情報入力!E30))</f>
        <v/>
      </c>
      <c r="H21" t="str">
        <f t="shared" si="2"/>
        <v/>
      </c>
      <c r="I21" t="str">
        <f t="shared" si="0"/>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3"/>
        <v/>
      </c>
      <c r="Q21" t="str">
        <f>IF(E21="","",IF(②選手情報入力!L30="","",IF(K21=1,VLOOKUP(②選手情報入力!L30,種目情報!$A$4:$B$150,2,FALSE),VLOOKUP(②選手情報入力!L30,種目情報!$E$4:$F$150,2,FALSE))))</f>
        <v/>
      </c>
      <c r="R21" t="str">
        <f>IF(E21="","",IF(②選手情報入力!M30="","",②選手情報入力!M30))</f>
        <v/>
      </c>
      <c r="S21" s="28"/>
      <c r="T21" t="str">
        <f>IF(E21="","",IF(②選手情報入力!L30="","",IF(K21=1,VLOOKUP(②選手情報入力!L30,種目情報!$A$5:$C$50,3,FALSE),VLOOKUP(②選手情報入力!L30,種目情報!$E$5:$G$50,3,FALSE))))</f>
        <v/>
      </c>
      <c r="U21" t="str">
        <f>IF(E21="","",IF(②選手情報入力!O30="","",IF(K21=1,VLOOKUP(②選手情報入力!O30,種目情報!$A$4:$B$510,2,FALSE),VLOOKUP(②選手情報入力!O30,種目情報!$E$4:$F$510,2,FALSE))))</f>
        <v/>
      </c>
      <c r="V21" t="str">
        <f>IF(E21="","",IF(②選手情報入力!P30="","",②選手情報入力!P30))</f>
        <v/>
      </c>
      <c r="W21" s="28"/>
      <c r="X21" t="str">
        <f>IF(E21="","",IF(②選手情報入力!O30="","",IF(K21=1,VLOOKUP(②選手情報入力!O30,種目情報!$A$5:$C$50,3,FALSE),VLOOKUP(②選手情報入力!O30,種目情報!$E$5:$G$50,3,FALSE))))</f>
        <v/>
      </c>
      <c r="Y21" t="str">
        <f>IF(E21="","",IF(②選手情報入力!R30="","",IF(K21=1,VLOOKUP(②選手情報入力!R30,種目情報!$A$5:$B$50,2,FALSE),VLOOKUP(②選手情報入力!R30,種目情報!$E$5:$F$50,2,FALSE))))</f>
        <v/>
      </c>
      <c r="Z21" t="str">
        <f>IF(E21="","",IF(②選手情報入力!S30="","",②選手情報入力!S30))</f>
        <v/>
      </c>
      <c r="AA21" s="28" t="str">
        <f>IF(E21="","",IF(②選手情報入力!Q30="","",1))</f>
        <v/>
      </c>
      <c r="AB21" t="str">
        <f>IF(E21="","",IF(②選手情報入力!R30="","",IF(K21=1,VLOOKUP(②選手情報入力!R30,種目情報!$A$5:$C$50,3,FALSE),VLOOKUP(②選手情報入力!R30,種目情報!$E$5:$G$50,3,FALSE))))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c r="AM21" t="str">
        <f>IF(②選手情報入力!F30="","",ASC(②選手情報入力!F30))</f>
        <v/>
      </c>
      <c r="AN21" t="str">
        <f>IF(②選手情報入力!F30="","",ASC(②選手情報入力!G30))</f>
        <v/>
      </c>
    </row>
    <row r="22" spans="1:40">
      <c r="A22" t="str">
        <f t="shared" si="4"/>
        <v/>
      </c>
      <c r="B22" t="str">
        <f>IF(E22="","",①団体情報入力!$C$5)</f>
        <v/>
      </c>
      <c r="D22" t="str">
        <f>IF(E22="","",IF(①団体情報入力!$C$10="","",①団体情報入力!$C$10))</f>
        <v/>
      </c>
      <c r="E22" t="str">
        <f>IF(②選手情報入力!C31="","",②選手情報入力!C31)</f>
        <v/>
      </c>
      <c r="F22" t="str">
        <f>IF(E22="","",②選手情報入力!D31)</f>
        <v/>
      </c>
      <c r="G22" t="str">
        <f>IF(E22="","",ASC(②選手情報入力!E31))</f>
        <v/>
      </c>
      <c r="H22" t="str">
        <f t="shared" si="2"/>
        <v/>
      </c>
      <c r="I22" t="str">
        <f t="shared" si="0"/>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3"/>
        <v/>
      </c>
      <c r="Q22" t="str">
        <f>IF(E22="","",IF(②選手情報入力!L31="","",IF(K22=1,VLOOKUP(②選手情報入力!L31,種目情報!$A$4:$B$150,2,FALSE),VLOOKUP(②選手情報入力!L31,種目情報!$E$4:$F$150,2,FALSE))))</f>
        <v/>
      </c>
      <c r="R22" t="str">
        <f>IF(E22="","",IF(②選手情報入力!M31="","",②選手情報入力!M31))</f>
        <v/>
      </c>
      <c r="S22" s="28"/>
      <c r="T22" t="str">
        <f>IF(E22="","",IF(②選手情報入力!L31="","",IF(K22=1,VLOOKUP(②選手情報入力!L31,種目情報!$A$5:$C$50,3,FALSE),VLOOKUP(②選手情報入力!L31,種目情報!$E$5:$G$50,3,FALSE))))</f>
        <v/>
      </c>
      <c r="U22" t="str">
        <f>IF(E22="","",IF(②選手情報入力!O31="","",IF(K22=1,VLOOKUP(②選手情報入力!O31,種目情報!$A$4:$B$510,2,FALSE),VLOOKUP(②選手情報入力!O31,種目情報!$E$4:$F$510,2,FALSE))))</f>
        <v/>
      </c>
      <c r="V22" t="str">
        <f>IF(E22="","",IF(②選手情報入力!P31="","",②選手情報入力!P31))</f>
        <v/>
      </c>
      <c r="W22" s="28"/>
      <c r="X22" t="str">
        <f>IF(E22="","",IF(②選手情報入力!O31="","",IF(K22=1,VLOOKUP(②選手情報入力!O31,種目情報!$A$5:$C$50,3,FALSE),VLOOKUP(②選手情報入力!O31,種目情報!$E$5:$G$50,3,FALSE))))</f>
        <v/>
      </c>
      <c r="Y22" t="str">
        <f>IF(E22="","",IF(②選手情報入力!R31="","",IF(K22=1,VLOOKUP(②選手情報入力!R31,種目情報!$A$5:$B$50,2,FALSE),VLOOKUP(②選手情報入力!R31,種目情報!$E$5:$F$50,2,FALSE))))</f>
        <v/>
      </c>
      <c r="Z22" t="str">
        <f>IF(E22="","",IF(②選手情報入力!S31="","",②選手情報入力!S31))</f>
        <v/>
      </c>
      <c r="AA22" s="28" t="str">
        <f>IF(E22="","",IF(②選手情報入力!Q31="","",1))</f>
        <v/>
      </c>
      <c r="AB22" t="str">
        <f>IF(E22="","",IF(②選手情報入力!R31="","",IF(K22=1,VLOOKUP(②選手情報入力!R31,種目情報!$A$5:$C$50,3,FALSE),VLOOKUP(②選手情報入力!R31,種目情報!$E$5:$G$50,3,FALSE))))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c r="AM22" t="str">
        <f>IF(②選手情報入力!F31="","",ASC(②選手情報入力!F31))</f>
        <v/>
      </c>
      <c r="AN22" t="str">
        <f>IF(②選手情報入力!F31="","",ASC(②選手情報入力!G31))</f>
        <v/>
      </c>
    </row>
    <row r="23" spans="1:40">
      <c r="A23" t="str">
        <f t="shared" si="4"/>
        <v/>
      </c>
      <c r="B23" t="str">
        <f>IF(E23="","",①団体情報入力!$C$5)</f>
        <v/>
      </c>
      <c r="D23" t="str">
        <f>IF(E23="","",IF(①団体情報入力!$C$10="","",①団体情報入力!$C$10))</f>
        <v/>
      </c>
      <c r="E23" t="str">
        <f>IF(②選手情報入力!C32="","",②選手情報入力!C32)</f>
        <v/>
      </c>
      <c r="F23" t="str">
        <f>IF(E23="","",②選手情報入力!D32)</f>
        <v/>
      </c>
      <c r="G23" t="str">
        <f>IF(E23="","",ASC(②選手情報入力!E32))</f>
        <v/>
      </c>
      <c r="H23" t="str">
        <f t="shared" si="2"/>
        <v/>
      </c>
      <c r="I23" t="str">
        <f t="shared" si="0"/>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3"/>
        <v/>
      </c>
      <c r="Q23" t="str">
        <f>IF(E23="","",IF(②選手情報入力!L32="","",IF(K23=1,VLOOKUP(②選手情報入力!L32,種目情報!$A$4:$B$150,2,FALSE),VLOOKUP(②選手情報入力!L32,種目情報!$E$4:$F$150,2,FALSE))))</f>
        <v/>
      </c>
      <c r="R23" t="str">
        <f>IF(E23="","",IF(②選手情報入力!M32="","",②選手情報入力!M32))</f>
        <v/>
      </c>
      <c r="S23" s="28"/>
      <c r="T23" t="str">
        <f>IF(E23="","",IF(②選手情報入力!L32="","",IF(K23=1,VLOOKUP(②選手情報入力!L32,種目情報!$A$5:$C$50,3,FALSE),VLOOKUP(②選手情報入力!L32,種目情報!$E$5:$G$50,3,FALSE))))</f>
        <v/>
      </c>
      <c r="U23" t="str">
        <f>IF(E23="","",IF(②選手情報入力!O32="","",IF(K23=1,VLOOKUP(②選手情報入力!O32,種目情報!$A$4:$B$510,2,FALSE),VLOOKUP(②選手情報入力!O32,種目情報!$E$4:$F$510,2,FALSE))))</f>
        <v/>
      </c>
      <c r="V23" t="str">
        <f>IF(E23="","",IF(②選手情報入力!P32="","",②選手情報入力!P32))</f>
        <v/>
      </c>
      <c r="W23" s="28"/>
      <c r="X23" t="str">
        <f>IF(E23="","",IF(②選手情報入力!O32="","",IF(K23=1,VLOOKUP(②選手情報入力!O32,種目情報!$A$5:$C$50,3,FALSE),VLOOKUP(②選手情報入力!O32,種目情報!$E$5:$G$50,3,FALSE))))</f>
        <v/>
      </c>
      <c r="Y23" t="str">
        <f>IF(E23="","",IF(②選手情報入力!R32="","",IF(K23=1,VLOOKUP(②選手情報入力!R32,種目情報!$A$5:$B$50,2,FALSE),VLOOKUP(②選手情報入力!R32,種目情報!$E$5:$F$50,2,FALSE))))</f>
        <v/>
      </c>
      <c r="Z23" t="str">
        <f>IF(E23="","",IF(②選手情報入力!S32="","",②選手情報入力!S32))</f>
        <v/>
      </c>
      <c r="AA23" s="28" t="str">
        <f>IF(E23="","",IF(②選手情報入力!Q32="","",1))</f>
        <v/>
      </c>
      <c r="AB23" t="str">
        <f>IF(E23="","",IF(②選手情報入力!R32="","",IF(K23=1,VLOOKUP(②選手情報入力!R32,種目情報!$A$5:$C$50,3,FALSE),VLOOKUP(②選手情報入力!R32,種目情報!$E$5:$G$50,3,FALSE))))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c r="AM23" t="str">
        <f>IF(②選手情報入力!F32="","",ASC(②選手情報入力!F32))</f>
        <v/>
      </c>
      <c r="AN23" t="str">
        <f>IF(②選手情報入力!F32="","",ASC(②選手情報入力!G32))</f>
        <v/>
      </c>
    </row>
    <row r="24" spans="1:40">
      <c r="A24" t="str">
        <f t="shared" si="4"/>
        <v/>
      </c>
      <c r="B24" t="str">
        <f>IF(E24="","",①団体情報入力!$C$5)</f>
        <v/>
      </c>
      <c r="D24" t="str">
        <f>IF(E24="","",IF(①団体情報入力!$C$10="","",①団体情報入力!$C$10))</f>
        <v/>
      </c>
      <c r="E24" t="str">
        <f>IF(②選手情報入力!C33="","",②選手情報入力!C33)</f>
        <v/>
      </c>
      <c r="F24" t="str">
        <f>IF(E24="","",②選手情報入力!D33)</f>
        <v/>
      </c>
      <c r="G24" t="str">
        <f>IF(E24="","",ASC(②選手情報入力!E33))</f>
        <v/>
      </c>
      <c r="H24" t="str">
        <f t="shared" si="2"/>
        <v/>
      </c>
      <c r="I24" t="str">
        <f t="shared" si="0"/>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3"/>
        <v/>
      </c>
      <c r="Q24" t="str">
        <f>IF(E24="","",IF(②選手情報入力!L33="","",IF(K24=1,VLOOKUP(②選手情報入力!L33,種目情報!$A$4:$B$150,2,FALSE),VLOOKUP(②選手情報入力!L33,種目情報!$E$4:$F$150,2,FALSE))))</f>
        <v/>
      </c>
      <c r="R24" t="str">
        <f>IF(E24="","",IF(②選手情報入力!M33="","",②選手情報入力!M33))</f>
        <v/>
      </c>
      <c r="S24" s="28"/>
      <c r="T24" t="str">
        <f>IF(E24="","",IF(②選手情報入力!L33="","",IF(K24=1,VLOOKUP(②選手情報入力!L33,種目情報!$A$5:$C$50,3,FALSE),VLOOKUP(②選手情報入力!L33,種目情報!$E$5:$G$50,3,FALSE))))</f>
        <v/>
      </c>
      <c r="U24" t="str">
        <f>IF(E24="","",IF(②選手情報入力!O33="","",IF(K24=1,VLOOKUP(②選手情報入力!O33,種目情報!$A$4:$B$510,2,FALSE),VLOOKUP(②選手情報入力!O33,種目情報!$E$4:$F$510,2,FALSE))))</f>
        <v/>
      </c>
      <c r="V24" t="str">
        <f>IF(E24="","",IF(②選手情報入力!P33="","",②選手情報入力!P33))</f>
        <v/>
      </c>
      <c r="W24" s="28"/>
      <c r="X24" t="str">
        <f>IF(E24="","",IF(②選手情報入力!O33="","",IF(K24=1,VLOOKUP(②選手情報入力!O33,種目情報!$A$5:$C$50,3,FALSE),VLOOKUP(②選手情報入力!O33,種目情報!$E$5:$G$50,3,FALSE))))</f>
        <v/>
      </c>
      <c r="Y24" t="str">
        <f>IF(E24="","",IF(②選手情報入力!R33="","",IF(K24=1,VLOOKUP(②選手情報入力!R33,種目情報!$A$5:$B$50,2,FALSE),VLOOKUP(②選手情報入力!R33,種目情報!$E$5:$F$50,2,FALSE))))</f>
        <v/>
      </c>
      <c r="Z24" t="str">
        <f>IF(E24="","",IF(②選手情報入力!S33="","",②選手情報入力!S33))</f>
        <v/>
      </c>
      <c r="AA24" s="28" t="str">
        <f>IF(E24="","",IF(②選手情報入力!Q33="","",1))</f>
        <v/>
      </c>
      <c r="AB24" t="str">
        <f>IF(E24="","",IF(②選手情報入力!R33="","",IF(K24=1,VLOOKUP(②選手情報入力!R33,種目情報!$A$5:$C$50,3,FALSE),VLOOKUP(②選手情報入力!R33,種目情報!$E$5:$G$50,3,FALSE))))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c r="AM24" t="str">
        <f>IF(②選手情報入力!F33="","",ASC(②選手情報入力!F33))</f>
        <v/>
      </c>
      <c r="AN24" t="str">
        <f>IF(②選手情報入力!F33="","",ASC(②選手情報入力!G33))</f>
        <v/>
      </c>
    </row>
    <row r="25" spans="1:40">
      <c r="A25" t="str">
        <f t="shared" si="4"/>
        <v/>
      </c>
      <c r="B25" t="str">
        <f>IF(E25="","",①団体情報入力!$C$5)</f>
        <v/>
      </c>
      <c r="D25" t="str">
        <f>IF(E25="","",IF(①団体情報入力!$C$10="","",①団体情報入力!$C$10))</f>
        <v/>
      </c>
      <c r="E25" t="str">
        <f>IF(②選手情報入力!C34="","",②選手情報入力!C34)</f>
        <v/>
      </c>
      <c r="F25" t="str">
        <f>IF(E25="","",②選手情報入力!D34)</f>
        <v/>
      </c>
      <c r="G25" t="str">
        <f>IF(E25="","",ASC(②選手情報入力!E34))</f>
        <v/>
      </c>
      <c r="H25" t="str">
        <f t="shared" si="2"/>
        <v/>
      </c>
      <c r="I25" t="str">
        <f t="shared" si="0"/>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3"/>
        <v/>
      </c>
      <c r="Q25" t="str">
        <f>IF(E25="","",IF(②選手情報入力!L34="","",IF(K25=1,VLOOKUP(②選手情報入力!L34,種目情報!$A$4:$B$150,2,FALSE),VLOOKUP(②選手情報入力!L34,種目情報!$E$4:$F$150,2,FALSE))))</f>
        <v/>
      </c>
      <c r="R25" t="str">
        <f>IF(E25="","",IF(②選手情報入力!M34="","",②選手情報入力!M34))</f>
        <v/>
      </c>
      <c r="S25" s="28"/>
      <c r="T25" t="str">
        <f>IF(E25="","",IF(②選手情報入力!L34="","",IF(K25=1,VLOOKUP(②選手情報入力!L34,種目情報!$A$5:$C$50,3,FALSE),VLOOKUP(②選手情報入力!L34,種目情報!$E$5:$G$50,3,FALSE))))</f>
        <v/>
      </c>
      <c r="U25" t="str">
        <f>IF(E25="","",IF(②選手情報入力!O34="","",IF(K25=1,VLOOKUP(②選手情報入力!O34,種目情報!$A$4:$B$510,2,FALSE),VLOOKUP(②選手情報入力!O34,種目情報!$E$4:$F$510,2,FALSE))))</f>
        <v/>
      </c>
      <c r="V25" t="str">
        <f>IF(E25="","",IF(②選手情報入力!P34="","",②選手情報入力!P34))</f>
        <v/>
      </c>
      <c r="W25" s="28"/>
      <c r="X25" t="str">
        <f>IF(E25="","",IF(②選手情報入力!O34="","",IF(K25=1,VLOOKUP(②選手情報入力!O34,種目情報!$A$5:$C$50,3,FALSE),VLOOKUP(②選手情報入力!O34,種目情報!$E$5:$G$50,3,FALSE))))</f>
        <v/>
      </c>
      <c r="Y25" t="str">
        <f>IF(E25="","",IF(②選手情報入力!R34="","",IF(K25=1,VLOOKUP(②選手情報入力!R34,種目情報!$A$5:$B$50,2,FALSE),VLOOKUP(②選手情報入力!R34,種目情報!$E$5:$F$50,2,FALSE))))</f>
        <v/>
      </c>
      <c r="Z25" t="str">
        <f>IF(E25="","",IF(②選手情報入力!S34="","",②選手情報入力!S34))</f>
        <v/>
      </c>
      <c r="AA25" s="28" t="str">
        <f>IF(E25="","",IF(②選手情報入力!Q34="","",1))</f>
        <v/>
      </c>
      <c r="AB25" t="str">
        <f>IF(E25="","",IF(②選手情報入力!R34="","",IF(K25=1,VLOOKUP(②選手情報入力!R34,種目情報!$A$5:$C$50,3,FALSE),VLOOKUP(②選手情報入力!R34,種目情報!$E$5:$G$50,3,FALSE))))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c r="AM25" t="str">
        <f>IF(②選手情報入力!F34="","",ASC(②選手情報入力!F34))</f>
        <v/>
      </c>
      <c r="AN25" t="str">
        <f>IF(②選手情報入力!F34="","",ASC(②選手情報入力!G34))</f>
        <v/>
      </c>
    </row>
    <row r="26" spans="1:40">
      <c r="A26" t="str">
        <f t="shared" si="4"/>
        <v/>
      </c>
      <c r="B26" t="str">
        <f>IF(E26="","",①団体情報入力!$C$5)</f>
        <v/>
      </c>
      <c r="D26" t="str">
        <f>IF(E26="","",IF(①団体情報入力!$C$10="","",①団体情報入力!$C$10))</f>
        <v/>
      </c>
      <c r="E26" t="str">
        <f>IF(②選手情報入力!C35="","",②選手情報入力!C35)</f>
        <v/>
      </c>
      <c r="F26" t="str">
        <f>IF(E26="","",②選手情報入力!D35)</f>
        <v/>
      </c>
      <c r="G26" t="str">
        <f>IF(E26="","",ASC(②選手情報入力!E35))</f>
        <v/>
      </c>
      <c r="H26" t="str">
        <f t="shared" si="2"/>
        <v/>
      </c>
      <c r="I26" t="str">
        <f t="shared" si="0"/>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3"/>
        <v/>
      </c>
      <c r="Q26" t="str">
        <f>IF(E26="","",IF(②選手情報入力!L35="","",IF(K26=1,VLOOKUP(②選手情報入力!L35,種目情報!$A$4:$B$150,2,FALSE),VLOOKUP(②選手情報入力!L35,種目情報!$E$4:$F$150,2,FALSE))))</f>
        <v/>
      </c>
      <c r="R26" t="str">
        <f>IF(E26="","",IF(②選手情報入力!M35="","",②選手情報入力!M35))</f>
        <v/>
      </c>
      <c r="S26" s="28"/>
      <c r="T26" t="str">
        <f>IF(E26="","",IF(②選手情報入力!L35="","",IF(K26=1,VLOOKUP(②選手情報入力!L35,種目情報!$A$5:$C$50,3,FALSE),VLOOKUP(②選手情報入力!L35,種目情報!$E$5:$G$50,3,FALSE))))</f>
        <v/>
      </c>
      <c r="U26" t="str">
        <f>IF(E26="","",IF(②選手情報入力!O35="","",IF(K26=1,VLOOKUP(②選手情報入力!O35,種目情報!$A$4:$B$510,2,FALSE),VLOOKUP(②選手情報入力!O35,種目情報!$E$4:$F$510,2,FALSE))))</f>
        <v/>
      </c>
      <c r="V26" t="str">
        <f>IF(E26="","",IF(②選手情報入力!P35="","",②選手情報入力!P35))</f>
        <v/>
      </c>
      <c r="W26" s="28"/>
      <c r="X26" t="str">
        <f>IF(E26="","",IF(②選手情報入力!O35="","",IF(K26=1,VLOOKUP(②選手情報入力!O35,種目情報!$A$5:$C$50,3,FALSE),VLOOKUP(②選手情報入力!O35,種目情報!$E$5:$G$50,3,FALSE))))</f>
        <v/>
      </c>
      <c r="Y26" t="str">
        <f>IF(E26="","",IF(②選手情報入力!R35="","",IF(K26=1,VLOOKUP(②選手情報入力!R35,種目情報!$A$5:$B$50,2,FALSE),VLOOKUP(②選手情報入力!R35,種目情報!$E$5:$F$50,2,FALSE))))</f>
        <v/>
      </c>
      <c r="Z26" t="str">
        <f>IF(E26="","",IF(②選手情報入力!S35="","",②選手情報入力!S35))</f>
        <v/>
      </c>
      <c r="AA26" s="28" t="str">
        <f>IF(E26="","",IF(②選手情報入力!Q35="","",1))</f>
        <v/>
      </c>
      <c r="AB26" t="str">
        <f>IF(E26="","",IF(②選手情報入力!R35="","",IF(K26=1,VLOOKUP(②選手情報入力!R35,種目情報!$A$5:$C$50,3,FALSE),VLOOKUP(②選手情報入力!R35,種目情報!$E$5:$G$50,3,FALSE))))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c r="AM26" t="str">
        <f>IF(②選手情報入力!F35="","",ASC(②選手情報入力!F35))</f>
        <v/>
      </c>
      <c r="AN26" t="str">
        <f>IF(②選手情報入力!F35="","",ASC(②選手情報入力!G35))</f>
        <v/>
      </c>
    </row>
    <row r="27" spans="1:40">
      <c r="A27" t="str">
        <f t="shared" si="4"/>
        <v/>
      </c>
      <c r="B27" t="str">
        <f>IF(E27="","",①団体情報入力!$C$5)</f>
        <v/>
      </c>
      <c r="D27" t="str">
        <f>IF(E27="","",IF(①団体情報入力!$C$10="","",①団体情報入力!$C$10))</f>
        <v/>
      </c>
      <c r="E27" t="str">
        <f>IF(②選手情報入力!C36="","",②選手情報入力!C36)</f>
        <v/>
      </c>
      <c r="F27" t="str">
        <f>IF(E27="","",②選手情報入力!D36)</f>
        <v/>
      </c>
      <c r="G27" t="str">
        <f>IF(E27="","",ASC(②選手情報入力!E36))</f>
        <v/>
      </c>
      <c r="H27" t="str">
        <f t="shared" si="2"/>
        <v/>
      </c>
      <c r="I27" t="str">
        <f t="shared" si="0"/>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3"/>
        <v/>
      </c>
      <c r="Q27" t="str">
        <f>IF(E27="","",IF(②選手情報入力!L36="","",IF(K27=1,VLOOKUP(②選手情報入力!L36,種目情報!$A$4:$B$150,2,FALSE),VLOOKUP(②選手情報入力!L36,種目情報!$E$4:$F$150,2,FALSE))))</f>
        <v/>
      </c>
      <c r="R27" t="str">
        <f>IF(E27="","",IF(②選手情報入力!M36="","",②選手情報入力!M36))</f>
        <v/>
      </c>
      <c r="S27" s="28"/>
      <c r="T27" t="str">
        <f>IF(E27="","",IF(②選手情報入力!L36="","",IF(K27=1,VLOOKUP(②選手情報入力!L36,種目情報!$A$5:$C$50,3,FALSE),VLOOKUP(②選手情報入力!L36,種目情報!$E$5:$G$50,3,FALSE))))</f>
        <v/>
      </c>
      <c r="U27" t="str">
        <f>IF(E27="","",IF(②選手情報入力!O36="","",IF(K27=1,VLOOKUP(②選手情報入力!O36,種目情報!$A$4:$B$510,2,FALSE),VLOOKUP(②選手情報入力!O36,種目情報!$E$4:$F$510,2,FALSE))))</f>
        <v/>
      </c>
      <c r="V27" t="str">
        <f>IF(E27="","",IF(②選手情報入力!P36="","",②選手情報入力!P36))</f>
        <v/>
      </c>
      <c r="W27" s="28"/>
      <c r="X27" t="str">
        <f>IF(E27="","",IF(②選手情報入力!O36="","",IF(K27=1,VLOOKUP(②選手情報入力!O36,種目情報!$A$5:$C$50,3,FALSE),VLOOKUP(②選手情報入力!O36,種目情報!$E$5:$G$50,3,FALSE))))</f>
        <v/>
      </c>
      <c r="Y27" t="str">
        <f>IF(E27="","",IF(②選手情報入力!R36="","",IF(K27=1,VLOOKUP(②選手情報入力!R36,種目情報!$A$5:$B$50,2,FALSE),VLOOKUP(②選手情報入力!R36,種目情報!$E$5:$F$50,2,FALSE))))</f>
        <v/>
      </c>
      <c r="Z27" t="str">
        <f>IF(E27="","",IF(②選手情報入力!S36="","",②選手情報入力!S36))</f>
        <v/>
      </c>
      <c r="AA27" s="28" t="str">
        <f>IF(E27="","",IF(②選手情報入力!Q36="","",1))</f>
        <v/>
      </c>
      <c r="AB27" t="str">
        <f>IF(E27="","",IF(②選手情報入力!R36="","",IF(K27=1,VLOOKUP(②選手情報入力!R36,種目情報!$A$5:$C$50,3,FALSE),VLOOKUP(②選手情報入力!R36,種目情報!$E$5:$G$50,3,FALSE))))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c r="AM27" t="str">
        <f>IF(②選手情報入力!F36="","",ASC(②選手情報入力!F36))</f>
        <v/>
      </c>
      <c r="AN27" t="str">
        <f>IF(②選手情報入力!F36="","",ASC(②選手情報入力!G36))</f>
        <v/>
      </c>
    </row>
    <row r="28" spans="1:40">
      <c r="A28" t="str">
        <f t="shared" si="4"/>
        <v/>
      </c>
      <c r="B28" t="str">
        <f>IF(E28="","",①団体情報入力!$C$5)</f>
        <v/>
      </c>
      <c r="D28" t="str">
        <f>IF(E28="","",IF(①団体情報入力!$C$10="","",①団体情報入力!$C$10))</f>
        <v/>
      </c>
      <c r="E28" t="str">
        <f>IF(②選手情報入力!C37="","",②選手情報入力!C37)</f>
        <v/>
      </c>
      <c r="F28" t="str">
        <f>IF(E28="","",②選手情報入力!D37)</f>
        <v/>
      </c>
      <c r="G28" t="str">
        <f>IF(E28="","",ASC(②選手情報入力!E37))</f>
        <v/>
      </c>
      <c r="H28" t="str">
        <f t="shared" si="2"/>
        <v/>
      </c>
      <c r="I28" t="str">
        <f t="shared" si="0"/>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3"/>
        <v/>
      </c>
      <c r="Q28" t="str">
        <f>IF(E28="","",IF(②選手情報入力!L37="","",IF(K28=1,VLOOKUP(②選手情報入力!L37,種目情報!$A$4:$B$150,2,FALSE),VLOOKUP(②選手情報入力!L37,種目情報!$E$4:$F$150,2,FALSE))))</f>
        <v/>
      </c>
      <c r="R28" t="str">
        <f>IF(E28="","",IF(②選手情報入力!M37="","",②選手情報入力!M37))</f>
        <v/>
      </c>
      <c r="S28" s="28"/>
      <c r="T28" t="str">
        <f>IF(E28="","",IF(②選手情報入力!L37="","",IF(K28=1,VLOOKUP(②選手情報入力!L37,種目情報!$A$5:$C$50,3,FALSE),VLOOKUP(②選手情報入力!L37,種目情報!$E$5:$G$50,3,FALSE))))</f>
        <v/>
      </c>
      <c r="U28" t="str">
        <f>IF(E28="","",IF(②選手情報入力!O37="","",IF(K28=1,VLOOKUP(②選手情報入力!O37,種目情報!$A$4:$B$510,2,FALSE),VLOOKUP(②選手情報入力!O37,種目情報!$E$4:$F$510,2,FALSE))))</f>
        <v/>
      </c>
      <c r="V28" t="str">
        <f>IF(E28="","",IF(②選手情報入力!P37="","",②選手情報入力!P37))</f>
        <v/>
      </c>
      <c r="W28" s="28"/>
      <c r="X28" t="str">
        <f>IF(E28="","",IF(②選手情報入力!O37="","",IF(K28=1,VLOOKUP(②選手情報入力!O37,種目情報!$A$5:$C$50,3,FALSE),VLOOKUP(②選手情報入力!O37,種目情報!$E$5:$G$50,3,FALSE))))</f>
        <v/>
      </c>
      <c r="Y28" t="str">
        <f>IF(E28="","",IF(②選手情報入力!R37="","",IF(K28=1,VLOOKUP(②選手情報入力!R37,種目情報!$A$5:$B$50,2,FALSE),VLOOKUP(②選手情報入力!R37,種目情報!$E$5:$F$50,2,FALSE))))</f>
        <v/>
      </c>
      <c r="Z28" t="str">
        <f>IF(E28="","",IF(②選手情報入力!S37="","",②選手情報入力!S37))</f>
        <v/>
      </c>
      <c r="AA28" s="28" t="str">
        <f>IF(E28="","",IF(②選手情報入力!Q37="","",1))</f>
        <v/>
      </c>
      <c r="AB28" t="str">
        <f>IF(E28="","",IF(②選手情報入力!R37="","",IF(K28=1,VLOOKUP(②選手情報入力!R37,種目情報!$A$5:$C$50,3,FALSE),VLOOKUP(②選手情報入力!R37,種目情報!$E$5:$G$50,3,FALSE))))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c r="AM28" t="str">
        <f>IF(②選手情報入力!F37="","",ASC(②選手情報入力!F37))</f>
        <v/>
      </c>
      <c r="AN28" t="str">
        <f>IF(②選手情報入力!F37="","",ASC(②選手情報入力!G37))</f>
        <v/>
      </c>
    </row>
    <row r="29" spans="1:40">
      <c r="A29" t="str">
        <f t="shared" si="4"/>
        <v/>
      </c>
      <c r="B29" t="str">
        <f>IF(E29="","",①団体情報入力!$C$5)</f>
        <v/>
      </c>
      <c r="D29" t="str">
        <f>IF(E29="","",IF(①団体情報入力!$C$10="","",①団体情報入力!$C$10))</f>
        <v/>
      </c>
      <c r="E29" t="str">
        <f>IF(②選手情報入力!C38="","",②選手情報入力!C38)</f>
        <v/>
      </c>
      <c r="F29" t="str">
        <f>IF(E29="","",②選手情報入力!D38)</f>
        <v/>
      </c>
      <c r="G29" t="str">
        <f>IF(E29="","",ASC(②選手情報入力!E38))</f>
        <v/>
      </c>
      <c r="H29" t="str">
        <f t="shared" si="2"/>
        <v/>
      </c>
      <c r="I29" t="str">
        <f t="shared" si="0"/>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3"/>
        <v/>
      </c>
      <c r="Q29" t="str">
        <f>IF(E29="","",IF(②選手情報入力!L38="","",IF(K29=1,VLOOKUP(②選手情報入力!L38,種目情報!$A$4:$B$150,2,FALSE),VLOOKUP(②選手情報入力!L38,種目情報!$E$4:$F$150,2,FALSE))))</f>
        <v/>
      </c>
      <c r="R29" t="str">
        <f>IF(E29="","",IF(②選手情報入力!M38="","",②選手情報入力!M38))</f>
        <v/>
      </c>
      <c r="S29" s="28"/>
      <c r="T29" t="str">
        <f>IF(E29="","",IF(②選手情報入力!L38="","",IF(K29=1,VLOOKUP(②選手情報入力!L38,種目情報!$A$5:$C$50,3,FALSE),VLOOKUP(②選手情報入力!L38,種目情報!$E$5:$G$50,3,FALSE))))</f>
        <v/>
      </c>
      <c r="U29" t="str">
        <f>IF(E29="","",IF(②選手情報入力!O38="","",IF(K29=1,VLOOKUP(②選手情報入力!O38,種目情報!$A$4:$B$510,2,FALSE),VLOOKUP(②選手情報入力!O38,種目情報!$E$4:$F$510,2,FALSE))))</f>
        <v/>
      </c>
      <c r="V29" t="str">
        <f>IF(E29="","",IF(②選手情報入力!P38="","",②選手情報入力!P38))</f>
        <v/>
      </c>
      <c r="W29" s="28"/>
      <c r="X29" t="str">
        <f>IF(E29="","",IF(②選手情報入力!O38="","",IF(K29=1,VLOOKUP(②選手情報入力!O38,種目情報!$A$5:$C$50,3,FALSE),VLOOKUP(②選手情報入力!O38,種目情報!$E$5:$G$50,3,FALSE))))</f>
        <v/>
      </c>
      <c r="Y29" t="str">
        <f>IF(E29="","",IF(②選手情報入力!R38="","",IF(K29=1,VLOOKUP(②選手情報入力!R38,種目情報!$A$5:$B$50,2,FALSE),VLOOKUP(②選手情報入力!R38,種目情報!$E$5:$F$50,2,FALSE))))</f>
        <v/>
      </c>
      <c r="Z29" t="str">
        <f>IF(E29="","",IF(②選手情報入力!S38="","",②選手情報入力!S38))</f>
        <v/>
      </c>
      <c r="AA29" s="28" t="str">
        <f>IF(E29="","",IF(②選手情報入力!Q38="","",1))</f>
        <v/>
      </c>
      <c r="AB29" t="str">
        <f>IF(E29="","",IF(②選手情報入力!R38="","",IF(K29=1,VLOOKUP(②選手情報入力!R38,種目情報!$A$5:$C$50,3,FALSE),VLOOKUP(②選手情報入力!R38,種目情報!$E$5:$G$50,3,FALSE))))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c r="AM29" t="str">
        <f>IF(②選手情報入力!F38="","",ASC(②選手情報入力!F38))</f>
        <v/>
      </c>
      <c r="AN29" t="str">
        <f>IF(②選手情報入力!F38="","",ASC(②選手情報入力!G38))</f>
        <v/>
      </c>
    </row>
    <row r="30" spans="1:40">
      <c r="A30" t="str">
        <f t="shared" si="4"/>
        <v/>
      </c>
      <c r="B30" t="str">
        <f>IF(E30="","",①団体情報入力!$C$5)</f>
        <v/>
      </c>
      <c r="D30" t="str">
        <f>IF(E30="","",IF(①団体情報入力!$C$10="","",①団体情報入力!$C$10))</f>
        <v/>
      </c>
      <c r="E30" t="str">
        <f>IF(②選手情報入力!C39="","",②選手情報入力!C39)</f>
        <v/>
      </c>
      <c r="F30" t="str">
        <f>IF(E30="","",②選手情報入力!D39)</f>
        <v/>
      </c>
      <c r="G30" t="str">
        <f>IF(E30="","",ASC(②選手情報入力!E39))</f>
        <v/>
      </c>
      <c r="H30" t="str">
        <f t="shared" si="2"/>
        <v/>
      </c>
      <c r="I30" t="str">
        <f t="shared" si="0"/>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3"/>
        <v/>
      </c>
      <c r="Q30" t="str">
        <f>IF(E30="","",IF(②選手情報入力!L39="","",IF(K30=1,VLOOKUP(②選手情報入力!L39,種目情報!$A$4:$B$150,2,FALSE),VLOOKUP(②選手情報入力!L39,種目情報!$E$4:$F$150,2,FALSE))))</f>
        <v/>
      </c>
      <c r="R30" t="str">
        <f>IF(E30="","",IF(②選手情報入力!M39="","",②選手情報入力!M39))</f>
        <v/>
      </c>
      <c r="S30" s="28"/>
      <c r="T30" t="str">
        <f>IF(E30="","",IF(②選手情報入力!L39="","",IF(K30=1,VLOOKUP(②選手情報入力!L39,種目情報!$A$5:$C$50,3,FALSE),VLOOKUP(②選手情報入力!L39,種目情報!$E$5:$G$50,3,FALSE))))</f>
        <v/>
      </c>
      <c r="U30" t="str">
        <f>IF(E30="","",IF(②選手情報入力!O39="","",IF(K30=1,VLOOKUP(②選手情報入力!O39,種目情報!$A$4:$B$510,2,FALSE),VLOOKUP(②選手情報入力!O39,種目情報!$E$4:$F$510,2,FALSE))))</f>
        <v/>
      </c>
      <c r="V30" t="str">
        <f>IF(E30="","",IF(②選手情報入力!P39="","",②選手情報入力!P39))</f>
        <v/>
      </c>
      <c r="W30" s="28"/>
      <c r="X30" t="str">
        <f>IF(E30="","",IF(②選手情報入力!O39="","",IF(K30=1,VLOOKUP(②選手情報入力!O39,種目情報!$A$5:$C$50,3,FALSE),VLOOKUP(②選手情報入力!O39,種目情報!$E$5:$G$50,3,FALSE))))</f>
        <v/>
      </c>
      <c r="Y30" t="str">
        <f>IF(E30="","",IF(②選手情報入力!R39="","",IF(K30=1,VLOOKUP(②選手情報入力!R39,種目情報!$A$5:$B$50,2,FALSE),VLOOKUP(②選手情報入力!R39,種目情報!$E$5:$F$50,2,FALSE))))</f>
        <v/>
      </c>
      <c r="Z30" t="str">
        <f>IF(E30="","",IF(②選手情報入力!S39="","",②選手情報入力!S39))</f>
        <v/>
      </c>
      <c r="AA30" s="28" t="str">
        <f>IF(E30="","",IF(②選手情報入力!Q39="","",1))</f>
        <v/>
      </c>
      <c r="AB30" t="str">
        <f>IF(E30="","",IF(②選手情報入力!R39="","",IF(K30=1,VLOOKUP(②選手情報入力!R39,種目情報!$A$5:$C$50,3,FALSE),VLOOKUP(②選手情報入力!R39,種目情報!$E$5:$G$50,3,FALSE))))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c r="AM30" t="str">
        <f>IF(②選手情報入力!F39="","",ASC(②選手情報入力!F39))</f>
        <v/>
      </c>
      <c r="AN30" t="str">
        <f>IF(②選手情報入力!F39="","",ASC(②選手情報入力!G39))</f>
        <v/>
      </c>
    </row>
    <row r="31" spans="1:40">
      <c r="A31" t="str">
        <f t="shared" si="4"/>
        <v/>
      </c>
      <c r="B31" t="str">
        <f>IF(E31="","",①団体情報入力!$C$5)</f>
        <v/>
      </c>
      <c r="D31" t="str">
        <f>IF(E31="","",IF(①団体情報入力!$C$10="","",①団体情報入力!$C$10))</f>
        <v/>
      </c>
      <c r="E31" t="str">
        <f>IF(②選手情報入力!C40="","",②選手情報入力!C40)</f>
        <v/>
      </c>
      <c r="F31" t="str">
        <f>IF(E31="","",②選手情報入力!D40)</f>
        <v/>
      </c>
      <c r="G31" t="str">
        <f>IF(E31="","",ASC(②選手情報入力!E40))</f>
        <v/>
      </c>
      <c r="H31" t="str">
        <f t="shared" si="2"/>
        <v/>
      </c>
      <c r="I31" t="str">
        <f t="shared" si="0"/>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3"/>
        <v/>
      </c>
      <c r="Q31" t="str">
        <f>IF(E31="","",IF(②選手情報入力!L40="","",IF(K31=1,VLOOKUP(②選手情報入力!L40,種目情報!$A$4:$B$150,2,FALSE),VLOOKUP(②選手情報入力!L40,種目情報!$E$4:$F$150,2,FALSE))))</f>
        <v/>
      </c>
      <c r="R31" t="str">
        <f>IF(E31="","",IF(②選手情報入力!M40="","",②選手情報入力!M40))</f>
        <v/>
      </c>
      <c r="S31" s="28"/>
      <c r="T31" t="str">
        <f>IF(E31="","",IF(②選手情報入力!L40="","",IF(K31=1,VLOOKUP(②選手情報入力!L40,種目情報!$A$5:$C$50,3,FALSE),VLOOKUP(②選手情報入力!L40,種目情報!$E$5:$G$50,3,FALSE))))</f>
        <v/>
      </c>
      <c r="U31" t="str">
        <f>IF(E31="","",IF(②選手情報入力!O40="","",IF(K31=1,VLOOKUP(②選手情報入力!O40,種目情報!$A$4:$B$510,2,FALSE),VLOOKUP(②選手情報入力!O40,種目情報!$E$4:$F$510,2,FALSE))))</f>
        <v/>
      </c>
      <c r="V31" t="str">
        <f>IF(E31="","",IF(②選手情報入力!P40="","",②選手情報入力!P40))</f>
        <v/>
      </c>
      <c r="W31" s="28"/>
      <c r="X31" t="str">
        <f>IF(E31="","",IF(②選手情報入力!O40="","",IF(K31=1,VLOOKUP(②選手情報入力!O40,種目情報!$A$5:$C$50,3,FALSE),VLOOKUP(②選手情報入力!O40,種目情報!$E$5:$G$50,3,FALSE))))</f>
        <v/>
      </c>
      <c r="Y31" t="str">
        <f>IF(E31="","",IF(②選手情報入力!R40="","",IF(K31=1,VLOOKUP(②選手情報入力!R40,種目情報!$A$5:$B$50,2,FALSE),VLOOKUP(②選手情報入力!R40,種目情報!$E$5:$F$50,2,FALSE))))</f>
        <v/>
      </c>
      <c r="Z31" t="str">
        <f>IF(E31="","",IF(②選手情報入力!S40="","",②選手情報入力!S40))</f>
        <v/>
      </c>
      <c r="AA31" s="28" t="str">
        <f>IF(E31="","",IF(②選手情報入力!Q40="","",1))</f>
        <v/>
      </c>
      <c r="AB31" t="str">
        <f>IF(E31="","",IF(②選手情報入力!R40="","",IF(K31=1,VLOOKUP(②選手情報入力!R40,種目情報!$A$5:$C$50,3,FALSE),VLOOKUP(②選手情報入力!R40,種目情報!$E$5:$G$50,3,FALSE))))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c r="AM31" t="str">
        <f>IF(②選手情報入力!F40="","",ASC(②選手情報入力!F40))</f>
        <v/>
      </c>
      <c r="AN31" t="str">
        <f>IF(②選手情報入力!F40="","",ASC(②選手情報入力!G40))</f>
        <v/>
      </c>
    </row>
    <row r="32" spans="1:40">
      <c r="A32" t="str">
        <f t="shared" si="4"/>
        <v/>
      </c>
      <c r="B32" t="str">
        <f>IF(E32="","",①団体情報入力!$C$5)</f>
        <v/>
      </c>
      <c r="D32" t="str">
        <f>IF(E32="","",IF(①団体情報入力!$C$10="","",①団体情報入力!$C$10))</f>
        <v/>
      </c>
      <c r="E32" t="str">
        <f>IF(②選手情報入力!C41="","",②選手情報入力!C41)</f>
        <v/>
      </c>
      <c r="F32" t="str">
        <f>IF(E32="","",②選手情報入力!D41)</f>
        <v/>
      </c>
      <c r="G32" t="str">
        <f>IF(E32="","",ASC(②選手情報入力!E41))</f>
        <v/>
      </c>
      <c r="H32" t="str">
        <f t="shared" si="2"/>
        <v/>
      </c>
      <c r="I32" t="str">
        <f t="shared" si="0"/>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3"/>
        <v/>
      </c>
      <c r="Q32" t="str">
        <f>IF(E32="","",IF(②選手情報入力!L41="","",IF(K32=1,VLOOKUP(②選手情報入力!L41,種目情報!$A$4:$B$150,2,FALSE),VLOOKUP(②選手情報入力!L41,種目情報!$E$4:$F$150,2,FALSE))))</f>
        <v/>
      </c>
      <c r="R32" t="str">
        <f>IF(E32="","",IF(②選手情報入力!M41="","",②選手情報入力!M41))</f>
        <v/>
      </c>
      <c r="S32" s="28"/>
      <c r="T32" t="str">
        <f>IF(E32="","",IF(②選手情報入力!L41="","",IF(K32=1,VLOOKUP(②選手情報入力!L41,種目情報!$A$5:$C$50,3,FALSE),VLOOKUP(②選手情報入力!L41,種目情報!$E$5:$G$50,3,FALSE))))</f>
        <v/>
      </c>
      <c r="U32" t="str">
        <f>IF(E32="","",IF(②選手情報入力!O41="","",IF(K32=1,VLOOKUP(②選手情報入力!O41,種目情報!$A$4:$B$510,2,FALSE),VLOOKUP(②選手情報入力!O41,種目情報!$E$4:$F$510,2,FALSE))))</f>
        <v/>
      </c>
      <c r="V32" t="str">
        <f>IF(E32="","",IF(②選手情報入力!P41="","",②選手情報入力!P41))</f>
        <v/>
      </c>
      <c r="W32" s="28"/>
      <c r="X32" t="str">
        <f>IF(E32="","",IF(②選手情報入力!O41="","",IF(K32=1,VLOOKUP(②選手情報入力!O41,種目情報!$A$5:$C$50,3,FALSE),VLOOKUP(②選手情報入力!O41,種目情報!$E$5:$G$50,3,FALSE))))</f>
        <v/>
      </c>
      <c r="Y32" t="str">
        <f>IF(E32="","",IF(②選手情報入力!R41="","",IF(K32=1,VLOOKUP(②選手情報入力!R41,種目情報!$A$5:$B$50,2,FALSE),VLOOKUP(②選手情報入力!R41,種目情報!$E$5:$F$50,2,FALSE))))</f>
        <v/>
      </c>
      <c r="Z32" t="str">
        <f>IF(E32="","",IF(②選手情報入力!S41="","",②選手情報入力!S41))</f>
        <v/>
      </c>
      <c r="AA32" s="28" t="str">
        <f>IF(E32="","",IF(②選手情報入力!Q41="","",1))</f>
        <v/>
      </c>
      <c r="AB32" t="str">
        <f>IF(E32="","",IF(②選手情報入力!R41="","",IF(K32=1,VLOOKUP(②選手情報入力!R41,種目情報!$A$5:$C$50,3,FALSE),VLOOKUP(②選手情報入力!R41,種目情報!$E$5:$G$50,3,FALSE))))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c r="AM32" t="str">
        <f>IF(②選手情報入力!F41="","",ASC(②選手情報入力!F41))</f>
        <v/>
      </c>
      <c r="AN32" t="str">
        <f>IF(②選手情報入力!F41="","",ASC(②選手情報入力!G41))</f>
        <v/>
      </c>
    </row>
    <row r="33" spans="1:40">
      <c r="A33" t="str">
        <f t="shared" si="4"/>
        <v/>
      </c>
      <c r="B33" t="str">
        <f>IF(E33="","",①団体情報入力!$C$5)</f>
        <v/>
      </c>
      <c r="D33" t="str">
        <f>IF(E33="","",IF(①団体情報入力!$C$10="","",①団体情報入力!$C$10))</f>
        <v/>
      </c>
      <c r="E33" t="str">
        <f>IF(②選手情報入力!C42="","",②選手情報入力!C42)</f>
        <v/>
      </c>
      <c r="F33" t="str">
        <f>IF(E33="","",②選手情報入力!D42)</f>
        <v/>
      </c>
      <c r="G33" t="str">
        <f>IF(E33="","",ASC(②選手情報入力!E42))</f>
        <v/>
      </c>
      <c r="H33" t="str">
        <f t="shared" si="2"/>
        <v/>
      </c>
      <c r="I33" t="str">
        <f t="shared" si="0"/>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3"/>
        <v/>
      </c>
      <c r="Q33" t="str">
        <f>IF(E33="","",IF(②選手情報入力!L42="","",IF(K33=1,VLOOKUP(②選手情報入力!L42,種目情報!$A$4:$B$150,2,FALSE),VLOOKUP(②選手情報入力!L42,種目情報!$E$4:$F$150,2,FALSE))))</f>
        <v/>
      </c>
      <c r="R33" t="str">
        <f>IF(E33="","",IF(②選手情報入力!M42="","",②選手情報入力!M42))</f>
        <v/>
      </c>
      <c r="S33" s="28"/>
      <c r="T33" t="str">
        <f>IF(E33="","",IF(②選手情報入力!L42="","",IF(K33=1,VLOOKUP(②選手情報入力!L42,種目情報!$A$5:$C$50,3,FALSE),VLOOKUP(②選手情報入力!L42,種目情報!$E$5:$G$50,3,FALSE))))</f>
        <v/>
      </c>
      <c r="U33" t="str">
        <f>IF(E33="","",IF(②選手情報入力!O42="","",IF(K33=1,VLOOKUP(②選手情報入力!O42,種目情報!$A$4:$B$510,2,FALSE),VLOOKUP(②選手情報入力!O42,種目情報!$E$4:$F$510,2,FALSE))))</f>
        <v/>
      </c>
      <c r="V33" t="str">
        <f>IF(E33="","",IF(②選手情報入力!P42="","",②選手情報入力!P42))</f>
        <v/>
      </c>
      <c r="W33" s="28"/>
      <c r="X33" t="str">
        <f>IF(E33="","",IF(②選手情報入力!O42="","",IF(K33=1,VLOOKUP(②選手情報入力!O42,種目情報!$A$5:$C$50,3,FALSE),VLOOKUP(②選手情報入力!O42,種目情報!$E$5:$G$50,3,FALSE))))</f>
        <v/>
      </c>
      <c r="Y33" t="str">
        <f>IF(E33="","",IF(②選手情報入力!R42="","",IF(K33=1,VLOOKUP(②選手情報入力!R42,種目情報!$A$5:$B$50,2,FALSE),VLOOKUP(②選手情報入力!R42,種目情報!$E$5:$F$50,2,FALSE))))</f>
        <v/>
      </c>
      <c r="Z33" t="str">
        <f>IF(E33="","",IF(②選手情報入力!S42="","",②選手情報入力!S42))</f>
        <v/>
      </c>
      <c r="AA33" s="28" t="str">
        <f>IF(E33="","",IF(②選手情報入力!Q42="","",1))</f>
        <v/>
      </c>
      <c r="AB33" t="str">
        <f>IF(E33="","",IF(②選手情報入力!R42="","",IF(K33=1,VLOOKUP(②選手情報入力!R42,種目情報!$A$5:$C$50,3,FALSE),VLOOKUP(②選手情報入力!R42,種目情報!$E$5:$G$50,3,FALSE))))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c r="AM33" t="str">
        <f>IF(②選手情報入力!F42="","",ASC(②選手情報入力!F42))</f>
        <v/>
      </c>
      <c r="AN33" t="str">
        <f>IF(②選手情報入力!F42="","",ASC(②選手情報入力!G42))</f>
        <v/>
      </c>
    </row>
    <row r="34" spans="1:40">
      <c r="A34" t="str">
        <f t="shared" si="4"/>
        <v/>
      </c>
      <c r="B34" t="str">
        <f>IF(E34="","",①団体情報入力!$C$5)</f>
        <v/>
      </c>
      <c r="D34" t="str">
        <f>IF(E34="","",IF(①団体情報入力!$C$10="","",①団体情報入力!$C$10))</f>
        <v/>
      </c>
      <c r="E34" t="str">
        <f>IF(②選手情報入力!C43="","",②選手情報入力!C43)</f>
        <v/>
      </c>
      <c r="F34" t="str">
        <f>IF(E34="","",②選手情報入力!D43)</f>
        <v/>
      </c>
      <c r="G34" t="str">
        <f>IF(E34="","",ASC(②選手情報入力!E43))</f>
        <v/>
      </c>
      <c r="H34" t="str">
        <f t="shared" si="2"/>
        <v/>
      </c>
      <c r="I34" t="str">
        <f t="shared" ref="I34:I65" si="5">IF(E34="","",AM34&amp;" "&amp;AN34)</f>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3"/>
        <v/>
      </c>
      <c r="Q34" t="str">
        <f>IF(E34="","",IF(②選手情報入力!L43="","",IF(K34=1,VLOOKUP(②選手情報入力!L43,種目情報!$A$4:$B$150,2,FALSE),VLOOKUP(②選手情報入力!L43,種目情報!$E$4:$F$150,2,FALSE))))</f>
        <v/>
      </c>
      <c r="R34" t="str">
        <f>IF(E34="","",IF(②選手情報入力!M43="","",②選手情報入力!M43))</f>
        <v/>
      </c>
      <c r="S34" s="28"/>
      <c r="T34" t="str">
        <f>IF(E34="","",IF(②選手情報入力!L43="","",IF(K34=1,VLOOKUP(②選手情報入力!L43,種目情報!$A$5:$C$50,3,FALSE),VLOOKUP(②選手情報入力!L43,種目情報!$E$5:$G$50,3,FALSE))))</f>
        <v/>
      </c>
      <c r="U34" t="str">
        <f>IF(E34="","",IF(②選手情報入力!O43="","",IF(K34=1,VLOOKUP(②選手情報入力!O43,種目情報!$A$4:$B$510,2,FALSE),VLOOKUP(②選手情報入力!O43,種目情報!$E$4:$F$510,2,FALSE))))</f>
        <v/>
      </c>
      <c r="V34" t="str">
        <f>IF(E34="","",IF(②選手情報入力!P43="","",②選手情報入力!P43))</f>
        <v/>
      </c>
      <c r="W34" s="28"/>
      <c r="X34" t="str">
        <f>IF(E34="","",IF(②選手情報入力!O43="","",IF(K34=1,VLOOKUP(②選手情報入力!O43,種目情報!$A$5:$C$50,3,FALSE),VLOOKUP(②選手情報入力!O43,種目情報!$E$5:$G$50,3,FALSE))))</f>
        <v/>
      </c>
      <c r="Y34" t="str">
        <f>IF(E34="","",IF(②選手情報入力!R43="","",IF(K34=1,VLOOKUP(②選手情報入力!R43,種目情報!$A$5:$B$50,2,FALSE),VLOOKUP(②選手情報入力!R43,種目情報!$E$5:$F$50,2,FALSE))))</f>
        <v/>
      </c>
      <c r="Z34" t="str">
        <f>IF(E34="","",IF(②選手情報入力!S43="","",②選手情報入力!S43))</f>
        <v/>
      </c>
      <c r="AA34" s="28" t="str">
        <f>IF(E34="","",IF(②選手情報入力!Q43="","",1))</f>
        <v/>
      </c>
      <c r="AB34" t="str">
        <f>IF(E34="","",IF(②選手情報入力!R43="","",IF(K34=1,VLOOKUP(②選手情報入力!R43,種目情報!$A$5:$C$50,3,FALSE),VLOOKUP(②選手情報入力!R43,種目情報!$E$5:$G$50,3,FALSE))))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c r="AM34" t="str">
        <f>IF(②選手情報入力!F43="","",ASC(②選手情報入力!F43))</f>
        <v/>
      </c>
      <c r="AN34" t="str">
        <f>IF(②選手情報入力!F43="","",ASC(②選手情報入力!G43))</f>
        <v/>
      </c>
    </row>
    <row r="35" spans="1:40">
      <c r="A35" t="str">
        <f t="shared" si="4"/>
        <v/>
      </c>
      <c r="B35" t="str">
        <f>IF(E35="","",①団体情報入力!$C$5)</f>
        <v/>
      </c>
      <c r="D35" t="str">
        <f>IF(E35="","",IF(①団体情報入力!$C$10="","",①団体情報入力!$C$10))</f>
        <v/>
      </c>
      <c r="E35" t="str">
        <f>IF(②選手情報入力!C44="","",②選手情報入力!C44)</f>
        <v/>
      </c>
      <c r="F35" t="str">
        <f>IF(E35="","",②選手情報入力!D44)</f>
        <v/>
      </c>
      <c r="G35" t="str">
        <f>IF(E35="","",ASC(②選手情報入力!E44))</f>
        <v/>
      </c>
      <c r="H35" t="str">
        <f t="shared" si="2"/>
        <v/>
      </c>
      <c r="I35" t="str">
        <f t="shared" si="5"/>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3"/>
        <v/>
      </c>
      <c r="Q35" t="str">
        <f>IF(E35="","",IF(②選手情報入力!L44="","",IF(K35=1,VLOOKUP(②選手情報入力!L44,種目情報!$A$4:$B$150,2,FALSE),VLOOKUP(②選手情報入力!L44,種目情報!$E$4:$F$150,2,FALSE))))</f>
        <v/>
      </c>
      <c r="R35" t="str">
        <f>IF(E35="","",IF(②選手情報入力!M44="","",②選手情報入力!M44))</f>
        <v/>
      </c>
      <c r="S35" s="28"/>
      <c r="T35" t="str">
        <f>IF(E35="","",IF(②選手情報入力!L44="","",IF(K35=1,VLOOKUP(②選手情報入力!L44,種目情報!$A$5:$C$50,3,FALSE),VLOOKUP(②選手情報入力!L44,種目情報!$E$5:$G$50,3,FALSE))))</f>
        <v/>
      </c>
      <c r="U35" t="str">
        <f>IF(E35="","",IF(②選手情報入力!O44="","",IF(K35=1,VLOOKUP(②選手情報入力!O44,種目情報!$A$4:$B$510,2,FALSE),VLOOKUP(②選手情報入力!O44,種目情報!$E$4:$F$510,2,FALSE))))</f>
        <v/>
      </c>
      <c r="V35" t="str">
        <f>IF(E35="","",IF(②選手情報入力!P44="","",②選手情報入力!P44))</f>
        <v/>
      </c>
      <c r="W35" s="28"/>
      <c r="X35" t="str">
        <f>IF(E35="","",IF(②選手情報入力!O44="","",IF(K35=1,VLOOKUP(②選手情報入力!O44,種目情報!$A$5:$C$50,3,FALSE),VLOOKUP(②選手情報入力!O44,種目情報!$E$5:$G$50,3,FALSE))))</f>
        <v/>
      </c>
      <c r="Y35" t="str">
        <f>IF(E35="","",IF(②選手情報入力!R44="","",IF(K35=1,VLOOKUP(②選手情報入力!R44,種目情報!$A$5:$B$50,2,FALSE),VLOOKUP(②選手情報入力!R44,種目情報!$E$5:$F$50,2,FALSE))))</f>
        <v/>
      </c>
      <c r="Z35" t="str">
        <f>IF(E35="","",IF(②選手情報入力!S44="","",②選手情報入力!S44))</f>
        <v/>
      </c>
      <c r="AA35" s="28" t="str">
        <f>IF(E35="","",IF(②選手情報入力!Q44="","",1))</f>
        <v/>
      </c>
      <c r="AB35" t="str">
        <f>IF(E35="","",IF(②選手情報入力!R44="","",IF(K35=1,VLOOKUP(②選手情報入力!R44,種目情報!$A$5:$C$50,3,FALSE),VLOOKUP(②選手情報入力!R44,種目情報!$E$5:$G$50,3,FALSE))))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c r="AM35" t="str">
        <f>IF(②選手情報入力!F44="","",ASC(②選手情報入力!F44))</f>
        <v/>
      </c>
      <c r="AN35" t="str">
        <f>IF(②選手情報入力!F44="","",ASC(②選手情報入力!G44))</f>
        <v/>
      </c>
    </row>
    <row r="36" spans="1:40">
      <c r="A36" t="str">
        <f t="shared" si="4"/>
        <v/>
      </c>
      <c r="B36" t="str">
        <f>IF(E36="","",①団体情報入力!$C$5)</f>
        <v/>
      </c>
      <c r="D36" t="str">
        <f>IF(E36="","",IF(①団体情報入力!$C$10="","",①団体情報入力!$C$10))</f>
        <v/>
      </c>
      <c r="E36" t="str">
        <f>IF(②選手情報入力!C45="","",②選手情報入力!C45)</f>
        <v/>
      </c>
      <c r="F36" t="str">
        <f>IF(E36="","",②選手情報入力!D45)</f>
        <v/>
      </c>
      <c r="G36" t="str">
        <f>IF(E36="","",ASC(②選手情報入力!E45))</f>
        <v/>
      </c>
      <c r="H36" t="str">
        <f t="shared" si="2"/>
        <v/>
      </c>
      <c r="I36" t="str">
        <f t="shared" si="5"/>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3"/>
        <v/>
      </c>
      <c r="Q36" t="str">
        <f>IF(E36="","",IF(②選手情報入力!L45="","",IF(K36=1,VLOOKUP(②選手情報入力!L45,種目情報!$A$4:$B$150,2,FALSE),VLOOKUP(②選手情報入力!L45,種目情報!$E$4:$F$150,2,FALSE))))</f>
        <v/>
      </c>
      <c r="R36" t="str">
        <f>IF(E36="","",IF(②選手情報入力!M45="","",②選手情報入力!M45))</f>
        <v/>
      </c>
      <c r="S36" s="28"/>
      <c r="T36" t="str">
        <f>IF(E36="","",IF(②選手情報入力!L45="","",IF(K36=1,VLOOKUP(②選手情報入力!L45,種目情報!$A$5:$C$50,3,FALSE),VLOOKUP(②選手情報入力!L45,種目情報!$E$5:$G$50,3,FALSE))))</f>
        <v/>
      </c>
      <c r="U36" t="str">
        <f>IF(E36="","",IF(②選手情報入力!O45="","",IF(K36=1,VLOOKUP(②選手情報入力!O45,種目情報!$A$4:$B$510,2,FALSE),VLOOKUP(②選手情報入力!O45,種目情報!$E$4:$F$510,2,FALSE))))</f>
        <v/>
      </c>
      <c r="V36" t="str">
        <f>IF(E36="","",IF(②選手情報入力!P45="","",②選手情報入力!P45))</f>
        <v/>
      </c>
      <c r="W36" s="28"/>
      <c r="X36" t="str">
        <f>IF(E36="","",IF(②選手情報入力!O45="","",IF(K36=1,VLOOKUP(②選手情報入力!O45,種目情報!$A$5:$C$50,3,FALSE),VLOOKUP(②選手情報入力!O45,種目情報!$E$5:$G$50,3,FALSE))))</f>
        <v/>
      </c>
      <c r="Y36" t="str">
        <f>IF(E36="","",IF(②選手情報入力!R45="","",IF(K36=1,VLOOKUP(②選手情報入力!R45,種目情報!$A$5:$B$50,2,FALSE),VLOOKUP(②選手情報入力!R45,種目情報!$E$5:$F$50,2,FALSE))))</f>
        <v/>
      </c>
      <c r="Z36" t="str">
        <f>IF(E36="","",IF(②選手情報入力!S45="","",②選手情報入力!S45))</f>
        <v/>
      </c>
      <c r="AA36" s="28" t="str">
        <f>IF(E36="","",IF(②選手情報入力!Q45="","",1))</f>
        <v/>
      </c>
      <c r="AB36" t="str">
        <f>IF(E36="","",IF(②選手情報入力!R45="","",IF(K36=1,VLOOKUP(②選手情報入力!R45,種目情報!$A$5:$C$50,3,FALSE),VLOOKUP(②選手情報入力!R45,種目情報!$E$5:$G$50,3,FALSE))))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c r="AM36" t="str">
        <f>IF(②選手情報入力!F45="","",ASC(②選手情報入力!F45))</f>
        <v/>
      </c>
      <c r="AN36" t="str">
        <f>IF(②選手情報入力!F45="","",ASC(②選手情報入力!G45))</f>
        <v/>
      </c>
    </row>
    <row r="37" spans="1:40">
      <c r="A37" t="str">
        <f t="shared" si="4"/>
        <v/>
      </c>
      <c r="B37" t="str">
        <f>IF(E37="","",①団体情報入力!$C$5)</f>
        <v/>
      </c>
      <c r="D37" t="str">
        <f>IF(E37="","",IF(①団体情報入力!$C$10="","",①団体情報入力!$C$10))</f>
        <v/>
      </c>
      <c r="E37" t="str">
        <f>IF(②選手情報入力!C46="","",②選手情報入力!C46)</f>
        <v/>
      </c>
      <c r="F37" t="str">
        <f>IF(E37="","",②選手情報入力!D46)</f>
        <v/>
      </c>
      <c r="G37" t="str">
        <f>IF(E37="","",ASC(②選手情報入力!E46))</f>
        <v/>
      </c>
      <c r="H37" t="str">
        <f t="shared" si="2"/>
        <v/>
      </c>
      <c r="I37" t="str">
        <f t="shared" si="5"/>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3"/>
        <v/>
      </c>
      <c r="Q37" t="str">
        <f>IF(E37="","",IF(②選手情報入力!L46="","",IF(K37=1,VLOOKUP(②選手情報入力!L46,種目情報!$A$4:$B$150,2,FALSE),VLOOKUP(②選手情報入力!L46,種目情報!$E$4:$F$150,2,FALSE))))</f>
        <v/>
      </c>
      <c r="R37" t="str">
        <f>IF(E37="","",IF(②選手情報入力!M46="","",②選手情報入力!M46))</f>
        <v/>
      </c>
      <c r="S37" s="28"/>
      <c r="T37" t="str">
        <f>IF(E37="","",IF(②選手情報入力!L46="","",IF(K37=1,VLOOKUP(②選手情報入力!L46,種目情報!$A$5:$C$50,3,FALSE),VLOOKUP(②選手情報入力!L46,種目情報!$E$5:$G$50,3,FALSE))))</f>
        <v/>
      </c>
      <c r="U37" t="str">
        <f>IF(E37="","",IF(②選手情報入力!O46="","",IF(K37=1,VLOOKUP(②選手情報入力!O46,種目情報!$A$4:$B$510,2,FALSE),VLOOKUP(②選手情報入力!O46,種目情報!$E$4:$F$510,2,FALSE))))</f>
        <v/>
      </c>
      <c r="V37" t="str">
        <f>IF(E37="","",IF(②選手情報入力!P46="","",②選手情報入力!P46))</f>
        <v/>
      </c>
      <c r="W37" s="28"/>
      <c r="X37" t="str">
        <f>IF(E37="","",IF(②選手情報入力!O46="","",IF(K37=1,VLOOKUP(②選手情報入力!O46,種目情報!$A$5:$C$50,3,FALSE),VLOOKUP(②選手情報入力!O46,種目情報!$E$5:$G$50,3,FALSE))))</f>
        <v/>
      </c>
      <c r="Y37" t="str">
        <f>IF(E37="","",IF(②選手情報入力!R46="","",IF(K37=1,VLOOKUP(②選手情報入力!R46,種目情報!$A$5:$B$50,2,FALSE),VLOOKUP(②選手情報入力!R46,種目情報!$E$5:$F$50,2,FALSE))))</f>
        <v/>
      </c>
      <c r="Z37" t="str">
        <f>IF(E37="","",IF(②選手情報入力!S46="","",②選手情報入力!S46))</f>
        <v/>
      </c>
      <c r="AA37" s="28" t="str">
        <f>IF(E37="","",IF(②選手情報入力!Q46="","",1))</f>
        <v/>
      </c>
      <c r="AB37" t="str">
        <f>IF(E37="","",IF(②選手情報入力!R46="","",IF(K37=1,VLOOKUP(②選手情報入力!R46,種目情報!$A$5:$C$50,3,FALSE),VLOOKUP(②選手情報入力!R46,種目情報!$E$5:$G$50,3,FALSE))))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c r="AM37" t="str">
        <f>IF(②選手情報入力!F46="","",ASC(②選手情報入力!F46))</f>
        <v/>
      </c>
      <c r="AN37" t="str">
        <f>IF(②選手情報入力!F46="","",ASC(②選手情報入力!G46))</f>
        <v/>
      </c>
    </row>
    <row r="38" spans="1:40">
      <c r="A38" t="str">
        <f t="shared" si="4"/>
        <v/>
      </c>
      <c r="B38" t="str">
        <f>IF(E38="","",①団体情報入力!$C$5)</f>
        <v/>
      </c>
      <c r="D38" t="str">
        <f>IF(E38="","",IF(①団体情報入力!$C$10="","",①団体情報入力!$C$10))</f>
        <v/>
      </c>
      <c r="E38" t="str">
        <f>IF(②選手情報入力!C47="","",②選手情報入力!C47)</f>
        <v/>
      </c>
      <c r="F38" t="str">
        <f>IF(E38="","",②選手情報入力!D47)</f>
        <v/>
      </c>
      <c r="G38" t="str">
        <f>IF(E38="","",ASC(②選手情報入力!E47))</f>
        <v/>
      </c>
      <c r="H38" t="str">
        <f t="shared" si="2"/>
        <v/>
      </c>
      <c r="I38" t="str">
        <f t="shared" si="5"/>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3"/>
        <v/>
      </c>
      <c r="Q38" t="str">
        <f>IF(E38="","",IF(②選手情報入力!L47="","",IF(K38=1,VLOOKUP(②選手情報入力!L47,種目情報!$A$4:$B$150,2,FALSE),VLOOKUP(②選手情報入力!L47,種目情報!$E$4:$F$150,2,FALSE))))</f>
        <v/>
      </c>
      <c r="R38" t="str">
        <f>IF(E38="","",IF(②選手情報入力!M47="","",②選手情報入力!M47))</f>
        <v/>
      </c>
      <c r="S38" s="28"/>
      <c r="T38" t="str">
        <f>IF(E38="","",IF(②選手情報入力!L47="","",IF(K38=1,VLOOKUP(②選手情報入力!L47,種目情報!$A$5:$C$50,3,FALSE),VLOOKUP(②選手情報入力!L47,種目情報!$E$5:$G$50,3,FALSE))))</f>
        <v/>
      </c>
      <c r="U38" t="str">
        <f>IF(E38="","",IF(②選手情報入力!O47="","",IF(K38=1,VLOOKUP(②選手情報入力!O47,種目情報!$A$4:$B$510,2,FALSE),VLOOKUP(②選手情報入力!O47,種目情報!$E$4:$F$510,2,FALSE))))</f>
        <v/>
      </c>
      <c r="V38" t="str">
        <f>IF(E38="","",IF(②選手情報入力!P47="","",②選手情報入力!P47))</f>
        <v/>
      </c>
      <c r="W38" s="28"/>
      <c r="X38" t="str">
        <f>IF(E38="","",IF(②選手情報入力!O47="","",IF(K38=1,VLOOKUP(②選手情報入力!O47,種目情報!$A$5:$C$50,3,FALSE),VLOOKUP(②選手情報入力!O47,種目情報!$E$5:$G$50,3,FALSE))))</f>
        <v/>
      </c>
      <c r="Y38" t="str">
        <f>IF(E38="","",IF(②選手情報入力!R47="","",IF(K38=1,VLOOKUP(②選手情報入力!R47,種目情報!$A$5:$B$50,2,FALSE),VLOOKUP(②選手情報入力!R47,種目情報!$E$5:$F$50,2,FALSE))))</f>
        <v/>
      </c>
      <c r="Z38" t="str">
        <f>IF(E38="","",IF(②選手情報入力!S47="","",②選手情報入力!S47))</f>
        <v/>
      </c>
      <c r="AA38" s="28" t="str">
        <f>IF(E38="","",IF(②選手情報入力!Q47="","",1))</f>
        <v/>
      </c>
      <c r="AB38" t="str">
        <f>IF(E38="","",IF(②選手情報入力!R47="","",IF(K38=1,VLOOKUP(②選手情報入力!R47,種目情報!$A$5:$C$50,3,FALSE),VLOOKUP(②選手情報入力!R47,種目情報!$E$5:$G$50,3,FALSE))))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c r="AM38" t="str">
        <f>IF(②選手情報入力!F47="","",ASC(②選手情報入力!F47))</f>
        <v/>
      </c>
      <c r="AN38" t="str">
        <f>IF(②選手情報入力!F47="","",ASC(②選手情報入力!G47))</f>
        <v/>
      </c>
    </row>
    <row r="39" spans="1:40">
      <c r="A39" t="str">
        <f t="shared" si="4"/>
        <v/>
      </c>
      <c r="B39" t="str">
        <f>IF(E39="","",①団体情報入力!$C$5)</f>
        <v/>
      </c>
      <c r="D39" t="str">
        <f>IF(E39="","",IF(①団体情報入力!$C$10="","",①団体情報入力!$C$10))</f>
        <v/>
      </c>
      <c r="E39" t="str">
        <f>IF(②選手情報入力!C48="","",②選手情報入力!C48)</f>
        <v/>
      </c>
      <c r="F39" t="str">
        <f>IF(E39="","",②選手情報入力!D48)</f>
        <v/>
      </c>
      <c r="G39" t="str">
        <f>IF(E39="","",ASC(②選手情報入力!E48))</f>
        <v/>
      </c>
      <c r="H39" t="str">
        <f t="shared" si="2"/>
        <v/>
      </c>
      <c r="I39" t="str">
        <f t="shared" si="5"/>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3"/>
        <v/>
      </c>
      <c r="Q39" t="str">
        <f>IF(E39="","",IF(②選手情報入力!L48="","",IF(K39=1,VLOOKUP(②選手情報入力!L48,種目情報!$A$4:$B$150,2,FALSE),VLOOKUP(②選手情報入力!L48,種目情報!$E$4:$F$150,2,FALSE))))</f>
        <v/>
      </c>
      <c r="R39" t="str">
        <f>IF(E39="","",IF(②選手情報入力!M48="","",②選手情報入力!M48))</f>
        <v/>
      </c>
      <c r="S39" s="28"/>
      <c r="T39" t="str">
        <f>IF(E39="","",IF(②選手情報入力!L48="","",IF(K39=1,VLOOKUP(②選手情報入力!L48,種目情報!$A$5:$C$50,3,FALSE),VLOOKUP(②選手情報入力!L48,種目情報!$E$5:$G$50,3,FALSE))))</f>
        <v/>
      </c>
      <c r="U39" t="str">
        <f>IF(E39="","",IF(②選手情報入力!O48="","",IF(K39=1,VLOOKUP(②選手情報入力!O48,種目情報!$A$4:$B$510,2,FALSE),VLOOKUP(②選手情報入力!O48,種目情報!$E$4:$F$510,2,FALSE))))</f>
        <v/>
      </c>
      <c r="V39" t="str">
        <f>IF(E39="","",IF(②選手情報入力!P48="","",②選手情報入力!P48))</f>
        <v/>
      </c>
      <c r="W39" s="28"/>
      <c r="X39" t="str">
        <f>IF(E39="","",IF(②選手情報入力!O48="","",IF(K39=1,VLOOKUP(②選手情報入力!O48,種目情報!$A$5:$C$50,3,FALSE),VLOOKUP(②選手情報入力!O48,種目情報!$E$5:$G$50,3,FALSE))))</f>
        <v/>
      </c>
      <c r="Y39" t="str">
        <f>IF(E39="","",IF(②選手情報入力!R48="","",IF(K39=1,VLOOKUP(②選手情報入力!R48,種目情報!$A$5:$B$50,2,FALSE),VLOOKUP(②選手情報入力!R48,種目情報!$E$5:$F$50,2,FALSE))))</f>
        <v/>
      </c>
      <c r="Z39" t="str">
        <f>IF(E39="","",IF(②選手情報入力!S48="","",②選手情報入力!S48))</f>
        <v/>
      </c>
      <c r="AA39" s="28" t="str">
        <f>IF(E39="","",IF(②選手情報入力!Q48="","",1))</f>
        <v/>
      </c>
      <c r="AB39" t="str">
        <f>IF(E39="","",IF(②選手情報入力!R48="","",IF(K39=1,VLOOKUP(②選手情報入力!R48,種目情報!$A$5:$C$50,3,FALSE),VLOOKUP(②選手情報入力!R48,種目情報!$E$5:$G$50,3,FALSE))))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c r="AM39" t="str">
        <f>IF(②選手情報入力!F48="","",ASC(②選手情報入力!F48))</f>
        <v/>
      </c>
      <c r="AN39" t="str">
        <f>IF(②選手情報入力!F48="","",ASC(②選手情報入力!G48))</f>
        <v/>
      </c>
    </row>
    <row r="40" spans="1:40">
      <c r="A40" t="str">
        <f t="shared" si="4"/>
        <v/>
      </c>
      <c r="B40" t="str">
        <f>IF(E40="","",①団体情報入力!$C$5)</f>
        <v/>
      </c>
      <c r="D40" t="str">
        <f>IF(E40="","",IF(①団体情報入力!$C$10="","",①団体情報入力!$C$10))</f>
        <v/>
      </c>
      <c r="E40" t="str">
        <f>IF(②選手情報入力!C49="","",②選手情報入力!C49)</f>
        <v/>
      </c>
      <c r="F40" t="str">
        <f>IF(E40="","",②選手情報入力!D49)</f>
        <v/>
      </c>
      <c r="G40" t="str">
        <f>IF(E40="","",ASC(②選手情報入力!E49))</f>
        <v/>
      </c>
      <c r="H40" t="str">
        <f t="shared" si="2"/>
        <v/>
      </c>
      <c r="I40" t="str">
        <f t="shared" si="5"/>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3"/>
        <v/>
      </c>
      <c r="Q40" t="str">
        <f>IF(E40="","",IF(②選手情報入力!L49="","",IF(K40=1,VLOOKUP(②選手情報入力!L49,種目情報!$A$4:$B$150,2,FALSE),VLOOKUP(②選手情報入力!L49,種目情報!$E$4:$F$150,2,FALSE))))</f>
        <v/>
      </c>
      <c r="R40" t="str">
        <f>IF(E40="","",IF(②選手情報入力!M49="","",②選手情報入力!M49))</f>
        <v/>
      </c>
      <c r="S40" s="28"/>
      <c r="T40" t="str">
        <f>IF(E40="","",IF(②選手情報入力!L49="","",IF(K40=1,VLOOKUP(②選手情報入力!L49,種目情報!$A$5:$C$50,3,FALSE),VLOOKUP(②選手情報入力!L49,種目情報!$E$5:$G$50,3,FALSE))))</f>
        <v/>
      </c>
      <c r="U40" t="str">
        <f>IF(E40="","",IF(②選手情報入力!O49="","",IF(K40=1,VLOOKUP(②選手情報入力!O49,種目情報!$A$4:$B$510,2,FALSE),VLOOKUP(②選手情報入力!O49,種目情報!$E$4:$F$510,2,FALSE))))</f>
        <v/>
      </c>
      <c r="V40" t="str">
        <f>IF(E40="","",IF(②選手情報入力!P49="","",②選手情報入力!P49))</f>
        <v/>
      </c>
      <c r="W40" s="28"/>
      <c r="X40" t="str">
        <f>IF(E40="","",IF(②選手情報入力!O49="","",IF(K40=1,VLOOKUP(②選手情報入力!O49,種目情報!$A$5:$C$50,3,FALSE),VLOOKUP(②選手情報入力!O49,種目情報!$E$5:$G$50,3,FALSE))))</f>
        <v/>
      </c>
      <c r="Y40" t="str">
        <f>IF(E40="","",IF(②選手情報入力!R49="","",IF(K40=1,VLOOKUP(②選手情報入力!R49,種目情報!$A$5:$B$50,2,FALSE),VLOOKUP(②選手情報入力!R49,種目情報!$E$5:$F$50,2,FALSE))))</f>
        <v/>
      </c>
      <c r="Z40" t="str">
        <f>IF(E40="","",IF(②選手情報入力!S49="","",②選手情報入力!S49))</f>
        <v/>
      </c>
      <c r="AA40" s="28" t="str">
        <f>IF(E40="","",IF(②選手情報入力!Q49="","",1))</f>
        <v/>
      </c>
      <c r="AB40" t="str">
        <f>IF(E40="","",IF(②選手情報入力!R49="","",IF(K40=1,VLOOKUP(②選手情報入力!R49,種目情報!$A$5:$C$50,3,FALSE),VLOOKUP(②選手情報入力!R49,種目情報!$E$5:$G$50,3,FALSE))))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c r="AM40" t="str">
        <f>IF(②選手情報入力!F49="","",ASC(②選手情報入力!F49))</f>
        <v/>
      </c>
      <c r="AN40" t="str">
        <f>IF(②選手情報入力!F49="","",ASC(②選手情報入力!G49))</f>
        <v/>
      </c>
    </row>
    <row r="41" spans="1:40">
      <c r="A41" t="str">
        <f t="shared" si="4"/>
        <v/>
      </c>
      <c r="B41" t="str">
        <f>IF(E41="","",①団体情報入力!$C$5)</f>
        <v/>
      </c>
      <c r="D41" t="str">
        <f>IF(E41="","",IF(①団体情報入力!$C$10="","",①団体情報入力!$C$10))</f>
        <v/>
      </c>
      <c r="E41" t="str">
        <f>IF(②選手情報入力!C50="","",②選手情報入力!C50)</f>
        <v/>
      </c>
      <c r="F41" t="str">
        <f>IF(E41="","",②選手情報入力!D50)</f>
        <v/>
      </c>
      <c r="G41" t="str">
        <f>IF(E41="","",ASC(②選手情報入力!E50))</f>
        <v/>
      </c>
      <c r="H41" t="str">
        <f t="shared" si="2"/>
        <v/>
      </c>
      <c r="I41" t="str">
        <f t="shared" si="5"/>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3"/>
        <v/>
      </c>
      <c r="Q41" t="str">
        <f>IF(E41="","",IF(②選手情報入力!L50="","",IF(K41=1,VLOOKUP(②選手情報入力!L50,種目情報!$A$4:$B$150,2,FALSE),VLOOKUP(②選手情報入力!L50,種目情報!$E$4:$F$150,2,FALSE))))</f>
        <v/>
      </c>
      <c r="R41" t="str">
        <f>IF(E41="","",IF(②選手情報入力!M50="","",②選手情報入力!M50))</f>
        <v/>
      </c>
      <c r="S41" s="28"/>
      <c r="T41" t="str">
        <f>IF(E41="","",IF(②選手情報入力!L50="","",IF(K41=1,VLOOKUP(②選手情報入力!L50,種目情報!$A$5:$C$50,3,FALSE),VLOOKUP(②選手情報入力!L50,種目情報!$E$5:$G$50,3,FALSE))))</f>
        <v/>
      </c>
      <c r="U41" t="str">
        <f>IF(E41="","",IF(②選手情報入力!O50="","",IF(K41=1,VLOOKUP(②選手情報入力!O50,種目情報!$A$4:$B$510,2,FALSE),VLOOKUP(②選手情報入力!O50,種目情報!$E$4:$F$510,2,FALSE))))</f>
        <v/>
      </c>
      <c r="V41" t="str">
        <f>IF(E41="","",IF(②選手情報入力!P50="","",②選手情報入力!P50))</f>
        <v/>
      </c>
      <c r="W41" s="28"/>
      <c r="X41" t="str">
        <f>IF(E41="","",IF(②選手情報入力!O50="","",IF(K41=1,VLOOKUP(②選手情報入力!O50,種目情報!$A$5:$C$50,3,FALSE),VLOOKUP(②選手情報入力!O50,種目情報!$E$5:$G$50,3,FALSE))))</f>
        <v/>
      </c>
      <c r="Y41" t="str">
        <f>IF(E41="","",IF(②選手情報入力!R50="","",IF(K41=1,VLOOKUP(②選手情報入力!R50,種目情報!$A$5:$B$50,2,FALSE),VLOOKUP(②選手情報入力!R50,種目情報!$E$5:$F$50,2,FALSE))))</f>
        <v/>
      </c>
      <c r="Z41" t="str">
        <f>IF(E41="","",IF(②選手情報入力!S50="","",②選手情報入力!S50))</f>
        <v/>
      </c>
      <c r="AA41" s="28" t="str">
        <f>IF(E41="","",IF(②選手情報入力!Q50="","",1))</f>
        <v/>
      </c>
      <c r="AB41" t="str">
        <f>IF(E41="","",IF(②選手情報入力!R50="","",IF(K41=1,VLOOKUP(②選手情報入力!R50,種目情報!$A$5:$C$50,3,FALSE),VLOOKUP(②選手情報入力!R50,種目情報!$E$5:$G$50,3,FALSE))))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c r="AM41" t="str">
        <f>IF(②選手情報入力!F50="","",ASC(②選手情報入力!F50))</f>
        <v/>
      </c>
      <c r="AN41" t="str">
        <f>IF(②選手情報入力!F50="","",ASC(②選手情報入力!G50))</f>
        <v/>
      </c>
    </row>
    <row r="42" spans="1:40">
      <c r="A42" t="str">
        <f t="shared" si="4"/>
        <v/>
      </c>
      <c r="B42" t="str">
        <f>IF(E42="","",①団体情報入力!$C$5)</f>
        <v/>
      </c>
      <c r="D42" t="str">
        <f>IF(E42="","",IF(①団体情報入力!$C$10="","",①団体情報入力!$C$10))</f>
        <v/>
      </c>
      <c r="E42" t="str">
        <f>IF(②選手情報入力!C51="","",②選手情報入力!C51)</f>
        <v/>
      </c>
      <c r="F42" t="str">
        <f>IF(E42="","",②選手情報入力!D51)</f>
        <v/>
      </c>
      <c r="G42" t="str">
        <f>IF(E42="","",ASC(②選手情報入力!E51))</f>
        <v/>
      </c>
      <c r="H42" t="str">
        <f t="shared" si="2"/>
        <v/>
      </c>
      <c r="I42" t="str">
        <f t="shared" si="5"/>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3"/>
        <v/>
      </c>
      <c r="Q42" t="str">
        <f>IF(E42="","",IF(②選手情報入力!L51="","",IF(K42=1,VLOOKUP(②選手情報入力!L51,種目情報!$A$4:$B$150,2,FALSE),VLOOKUP(②選手情報入力!L51,種目情報!$E$4:$F$150,2,FALSE))))</f>
        <v/>
      </c>
      <c r="R42" t="str">
        <f>IF(E42="","",IF(②選手情報入力!M51="","",②選手情報入力!M51))</f>
        <v/>
      </c>
      <c r="S42" s="28"/>
      <c r="T42" t="str">
        <f>IF(E42="","",IF(②選手情報入力!L51="","",IF(K42=1,VLOOKUP(②選手情報入力!L51,種目情報!$A$5:$C$50,3,FALSE),VLOOKUP(②選手情報入力!L51,種目情報!$E$5:$G$50,3,FALSE))))</f>
        <v/>
      </c>
      <c r="U42" t="str">
        <f>IF(E42="","",IF(②選手情報入力!O51="","",IF(K42=1,VLOOKUP(②選手情報入力!O51,種目情報!$A$4:$B$510,2,FALSE),VLOOKUP(②選手情報入力!O51,種目情報!$E$4:$F$510,2,FALSE))))</f>
        <v/>
      </c>
      <c r="V42" t="str">
        <f>IF(E42="","",IF(②選手情報入力!P51="","",②選手情報入力!P51))</f>
        <v/>
      </c>
      <c r="W42" s="28"/>
      <c r="X42" t="str">
        <f>IF(E42="","",IF(②選手情報入力!O51="","",IF(K42=1,VLOOKUP(②選手情報入力!O51,種目情報!$A$5:$C$50,3,FALSE),VLOOKUP(②選手情報入力!O51,種目情報!$E$5:$G$50,3,FALSE))))</f>
        <v/>
      </c>
      <c r="Y42" t="str">
        <f>IF(E42="","",IF(②選手情報入力!R51="","",IF(K42=1,VLOOKUP(②選手情報入力!R51,種目情報!$A$5:$B$50,2,FALSE),VLOOKUP(②選手情報入力!R51,種目情報!$E$5:$F$50,2,FALSE))))</f>
        <v/>
      </c>
      <c r="Z42" t="str">
        <f>IF(E42="","",IF(②選手情報入力!S51="","",②選手情報入力!S51))</f>
        <v/>
      </c>
      <c r="AA42" s="28" t="str">
        <f>IF(E42="","",IF(②選手情報入力!Q51="","",1))</f>
        <v/>
      </c>
      <c r="AB42" t="str">
        <f>IF(E42="","",IF(②選手情報入力!R51="","",IF(K42=1,VLOOKUP(②選手情報入力!R51,種目情報!$A$5:$C$50,3,FALSE),VLOOKUP(②選手情報入力!R51,種目情報!$E$5:$G$50,3,FALSE))))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c r="AM42" t="str">
        <f>IF(②選手情報入力!F51="","",ASC(②選手情報入力!F51))</f>
        <v/>
      </c>
      <c r="AN42" t="str">
        <f>IF(②選手情報入力!F51="","",ASC(②選手情報入力!G51))</f>
        <v/>
      </c>
    </row>
    <row r="43" spans="1:40">
      <c r="A43" t="str">
        <f t="shared" si="4"/>
        <v/>
      </c>
      <c r="B43" t="str">
        <f>IF(E43="","",①団体情報入力!$C$5)</f>
        <v/>
      </c>
      <c r="D43" t="str">
        <f>IF(E43="","",IF(①団体情報入力!$C$10="","",①団体情報入力!$C$10))</f>
        <v/>
      </c>
      <c r="E43" t="str">
        <f>IF(②選手情報入力!C52="","",②選手情報入力!C52)</f>
        <v/>
      </c>
      <c r="F43" t="str">
        <f>IF(E43="","",②選手情報入力!D52)</f>
        <v/>
      </c>
      <c r="G43" t="str">
        <f>IF(E43="","",ASC(②選手情報入力!E52))</f>
        <v/>
      </c>
      <c r="H43" t="str">
        <f t="shared" si="2"/>
        <v/>
      </c>
      <c r="I43" t="str">
        <f t="shared" si="5"/>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3"/>
        <v/>
      </c>
      <c r="Q43" t="str">
        <f>IF(E43="","",IF(②選手情報入力!L52="","",IF(K43=1,VLOOKUP(②選手情報入力!L52,種目情報!$A$4:$B$150,2,FALSE),VLOOKUP(②選手情報入力!L52,種目情報!$E$4:$F$150,2,FALSE))))</f>
        <v/>
      </c>
      <c r="R43" t="str">
        <f>IF(E43="","",IF(②選手情報入力!M52="","",②選手情報入力!M52))</f>
        <v/>
      </c>
      <c r="S43" s="28"/>
      <c r="T43" t="str">
        <f>IF(E43="","",IF(②選手情報入力!L52="","",IF(K43=1,VLOOKUP(②選手情報入力!L52,種目情報!$A$5:$C$50,3,FALSE),VLOOKUP(②選手情報入力!L52,種目情報!$E$5:$G$50,3,FALSE))))</f>
        <v/>
      </c>
      <c r="U43" t="str">
        <f>IF(E43="","",IF(②選手情報入力!O52="","",IF(K43=1,VLOOKUP(②選手情報入力!O52,種目情報!$A$4:$B$510,2,FALSE),VLOOKUP(②選手情報入力!O52,種目情報!$E$4:$F$510,2,FALSE))))</f>
        <v/>
      </c>
      <c r="V43" t="str">
        <f>IF(E43="","",IF(②選手情報入力!P52="","",②選手情報入力!P52))</f>
        <v/>
      </c>
      <c r="W43" s="28"/>
      <c r="X43" t="str">
        <f>IF(E43="","",IF(②選手情報入力!O52="","",IF(K43=1,VLOOKUP(②選手情報入力!O52,種目情報!$A$5:$C$50,3,FALSE),VLOOKUP(②選手情報入力!O52,種目情報!$E$5:$G$50,3,FALSE))))</f>
        <v/>
      </c>
      <c r="Y43" t="str">
        <f>IF(E43="","",IF(②選手情報入力!R52="","",IF(K43=1,VLOOKUP(②選手情報入力!R52,種目情報!$A$5:$B$50,2,FALSE),VLOOKUP(②選手情報入力!R52,種目情報!$E$5:$F$50,2,FALSE))))</f>
        <v/>
      </c>
      <c r="Z43" t="str">
        <f>IF(E43="","",IF(②選手情報入力!S52="","",②選手情報入力!S52))</f>
        <v/>
      </c>
      <c r="AA43" s="28" t="str">
        <f>IF(E43="","",IF(②選手情報入力!Q52="","",1))</f>
        <v/>
      </c>
      <c r="AB43" t="str">
        <f>IF(E43="","",IF(②選手情報入力!R52="","",IF(K43=1,VLOOKUP(②選手情報入力!R52,種目情報!$A$5:$C$50,3,FALSE),VLOOKUP(②選手情報入力!R52,種目情報!$E$5:$G$50,3,FALSE))))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c r="AM43" t="str">
        <f>IF(②選手情報入力!F52="","",ASC(②選手情報入力!F52))</f>
        <v/>
      </c>
      <c r="AN43" t="str">
        <f>IF(②選手情報入力!F52="","",ASC(②選手情報入力!G52))</f>
        <v/>
      </c>
    </row>
    <row r="44" spans="1:40">
      <c r="A44" t="str">
        <f t="shared" si="4"/>
        <v/>
      </c>
      <c r="B44" t="str">
        <f>IF(E44="","",①団体情報入力!$C$5)</f>
        <v/>
      </c>
      <c r="D44" t="str">
        <f>IF(E44="","",IF(①団体情報入力!$C$10="","",①団体情報入力!$C$10))</f>
        <v/>
      </c>
      <c r="E44" t="str">
        <f>IF(②選手情報入力!C53="","",②選手情報入力!C53)</f>
        <v/>
      </c>
      <c r="F44" t="str">
        <f>IF(E44="","",②選手情報入力!D53)</f>
        <v/>
      </c>
      <c r="G44" t="str">
        <f>IF(E44="","",ASC(②選手情報入力!E53))</f>
        <v/>
      </c>
      <c r="H44" t="str">
        <f t="shared" si="2"/>
        <v/>
      </c>
      <c r="I44" t="str">
        <f t="shared" si="5"/>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3"/>
        <v/>
      </c>
      <c r="Q44" t="str">
        <f>IF(E44="","",IF(②選手情報入力!L53="","",IF(K44=1,VLOOKUP(②選手情報入力!L53,種目情報!$A$4:$B$150,2,FALSE),VLOOKUP(②選手情報入力!L53,種目情報!$E$4:$F$150,2,FALSE))))</f>
        <v/>
      </c>
      <c r="R44" t="str">
        <f>IF(E44="","",IF(②選手情報入力!M53="","",②選手情報入力!M53))</f>
        <v/>
      </c>
      <c r="S44" s="28"/>
      <c r="T44" t="str">
        <f>IF(E44="","",IF(②選手情報入力!L53="","",IF(K44=1,VLOOKUP(②選手情報入力!L53,種目情報!$A$5:$C$50,3,FALSE),VLOOKUP(②選手情報入力!L53,種目情報!$E$5:$G$50,3,FALSE))))</f>
        <v/>
      </c>
      <c r="U44" t="str">
        <f>IF(E44="","",IF(②選手情報入力!O53="","",IF(K44=1,VLOOKUP(②選手情報入力!O53,種目情報!$A$4:$B$510,2,FALSE),VLOOKUP(②選手情報入力!O53,種目情報!$E$4:$F$510,2,FALSE))))</f>
        <v/>
      </c>
      <c r="V44" t="str">
        <f>IF(E44="","",IF(②選手情報入力!P53="","",②選手情報入力!P53))</f>
        <v/>
      </c>
      <c r="W44" s="28"/>
      <c r="X44" t="str">
        <f>IF(E44="","",IF(②選手情報入力!O53="","",IF(K44=1,VLOOKUP(②選手情報入力!O53,種目情報!$A$5:$C$50,3,FALSE),VLOOKUP(②選手情報入力!O53,種目情報!$E$5:$G$50,3,FALSE))))</f>
        <v/>
      </c>
      <c r="Y44" t="str">
        <f>IF(E44="","",IF(②選手情報入力!R53="","",IF(K44=1,VLOOKUP(②選手情報入力!R53,種目情報!$A$5:$B$50,2,FALSE),VLOOKUP(②選手情報入力!R53,種目情報!$E$5:$F$50,2,FALSE))))</f>
        <v/>
      </c>
      <c r="Z44" t="str">
        <f>IF(E44="","",IF(②選手情報入力!S53="","",②選手情報入力!S53))</f>
        <v/>
      </c>
      <c r="AA44" s="28" t="str">
        <f>IF(E44="","",IF(②選手情報入力!Q53="","",1))</f>
        <v/>
      </c>
      <c r="AB44" t="str">
        <f>IF(E44="","",IF(②選手情報入力!R53="","",IF(K44=1,VLOOKUP(②選手情報入力!R53,種目情報!$A$5:$C$50,3,FALSE),VLOOKUP(②選手情報入力!R53,種目情報!$E$5:$G$50,3,FALSE))))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c r="AM44" t="str">
        <f>IF(②選手情報入力!F53="","",ASC(②選手情報入力!F53))</f>
        <v/>
      </c>
      <c r="AN44" t="str">
        <f>IF(②選手情報入力!F53="","",ASC(②選手情報入力!G53))</f>
        <v/>
      </c>
    </row>
    <row r="45" spans="1:40">
      <c r="A45" t="str">
        <f t="shared" si="4"/>
        <v/>
      </c>
      <c r="B45" t="str">
        <f>IF(E45="","",①団体情報入力!$C$5)</f>
        <v/>
      </c>
      <c r="D45" t="str">
        <f>IF(E45="","",IF(①団体情報入力!$C$10="","",①団体情報入力!$C$10))</f>
        <v/>
      </c>
      <c r="E45" t="str">
        <f>IF(②選手情報入力!C54="","",②選手情報入力!C54)</f>
        <v/>
      </c>
      <c r="F45" t="str">
        <f>IF(E45="","",②選手情報入力!D54)</f>
        <v/>
      </c>
      <c r="G45" t="str">
        <f>IF(E45="","",ASC(②選手情報入力!E54))</f>
        <v/>
      </c>
      <c r="H45" t="str">
        <f t="shared" si="2"/>
        <v/>
      </c>
      <c r="I45" t="str">
        <f t="shared" si="5"/>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3"/>
        <v/>
      </c>
      <c r="Q45" t="str">
        <f>IF(E45="","",IF(②選手情報入力!L54="","",IF(K45=1,VLOOKUP(②選手情報入力!L54,種目情報!$A$4:$B$150,2,FALSE),VLOOKUP(②選手情報入力!L54,種目情報!$E$4:$F$150,2,FALSE))))</f>
        <v/>
      </c>
      <c r="R45" t="str">
        <f>IF(E45="","",IF(②選手情報入力!M54="","",②選手情報入力!M54))</f>
        <v/>
      </c>
      <c r="S45" s="28"/>
      <c r="T45" t="str">
        <f>IF(E45="","",IF(②選手情報入力!L54="","",IF(K45=1,VLOOKUP(②選手情報入力!L54,種目情報!$A$5:$C$50,3,FALSE),VLOOKUP(②選手情報入力!L54,種目情報!$E$5:$G$50,3,FALSE))))</f>
        <v/>
      </c>
      <c r="U45" t="str">
        <f>IF(E45="","",IF(②選手情報入力!O54="","",IF(K45=1,VLOOKUP(②選手情報入力!O54,種目情報!$A$4:$B$510,2,FALSE),VLOOKUP(②選手情報入力!O54,種目情報!$E$4:$F$510,2,FALSE))))</f>
        <v/>
      </c>
      <c r="V45" t="str">
        <f>IF(E45="","",IF(②選手情報入力!P54="","",②選手情報入力!P54))</f>
        <v/>
      </c>
      <c r="W45" s="28"/>
      <c r="X45" t="str">
        <f>IF(E45="","",IF(②選手情報入力!O54="","",IF(K45=1,VLOOKUP(②選手情報入力!O54,種目情報!$A$5:$C$50,3,FALSE),VLOOKUP(②選手情報入力!O54,種目情報!$E$5:$G$50,3,FALSE))))</f>
        <v/>
      </c>
      <c r="Y45" t="str">
        <f>IF(E45="","",IF(②選手情報入力!R54="","",IF(K45=1,VLOOKUP(②選手情報入力!R54,種目情報!$A$5:$B$50,2,FALSE),VLOOKUP(②選手情報入力!R54,種目情報!$E$5:$F$50,2,FALSE))))</f>
        <v/>
      </c>
      <c r="Z45" t="str">
        <f>IF(E45="","",IF(②選手情報入力!S54="","",②選手情報入力!S54))</f>
        <v/>
      </c>
      <c r="AA45" s="28" t="str">
        <f>IF(E45="","",IF(②選手情報入力!Q54="","",1))</f>
        <v/>
      </c>
      <c r="AB45" t="str">
        <f>IF(E45="","",IF(②選手情報入力!R54="","",IF(K45=1,VLOOKUP(②選手情報入力!R54,種目情報!$A$5:$C$50,3,FALSE),VLOOKUP(②選手情報入力!R54,種目情報!$E$5:$G$50,3,FALSE))))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c r="AM45" t="str">
        <f>IF(②選手情報入力!F54="","",ASC(②選手情報入力!F54))</f>
        <v/>
      </c>
      <c r="AN45" t="str">
        <f>IF(②選手情報入力!F54="","",ASC(②選手情報入力!G54))</f>
        <v/>
      </c>
    </row>
    <row r="46" spans="1:40">
      <c r="A46" t="str">
        <f t="shared" si="4"/>
        <v/>
      </c>
      <c r="B46" t="str">
        <f>IF(E46="","",①団体情報入力!$C$5)</f>
        <v/>
      </c>
      <c r="D46" t="str">
        <f>IF(E46="","",IF(①団体情報入力!$C$10="","",①団体情報入力!$C$10))</f>
        <v/>
      </c>
      <c r="E46" t="str">
        <f>IF(②選手情報入力!C55="","",②選手情報入力!C55)</f>
        <v/>
      </c>
      <c r="F46" t="str">
        <f>IF(E46="","",②選手情報入力!D55)</f>
        <v/>
      </c>
      <c r="G46" t="str">
        <f>IF(E46="","",ASC(②選手情報入力!E55))</f>
        <v/>
      </c>
      <c r="H46" t="str">
        <f t="shared" si="2"/>
        <v/>
      </c>
      <c r="I46" t="str">
        <f t="shared" si="5"/>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3"/>
        <v/>
      </c>
      <c r="Q46" t="str">
        <f>IF(E46="","",IF(②選手情報入力!L55="","",IF(K46=1,VLOOKUP(②選手情報入力!L55,種目情報!$A$4:$B$150,2,FALSE),VLOOKUP(②選手情報入力!L55,種目情報!$E$4:$F$150,2,FALSE))))</f>
        <v/>
      </c>
      <c r="R46" t="str">
        <f>IF(E46="","",IF(②選手情報入力!M55="","",②選手情報入力!M55))</f>
        <v/>
      </c>
      <c r="S46" s="28"/>
      <c r="T46" t="str">
        <f>IF(E46="","",IF(②選手情報入力!L55="","",IF(K46=1,VLOOKUP(②選手情報入力!L55,種目情報!$A$5:$C$50,3,FALSE),VLOOKUP(②選手情報入力!L55,種目情報!$E$5:$G$50,3,FALSE))))</f>
        <v/>
      </c>
      <c r="U46" t="str">
        <f>IF(E46="","",IF(②選手情報入力!O55="","",IF(K46=1,VLOOKUP(②選手情報入力!O55,種目情報!$A$4:$B$510,2,FALSE),VLOOKUP(②選手情報入力!O55,種目情報!$E$4:$F$510,2,FALSE))))</f>
        <v/>
      </c>
      <c r="V46" t="str">
        <f>IF(E46="","",IF(②選手情報入力!P55="","",②選手情報入力!P55))</f>
        <v/>
      </c>
      <c r="W46" s="28"/>
      <c r="X46" t="str">
        <f>IF(E46="","",IF(②選手情報入力!O55="","",IF(K46=1,VLOOKUP(②選手情報入力!O55,種目情報!$A$5:$C$50,3,FALSE),VLOOKUP(②選手情報入力!O55,種目情報!$E$5:$G$50,3,FALSE))))</f>
        <v/>
      </c>
      <c r="Y46" t="str">
        <f>IF(E46="","",IF(②選手情報入力!R55="","",IF(K46=1,VLOOKUP(②選手情報入力!R55,種目情報!$A$5:$B$50,2,FALSE),VLOOKUP(②選手情報入力!R55,種目情報!$E$5:$F$50,2,FALSE))))</f>
        <v/>
      </c>
      <c r="Z46" t="str">
        <f>IF(E46="","",IF(②選手情報入力!S55="","",②選手情報入力!S55))</f>
        <v/>
      </c>
      <c r="AA46" s="28" t="str">
        <f>IF(E46="","",IF(②選手情報入力!Q55="","",1))</f>
        <v/>
      </c>
      <c r="AB46" t="str">
        <f>IF(E46="","",IF(②選手情報入力!R55="","",IF(K46=1,VLOOKUP(②選手情報入力!R55,種目情報!$A$5:$C$50,3,FALSE),VLOOKUP(②選手情報入力!R55,種目情報!$E$5:$G$50,3,FALSE))))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c r="AM46" t="str">
        <f>IF(②選手情報入力!F55="","",ASC(②選手情報入力!F55))</f>
        <v/>
      </c>
      <c r="AN46" t="str">
        <f>IF(②選手情報入力!F55="","",ASC(②選手情報入力!G55))</f>
        <v/>
      </c>
    </row>
    <row r="47" spans="1:40">
      <c r="A47" t="str">
        <f t="shared" si="4"/>
        <v/>
      </c>
      <c r="B47" t="str">
        <f>IF(E47="","",①団体情報入力!$C$5)</f>
        <v/>
      </c>
      <c r="D47" t="str">
        <f>IF(E47="","",IF(①団体情報入力!$C$10="","",①団体情報入力!$C$10))</f>
        <v/>
      </c>
      <c r="E47" t="str">
        <f>IF(②選手情報入力!C56="","",②選手情報入力!C56)</f>
        <v/>
      </c>
      <c r="F47" t="str">
        <f>IF(E47="","",②選手情報入力!D56)</f>
        <v/>
      </c>
      <c r="G47" t="str">
        <f>IF(E47="","",ASC(②選手情報入力!E56))</f>
        <v/>
      </c>
      <c r="H47" t="str">
        <f t="shared" si="2"/>
        <v/>
      </c>
      <c r="I47" t="str">
        <f t="shared" si="5"/>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3"/>
        <v/>
      </c>
      <c r="Q47" t="str">
        <f>IF(E47="","",IF(②選手情報入力!L56="","",IF(K47=1,VLOOKUP(②選手情報入力!L56,種目情報!$A$4:$B$150,2,FALSE),VLOOKUP(②選手情報入力!L56,種目情報!$E$4:$F$150,2,FALSE))))</f>
        <v/>
      </c>
      <c r="R47" t="str">
        <f>IF(E47="","",IF(②選手情報入力!M56="","",②選手情報入力!M56))</f>
        <v/>
      </c>
      <c r="S47" s="28"/>
      <c r="T47" t="str">
        <f>IF(E47="","",IF(②選手情報入力!L56="","",IF(K47=1,VLOOKUP(②選手情報入力!L56,種目情報!$A$5:$C$50,3,FALSE),VLOOKUP(②選手情報入力!L56,種目情報!$E$5:$G$50,3,FALSE))))</f>
        <v/>
      </c>
      <c r="U47" t="str">
        <f>IF(E47="","",IF(②選手情報入力!O56="","",IF(K47=1,VLOOKUP(②選手情報入力!O56,種目情報!$A$4:$B$510,2,FALSE),VLOOKUP(②選手情報入力!O56,種目情報!$E$4:$F$510,2,FALSE))))</f>
        <v/>
      </c>
      <c r="V47" t="str">
        <f>IF(E47="","",IF(②選手情報入力!P56="","",②選手情報入力!P56))</f>
        <v/>
      </c>
      <c r="W47" s="28"/>
      <c r="X47" t="str">
        <f>IF(E47="","",IF(②選手情報入力!O56="","",IF(K47=1,VLOOKUP(②選手情報入力!O56,種目情報!$A$5:$C$50,3,FALSE),VLOOKUP(②選手情報入力!O56,種目情報!$E$5:$G$50,3,FALSE))))</f>
        <v/>
      </c>
      <c r="Y47" t="str">
        <f>IF(E47="","",IF(②選手情報入力!R56="","",IF(K47=1,VLOOKUP(②選手情報入力!R56,種目情報!$A$5:$B$50,2,FALSE),VLOOKUP(②選手情報入力!R56,種目情報!$E$5:$F$50,2,FALSE))))</f>
        <v/>
      </c>
      <c r="Z47" t="str">
        <f>IF(E47="","",IF(②選手情報入力!S56="","",②選手情報入力!S56))</f>
        <v/>
      </c>
      <c r="AA47" s="28" t="str">
        <f>IF(E47="","",IF(②選手情報入力!Q56="","",1))</f>
        <v/>
      </c>
      <c r="AB47" t="str">
        <f>IF(E47="","",IF(②選手情報入力!R56="","",IF(K47=1,VLOOKUP(②選手情報入力!R56,種目情報!$A$5:$C$50,3,FALSE),VLOOKUP(②選手情報入力!R56,種目情報!$E$5:$G$50,3,FALSE))))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c r="AM47" t="str">
        <f>IF(②選手情報入力!F56="","",ASC(②選手情報入力!F56))</f>
        <v/>
      </c>
      <c r="AN47" t="str">
        <f>IF(②選手情報入力!F56="","",ASC(②選手情報入力!G56))</f>
        <v/>
      </c>
    </row>
    <row r="48" spans="1:40">
      <c r="A48" t="str">
        <f t="shared" si="4"/>
        <v/>
      </c>
      <c r="B48" t="str">
        <f>IF(E48="","",①団体情報入力!$C$5)</f>
        <v/>
      </c>
      <c r="D48" t="str">
        <f>IF(E48="","",IF(①団体情報入力!$C$10="","",①団体情報入力!$C$10))</f>
        <v/>
      </c>
      <c r="E48" t="str">
        <f>IF(②選手情報入力!C57="","",②選手情報入力!C57)</f>
        <v/>
      </c>
      <c r="F48" t="str">
        <f>IF(E48="","",②選手情報入力!D57)</f>
        <v/>
      </c>
      <c r="G48" t="str">
        <f>IF(E48="","",ASC(②選手情報入力!E57))</f>
        <v/>
      </c>
      <c r="H48" t="str">
        <f t="shared" si="2"/>
        <v/>
      </c>
      <c r="I48" t="str">
        <f t="shared" si="5"/>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3"/>
        <v/>
      </c>
      <c r="Q48" t="str">
        <f>IF(E48="","",IF(②選手情報入力!L57="","",IF(K48=1,VLOOKUP(②選手情報入力!L57,種目情報!$A$4:$B$150,2,FALSE),VLOOKUP(②選手情報入力!L57,種目情報!$E$4:$F$150,2,FALSE))))</f>
        <v/>
      </c>
      <c r="R48" t="str">
        <f>IF(E48="","",IF(②選手情報入力!M57="","",②選手情報入力!M57))</f>
        <v/>
      </c>
      <c r="S48" s="28"/>
      <c r="T48" t="str">
        <f>IF(E48="","",IF(②選手情報入力!L57="","",IF(K48=1,VLOOKUP(②選手情報入力!L57,種目情報!$A$5:$C$50,3,FALSE),VLOOKUP(②選手情報入力!L57,種目情報!$E$5:$G$50,3,FALSE))))</f>
        <v/>
      </c>
      <c r="U48" t="str">
        <f>IF(E48="","",IF(②選手情報入力!O57="","",IF(K48=1,VLOOKUP(②選手情報入力!O57,種目情報!$A$4:$B$510,2,FALSE),VLOOKUP(②選手情報入力!O57,種目情報!$E$4:$F$510,2,FALSE))))</f>
        <v/>
      </c>
      <c r="V48" t="str">
        <f>IF(E48="","",IF(②選手情報入力!P57="","",②選手情報入力!P57))</f>
        <v/>
      </c>
      <c r="W48" s="28"/>
      <c r="X48" t="str">
        <f>IF(E48="","",IF(②選手情報入力!O57="","",IF(K48=1,VLOOKUP(②選手情報入力!O57,種目情報!$A$5:$C$50,3,FALSE),VLOOKUP(②選手情報入力!O57,種目情報!$E$5:$G$50,3,FALSE))))</f>
        <v/>
      </c>
      <c r="Y48" t="str">
        <f>IF(E48="","",IF(②選手情報入力!R57="","",IF(K48=1,VLOOKUP(②選手情報入力!R57,種目情報!$A$5:$B$50,2,FALSE),VLOOKUP(②選手情報入力!R57,種目情報!$E$5:$F$50,2,FALSE))))</f>
        <v/>
      </c>
      <c r="Z48" t="str">
        <f>IF(E48="","",IF(②選手情報入力!S57="","",②選手情報入力!S57))</f>
        <v/>
      </c>
      <c r="AA48" s="28" t="str">
        <f>IF(E48="","",IF(②選手情報入力!Q57="","",1))</f>
        <v/>
      </c>
      <c r="AB48" t="str">
        <f>IF(E48="","",IF(②選手情報入力!R57="","",IF(K48=1,VLOOKUP(②選手情報入力!R57,種目情報!$A$5:$C$50,3,FALSE),VLOOKUP(②選手情報入力!R57,種目情報!$E$5:$G$50,3,FALSE))))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c r="AM48" t="str">
        <f>IF(②選手情報入力!F57="","",ASC(②選手情報入力!F57))</f>
        <v/>
      </c>
      <c r="AN48" t="str">
        <f>IF(②選手情報入力!F57="","",ASC(②選手情報入力!G57))</f>
        <v/>
      </c>
    </row>
    <row r="49" spans="1:40">
      <c r="A49" t="str">
        <f t="shared" si="4"/>
        <v/>
      </c>
      <c r="B49" t="str">
        <f>IF(E49="","",①団体情報入力!$C$5)</f>
        <v/>
      </c>
      <c r="D49" t="str">
        <f>IF(E49="","",IF(①団体情報入力!$C$10="","",①団体情報入力!$C$10))</f>
        <v/>
      </c>
      <c r="E49" t="str">
        <f>IF(②選手情報入力!C58="","",②選手情報入力!C58)</f>
        <v/>
      </c>
      <c r="F49" t="str">
        <f>IF(E49="","",②選手情報入力!D58)</f>
        <v/>
      </c>
      <c r="G49" t="str">
        <f>IF(E49="","",ASC(②選手情報入力!E58))</f>
        <v/>
      </c>
      <c r="H49" t="str">
        <f t="shared" si="2"/>
        <v/>
      </c>
      <c r="I49" t="str">
        <f t="shared" si="5"/>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3"/>
        <v/>
      </c>
      <c r="Q49" t="str">
        <f>IF(E49="","",IF(②選手情報入力!L58="","",IF(K49=1,VLOOKUP(②選手情報入力!L58,種目情報!$A$4:$B$150,2,FALSE),VLOOKUP(②選手情報入力!L58,種目情報!$E$4:$F$150,2,FALSE))))</f>
        <v/>
      </c>
      <c r="R49" t="str">
        <f>IF(E49="","",IF(②選手情報入力!M58="","",②選手情報入力!M58))</f>
        <v/>
      </c>
      <c r="S49" s="28"/>
      <c r="T49" t="str">
        <f>IF(E49="","",IF(②選手情報入力!L58="","",IF(K49=1,VLOOKUP(②選手情報入力!L58,種目情報!$A$5:$C$50,3,FALSE),VLOOKUP(②選手情報入力!L58,種目情報!$E$5:$G$50,3,FALSE))))</f>
        <v/>
      </c>
      <c r="U49" t="str">
        <f>IF(E49="","",IF(②選手情報入力!O58="","",IF(K49=1,VLOOKUP(②選手情報入力!O58,種目情報!$A$4:$B$510,2,FALSE),VLOOKUP(②選手情報入力!O58,種目情報!$E$4:$F$510,2,FALSE))))</f>
        <v/>
      </c>
      <c r="V49" t="str">
        <f>IF(E49="","",IF(②選手情報入力!P58="","",②選手情報入力!P58))</f>
        <v/>
      </c>
      <c r="W49" s="28"/>
      <c r="X49" t="str">
        <f>IF(E49="","",IF(②選手情報入力!O58="","",IF(K49=1,VLOOKUP(②選手情報入力!O58,種目情報!$A$5:$C$50,3,FALSE),VLOOKUP(②選手情報入力!O58,種目情報!$E$5:$G$50,3,FALSE))))</f>
        <v/>
      </c>
      <c r="Y49" t="str">
        <f>IF(E49="","",IF(②選手情報入力!R58="","",IF(K49=1,VLOOKUP(②選手情報入力!R58,種目情報!$A$5:$B$50,2,FALSE),VLOOKUP(②選手情報入力!R58,種目情報!$E$5:$F$50,2,FALSE))))</f>
        <v/>
      </c>
      <c r="Z49" t="str">
        <f>IF(E49="","",IF(②選手情報入力!S58="","",②選手情報入力!S58))</f>
        <v/>
      </c>
      <c r="AA49" s="28" t="str">
        <f>IF(E49="","",IF(②選手情報入力!Q58="","",1))</f>
        <v/>
      </c>
      <c r="AB49" t="str">
        <f>IF(E49="","",IF(②選手情報入力!R58="","",IF(K49=1,VLOOKUP(②選手情報入力!R58,種目情報!$A$5:$C$50,3,FALSE),VLOOKUP(②選手情報入力!R58,種目情報!$E$5:$G$50,3,FALSE))))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c r="AM49" t="str">
        <f>IF(②選手情報入力!F58="","",ASC(②選手情報入力!F58))</f>
        <v/>
      </c>
      <c r="AN49" t="str">
        <f>IF(②選手情報入力!F58="","",ASC(②選手情報入力!G58))</f>
        <v/>
      </c>
    </row>
    <row r="50" spans="1:40">
      <c r="A50" t="str">
        <f t="shared" si="4"/>
        <v/>
      </c>
      <c r="B50" t="str">
        <f>IF(E50="","",①団体情報入力!$C$5)</f>
        <v/>
      </c>
      <c r="D50" t="str">
        <f>IF(E50="","",IF(①団体情報入力!$C$10="","",①団体情報入力!$C$10))</f>
        <v/>
      </c>
      <c r="E50" t="str">
        <f>IF(②選手情報入力!C59="","",②選手情報入力!C59)</f>
        <v/>
      </c>
      <c r="F50" t="str">
        <f>IF(E50="","",②選手情報入力!D59)</f>
        <v/>
      </c>
      <c r="G50" t="str">
        <f>IF(E50="","",ASC(②選手情報入力!E59))</f>
        <v/>
      </c>
      <c r="H50" t="str">
        <f t="shared" si="2"/>
        <v/>
      </c>
      <c r="I50" t="str">
        <f t="shared" si="5"/>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3"/>
        <v/>
      </c>
      <c r="Q50" t="str">
        <f>IF(E50="","",IF(②選手情報入力!L59="","",IF(K50=1,VLOOKUP(②選手情報入力!L59,種目情報!$A$4:$B$150,2,FALSE),VLOOKUP(②選手情報入力!L59,種目情報!$E$4:$F$150,2,FALSE))))</f>
        <v/>
      </c>
      <c r="R50" t="str">
        <f>IF(E50="","",IF(②選手情報入力!M59="","",②選手情報入力!M59))</f>
        <v/>
      </c>
      <c r="S50" s="28"/>
      <c r="T50" t="str">
        <f>IF(E50="","",IF(②選手情報入力!L59="","",IF(K50=1,VLOOKUP(②選手情報入力!L59,種目情報!$A$5:$C$50,3,FALSE),VLOOKUP(②選手情報入力!L59,種目情報!$E$5:$G$50,3,FALSE))))</f>
        <v/>
      </c>
      <c r="U50" t="str">
        <f>IF(E50="","",IF(②選手情報入力!O59="","",IF(K50=1,VLOOKUP(②選手情報入力!O59,種目情報!$A$4:$B$510,2,FALSE),VLOOKUP(②選手情報入力!O59,種目情報!$E$4:$F$510,2,FALSE))))</f>
        <v/>
      </c>
      <c r="V50" t="str">
        <f>IF(E50="","",IF(②選手情報入力!P59="","",②選手情報入力!P59))</f>
        <v/>
      </c>
      <c r="W50" s="28"/>
      <c r="X50" t="str">
        <f>IF(E50="","",IF(②選手情報入力!O59="","",IF(K50=1,VLOOKUP(②選手情報入力!O59,種目情報!$A$5:$C$50,3,FALSE),VLOOKUP(②選手情報入力!O59,種目情報!$E$5:$G$50,3,FALSE))))</f>
        <v/>
      </c>
      <c r="Y50" t="str">
        <f>IF(E50="","",IF(②選手情報入力!R59="","",IF(K50=1,VLOOKUP(②選手情報入力!R59,種目情報!$A$5:$B$50,2,FALSE),VLOOKUP(②選手情報入力!R59,種目情報!$E$5:$F$50,2,FALSE))))</f>
        <v/>
      </c>
      <c r="Z50" t="str">
        <f>IF(E50="","",IF(②選手情報入力!S59="","",②選手情報入力!S59))</f>
        <v/>
      </c>
      <c r="AA50" s="28" t="str">
        <f>IF(E50="","",IF(②選手情報入力!Q59="","",1))</f>
        <v/>
      </c>
      <c r="AB50" t="str">
        <f>IF(E50="","",IF(②選手情報入力!R59="","",IF(K50=1,VLOOKUP(②選手情報入力!R59,種目情報!$A$5:$C$50,3,FALSE),VLOOKUP(②選手情報入力!R59,種目情報!$E$5:$G$50,3,FALSE))))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c r="AM50" t="str">
        <f>IF(②選手情報入力!F59="","",ASC(②選手情報入力!F59))</f>
        <v/>
      </c>
      <c r="AN50" t="str">
        <f>IF(②選手情報入力!F59="","",ASC(②選手情報入力!G59))</f>
        <v/>
      </c>
    </row>
    <row r="51" spans="1:40">
      <c r="A51" t="str">
        <f t="shared" si="4"/>
        <v/>
      </c>
      <c r="B51" t="str">
        <f>IF(E51="","",①団体情報入力!$C$5)</f>
        <v/>
      </c>
      <c r="D51" t="str">
        <f>IF(E51="","",IF(①団体情報入力!$C$10="","",①団体情報入力!$C$10))</f>
        <v/>
      </c>
      <c r="E51" t="str">
        <f>IF(②選手情報入力!C60="","",②選手情報入力!C60)</f>
        <v/>
      </c>
      <c r="F51" t="str">
        <f>IF(E51="","",②選手情報入力!D60)</f>
        <v/>
      </c>
      <c r="G51" t="str">
        <f>IF(E51="","",ASC(②選手情報入力!E60))</f>
        <v/>
      </c>
      <c r="H51" t="str">
        <f t="shared" si="2"/>
        <v/>
      </c>
      <c r="I51" t="str">
        <f t="shared" si="5"/>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3"/>
        <v/>
      </c>
      <c r="Q51" t="str">
        <f>IF(E51="","",IF(②選手情報入力!L60="","",IF(K51=1,VLOOKUP(②選手情報入力!L60,種目情報!$A$4:$B$150,2,FALSE),VLOOKUP(②選手情報入力!L60,種目情報!$E$4:$F$150,2,FALSE))))</f>
        <v/>
      </c>
      <c r="R51" t="str">
        <f>IF(E51="","",IF(②選手情報入力!M60="","",②選手情報入力!M60))</f>
        <v/>
      </c>
      <c r="S51" s="28"/>
      <c r="T51" t="str">
        <f>IF(E51="","",IF(②選手情報入力!L60="","",IF(K51=1,VLOOKUP(②選手情報入力!L60,種目情報!$A$5:$C$50,3,FALSE),VLOOKUP(②選手情報入力!L60,種目情報!$E$5:$G$50,3,FALSE))))</f>
        <v/>
      </c>
      <c r="U51" t="str">
        <f>IF(E51="","",IF(②選手情報入力!O60="","",IF(K51=1,VLOOKUP(②選手情報入力!O60,種目情報!$A$4:$B$510,2,FALSE),VLOOKUP(②選手情報入力!O60,種目情報!$E$4:$F$510,2,FALSE))))</f>
        <v/>
      </c>
      <c r="V51" t="str">
        <f>IF(E51="","",IF(②選手情報入力!P60="","",②選手情報入力!P60))</f>
        <v/>
      </c>
      <c r="W51" s="28"/>
      <c r="X51" t="str">
        <f>IF(E51="","",IF(②選手情報入力!O60="","",IF(K51=1,VLOOKUP(②選手情報入力!O60,種目情報!$A$5:$C$50,3,FALSE),VLOOKUP(②選手情報入力!O60,種目情報!$E$5:$G$50,3,FALSE))))</f>
        <v/>
      </c>
      <c r="Y51" t="str">
        <f>IF(E51="","",IF(②選手情報入力!R60="","",IF(K51=1,VLOOKUP(②選手情報入力!R60,種目情報!$A$5:$B$50,2,FALSE),VLOOKUP(②選手情報入力!R60,種目情報!$E$5:$F$50,2,FALSE))))</f>
        <v/>
      </c>
      <c r="Z51" t="str">
        <f>IF(E51="","",IF(②選手情報入力!S60="","",②選手情報入力!S60))</f>
        <v/>
      </c>
      <c r="AA51" s="28" t="str">
        <f>IF(E51="","",IF(②選手情報入力!Q60="","",1))</f>
        <v/>
      </c>
      <c r="AB51" t="str">
        <f>IF(E51="","",IF(②選手情報入力!R60="","",IF(K51=1,VLOOKUP(②選手情報入力!R60,種目情報!$A$5:$C$50,3,FALSE),VLOOKUP(②選手情報入力!R60,種目情報!$E$5:$G$50,3,FALSE))))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c r="AM51" t="str">
        <f>IF(②選手情報入力!F60="","",ASC(②選手情報入力!F60))</f>
        <v/>
      </c>
      <c r="AN51" t="str">
        <f>IF(②選手情報入力!F60="","",ASC(②選手情報入力!G60))</f>
        <v/>
      </c>
    </row>
    <row r="52" spans="1:40">
      <c r="A52" t="str">
        <f t="shared" si="4"/>
        <v/>
      </c>
      <c r="B52" t="str">
        <f>IF(E52="","",①団体情報入力!$C$5)</f>
        <v/>
      </c>
      <c r="D52" t="str">
        <f>IF(E52="","",IF(①団体情報入力!$C$10="","",①団体情報入力!$C$10))</f>
        <v/>
      </c>
      <c r="E52" t="str">
        <f>IF(②選手情報入力!C61="","",②選手情報入力!C61)</f>
        <v/>
      </c>
      <c r="F52" t="str">
        <f>IF(E52="","",②選手情報入力!D61)</f>
        <v/>
      </c>
      <c r="G52" t="str">
        <f>IF(E52="","",ASC(②選手情報入力!E61))</f>
        <v/>
      </c>
      <c r="H52" t="str">
        <f t="shared" si="2"/>
        <v/>
      </c>
      <c r="I52" t="str">
        <f t="shared" si="5"/>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3"/>
        <v/>
      </c>
      <c r="Q52" t="str">
        <f>IF(E52="","",IF(②選手情報入力!L61="","",IF(K52=1,VLOOKUP(②選手情報入力!L61,種目情報!$A$4:$B$150,2,FALSE),VLOOKUP(②選手情報入力!L61,種目情報!$E$4:$F$150,2,FALSE))))</f>
        <v/>
      </c>
      <c r="R52" t="str">
        <f>IF(E52="","",IF(②選手情報入力!M61="","",②選手情報入力!M61))</f>
        <v/>
      </c>
      <c r="S52" s="28"/>
      <c r="T52" t="str">
        <f>IF(E52="","",IF(②選手情報入力!L61="","",IF(K52=1,VLOOKUP(②選手情報入力!L61,種目情報!$A$5:$C$50,3,FALSE),VLOOKUP(②選手情報入力!L61,種目情報!$E$5:$G$50,3,FALSE))))</f>
        <v/>
      </c>
      <c r="U52" t="str">
        <f>IF(E52="","",IF(②選手情報入力!O61="","",IF(K52=1,VLOOKUP(②選手情報入力!O61,種目情報!$A$4:$B$510,2,FALSE),VLOOKUP(②選手情報入力!O61,種目情報!$E$4:$F$510,2,FALSE))))</f>
        <v/>
      </c>
      <c r="V52" t="str">
        <f>IF(E52="","",IF(②選手情報入力!P61="","",②選手情報入力!P61))</f>
        <v/>
      </c>
      <c r="W52" s="28"/>
      <c r="X52" t="str">
        <f>IF(E52="","",IF(②選手情報入力!O61="","",IF(K52=1,VLOOKUP(②選手情報入力!O61,種目情報!$A$5:$C$50,3,FALSE),VLOOKUP(②選手情報入力!O61,種目情報!$E$5:$G$50,3,FALSE))))</f>
        <v/>
      </c>
      <c r="Y52" t="str">
        <f>IF(E52="","",IF(②選手情報入力!R61="","",IF(K52=1,VLOOKUP(②選手情報入力!R61,種目情報!$A$5:$B$50,2,FALSE),VLOOKUP(②選手情報入力!R61,種目情報!$E$5:$F$50,2,FALSE))))</f>
        <v/>
      </c>
      <c r="Z52" t="str">
        <f>IF(E52="","",IF(②選手情報入力!S61="","",②選手情報入力!S61))</f>
        <v/>
      </c>
      <c r="AA52" s="28" t="str">
        <f>IF(E52="","",IF(②選手情報入力!Q61="","",1))</f>
        <v/>
      </c>
      <c r="AB52" t="str">
        <f>IF(E52="","",IF(②選手情報入力!R61="","",IF(K52=1,VLOOKUP(②選手情報入力!R61,種目情報!$A$5:$C$50,3,FALSE),VLOOKUP(②選手情報入力!R61,種目情報!$E$5:$G$50,3,FALSE))))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c r="AM52" t="str">
        <f>IF(②選手情報入力!F61="","",ASC(②選手情報入力!F61))</f>
        <v/>
      </c>
      <c r="AN52" t="str">
        <f>IF(②選手情報入力!F61="","",ASC(②選手情報入力!G61))</f>
        <v/>
      </c>
    </row>
    <row r="53" spans="1:40">
      <c r="A53" t="str">
        <f t="shared" si="4"/>
        <v/>
      </c>
      <c r="B53" t="str">
        <f>IF(E53="","",①団体情報入力!$C$5)</f>
        <v/>
      </c>
      <c r="D53" t="str">
        <f>IF(E53="","",IF(①団体情報入力!$C$10="","",①団体情報入力!$C$10))</f>
        <v/>
      </c>
      <c r="E53" t="str">
        <f>IF(②選手情報入力!C62="","",②選手情報入力!C62)</f>
        <v/>
      </c>
      <c r="F53" t="str">
        <f>IF(E53="","",②選手情報入力!D62)</f>
        <v/>
      </c>
      <c r="G53" t="str">
        <f>IF(E53="","",ASC(②選手情報入力!E62))</f>
        <v/>
      </c>
      <c r="H53" t="str">
        <f t="shared" si="2"/>
        <v/>
      </c>
      <c r="I53" t="str">
        <f t="shared" si="5"/>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3"/>
        <v/>
      </c>
      <c r="Q53" t="str">
        <f>IF(E53="","",IF(②選手情報入力!L62="","",IF(K53=1,VLOOKUP(②選手情報入力!L62,種目情報!$A$4:$B$150,2,FALSE),VLOOKUP(②選手情報入力!L62,種目情報!$E$4:$F$150,2,FALSE))))</f>
        <v/>
      </c>
      <c r="R53" t="str">
        <f>IF(E53="","",IF(②選手情報入力!M62="","",②選手情報入力!M62))</f>
        <v/>
      </c>
      <c r="S53" s="28"/>
      <c r="T53" t="str">
        <f>IF(E53="","",IF(②選手情報入力!L62="","",IF(K53=1,VLOOKUP(②選手情報入力!L62,種目情報!$A$5:$C$50,3,FALSE),VLOOKUP(②選手情報入力!L62,種目情報!$E$5:$G$50,3,FALSE))))</f>
        <v/>
      </c>
      <c r="U53" t="str">
        <f>IF(E53="","",IF(②選手情報入力!O62="","",IF(K53=1,VLOOKUP(②選手情報入力!O62,種目情報!$A$4:$B$510,2,FALSE),VLOOKUP(②選手情報入力!O62,種目情報!$E$4:$F$510,2,FALSE))))</f>
        <v/>
      </c>
      <c r="V53" t="str">
        <f>IF(E53="","",IF(②選手情報入力!P62="","",②選手情報入力!P62))</f>
        <v/>
      </c>
      <c r="W53" s="28"/>
      <c r="X53" t="str">
        <f>IF(E53="","",IF(②選手情報入力!O62="","",IF(K53=1,VLOOKUP(②選手情報入力!O62,種目情報!$A$5:$C$50,3,FALSE),VLOOKUP(②選手情報入力!O62,種目情報!$E$5:$G$50,3,FALSE))))</f>
        <v/>
      </c>
      <c r="Y53" t="str">
        <f>IF(E53="","",IF(②選手情報入力!R62="","",IF(K53=1,VLOOKUP(②選手情報入力!R62,種目情報!$A$5:$B$50,2,FALSE),VLOOKUP(②選手情報入力!R62,種目情報!$E$5:$F$50,2,FALSE))))</f>
        <v/>
      </c>
      <c r="Z53" t="str">
        <f>IF(E53="","",IF(②選手情報入力!S62="","",②選手情報入力!S62))</f>
        <v/>
      </c>
      <c r="AA53" s="28" t="str">
        <f>IF(E53="","",IF(②選手情報入力!Q62="","",1))</f>
        <v/>
      </c>
      <c r="AB53" t="str">
        <f>IF(E53="","",IF(②選手情報入力!R62="","",IF(K53=1,VLOOKUP(②選手情報入力!R62,種目情報!$A$5:$C$50,3,FALSE),VLOOKUP(②選手情報入力!R62,種目情報!$E$5:$G$50,3,FALSE))))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c r="AM53" t="str">
        <f>IF(②選手情報入力!F62="","",ASC(②選手情報入力!F62))</f>
        <v/>
      </c>
      <c r="AN53" t="str">
        <f>IF(②選手情報入力!F62="","",ASC(②選手情報入力!G62))</f>
        <v/>
      </c>
    </row>
    <row r="54" spans="1:40">
      <c r="A54" t="str">
        <f t="shared" si="4"/>
        <v/>
      </c>
      <c r="B54" t="str">
        <f>IF(E54="","",①団体情報入力!$C$5)</f>
        <v/>
      </c>
      <c r="D54" t="str">
        <f>IF(E54="","",IF(①団体情報入力!$C$10="","",①団体情報入力!$C$10))</f>
        <v/>
      </c>
      <c r="E54" t="str">
        <f>IF(②選手情報入力!C63="","",②選手情報入力!C63)</f>
        <v/>
      </c>
      <c r="F54" t="str">
        <f>IF(E54="","",②選手情報入力!D63)</f>
        <v/>
      </c>
      <c r="G54" t="str">
        <f>IF(E54="","",ASC(②選手情報入力!E63))</f>
        <v/>
      </c>
      <c r="H54" t="str">
        <f t="shared" si="2"/>
        <v/>
      </c>
      <c r="I54" t="str">
        <f t="shared" si="5"/>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3"/>
        <v/>
      </c>
      <c r="Q54" t="str">
        <f>IF(E54="","",IF(②選手情報入力!L63="","",IF(K54=1,VLOOKUP(②選手情報入力!L63,種目情報!$A$4:$B$150,2,FALSE),VLOOKUP(②選手情報入力!L63,種目情報!$E$4:$F$150,2,FALSE))))</f>
        <v/>
      </c>
      <c r="R54" t="str">
        <f>IF(E54="","",IF(②選手情報入力!M63="","",②選手情報入力!M63))</f>
        <v/>
      </c>
      <c r="S54" s="28"/>
      <c r="T54" t="str">
        <f>IF(E54="","",IF(②選手情報入力!L63="","",IF(K54=1,VLOOKUP(②選手情報入力!L63,種目情報!$A$5:$C$50,3,FALSE),VLOOKUP(②選手情報入力!L63,種目情報!$E$5:$G$50,3,FALSE))))</f>
        <v/>
      </c>
      <c r="U54" t="str">
        <f>IF(E54="","",IF(②選手情報入力!O63="","",IF(K54=1,VLOOKUP(②選手情報入力!O63,種目情報!$A$4:$B$510,2,FALSE),VLOOKUP(②選手情報入力!O63,種目情報!$E$4:$F$510,2,FALSE))))</f>
        <v/>
      </c>
      <c r="V54" t="str">
        <f>IF(E54="","",IF(②選手情報入力!P63="","",②選手情報入力!P63))</f>
        <v/>
      </c>
      <c r="W54" s="28"/>
      <c r="X54" t="str">
        <f>IF(E54="","",IF(②選手情報入力!O63="","",IF(K54=1,VLOOKUP(②選手情報入力!O63,種目情報!$A$5:$C$50,3,FALSE),VLOOKUP(②選手情報入力!O63,種目情報!$E$5:$G$50,3,FALSE))))</f>
        <v/>
      </c>
      <c r="Y54" t="str">
        <f>IF(E54="","",IF(②選手情報入力!R63="","",IF(K54=1,VLOOKUP(②選手情報入力!R63,種目情報!$A$5:$B$50,2,FALSE),VLOOKUP(②選手情報入力!R63,種目情報!$E$5:$F$50,2,FALSE))))</f>
        <v/>
      </c>
      <c r="Z54" t="str">
        <f>IF(E54="","",IF(②選手情報入力!S63="","",②選手情報入力!S63))</f>
        <v/>
      </c>
      <c r="AA54" s="28" t="str">
        <f>IF(E54="","",IF(②選手情報入力!Q63="","",1))</f>
        <v/>
      </c>
      <c r="AB54" t="str">
        <f>IF(E54="","",IF(②選手情報入力!R63="","",IF(K54=1,VLOOKUP(②選手情報入力!R63,種目情報!$A$5:$C$50,3,FALSE),VLOOKUP(②選手情報入力!R63,種目情報!$E$5:$G$50,3,FALSE))))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c r="AM54" t="str">
        <f>IF(②選手情報入力!F63="","",ASC(②選手情報入力!F63))</f>
        <v/>
      </c>
      <c r="AN54" t="str">
        <f>IF(②選手情報入力!F63="","",ASC(②選手情報入力!G63))</f>
        <v/>
      </c>
    </row>
    <row r="55" spans="1:40">
      <c r="A55" t="str">
        <f t="shared" si="4"/>
        <v/>
      </c>
      <c r="B55" t="str">
        <f>IF(E55="","",①団体情報入力!$C$5)</f>
        <v/>
      </c>
      <c r="D55" t="str">
        <f>IF(E55="","",IF(①団体情報入力!$C$10="","",①団体情報入力!$C$10))</f>
        <v/>
      </c>
      <c r="E55" t="str">
        <f>IF(②選手情報入力!C64="","",②選手情報入力!C64)</f>
        <v/>
      </c>
      <c r="F55" t="str">
        <f>IF(E55="","",②選手情報入力!D64)</f>
        <v/>
      </c>
      <c r="G55" t="str">
        <f>IF(E55="","",ASC(②選手情報入力!E64))</f>
        <v/>
      </c>
      <c r="H55" t="str">
        <f t="shared" si="2"/>
        <v/>
      </c>
      <c r="I55" t="str">
        <f t="shared" si="5"/>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3"/>
        <v/>
      </c>
      <c r="Q55" t="str">
        <f>IF(E55="","",IF(②選手情報入力!L64="","",IF(K55=1,VLOOKUP(②選手情報入力!L64,種目情報!$A$4:$B$150,2,FALSE),VLOOKUP(②選手情報入力!L64,種目情報!$E$4:$F$150,2,FALSE))))</f>
        <v/>
      </c>
      <c r="R55" t="str">
        <f>IF(E55="","",IF(②選手情報入力!M64="","",②選手情報入力!M64))</f>
        <v/>
      </c>
      <c r="S55" s="28"/>
      <c r="T55" t="str">
        <f>IF(E55="","",IF(②選手情報入力!L64="","",IF(K55=1,VLOOKUP(②選手情報入力!L64,種目情報!$A$5:$C$50,3,FALSE),VLOOKUP(②選手情報入力!L64,種目情報!$E$5:$G$50,3,FALSE))))</f>
        <v/>
      </c>
      <c r="U55" t="str">
        <f>IF(E55="","",IF(②選手情報入力!O64="","",IF(K55=1,VLOOKUP(②選手情報入力!O64,種目情報!$A$4:$B$510,2,FALSE),VLOOKUP(②選手情報入力!O64,種目情報!$E$4:$F$510,2,FALSE))))</f>
        <v/>
      </c>
      <c r="V55" t="str">
        <f>IF(E55="","",IF(②選手情報入力!P64="","",②選手情報入力!P64))</f>
        <v/>
      </c>
      <c r="W55" s="28"/>
      <c r="X55" t="str">
        <f>IF(E55="","",IF(②選手情報入力!O64="","",IF(K55=1,VLOOKUP(②選手情報入力!O64,種目情報!$A$5:$C$50,3,FALSE),VLOOKUP(②選手情報入力!O64,種目情報!$E$5:$G$50,3,FALSE))))</f>
        <v/>
      </c>
      <c r="Y55" t="str">
        <f>IF(E55="","",IF(②選手情報入力!R64="","",IF(K55=1,VLOOKUP(②選手情報入力!R64,種目情報!$A$5:$B$50,2,FALSE),VLOOKUP(②選手情報入力!R64,種目情報!$E$5:$F$50,2,FALSE))))</f>
        <v/>
      </c>
      <c r="Z55" t="str">
        <f>IF(E55="","",IF(②選手情報入力!S64="","",②選手情報入力!S64))</f>
        <v/>
      </c>
      <c r="AA55" s="28" t="str">
        <f>IF(E55="","",IF(②選手情報入力!Q64="","",1))</f>
        <v/>
      </c>
      <c r="AB55" t="str">
        <f>IF(E55="","",IF(②選手情報入力!R64="","",IF(K55=1,VLOOKUP(②選手情報入力!R64,種目情報!$A$5:$C$50,3,FALSE),VLOOKUP(②選手情報入力!R64,種目情報!$E$5:$G$50,3,FALSE))))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c r="AM55" t="str">
        <f>IF(②選手情報入力!F64="","",ASC(②選手情報入力!F64))</f>
        <v/>
      </c>
      <c r="AN55" t="str">
        <f>IF(②選手情報入力!F64="","",ASC(②選手情報入力!G64))</f>
        <v/>
      </c>
    </row>
    <row r="56" spans="1:40">
      <c r="A56" t="str">
        <f t="shared" si="4"/>
        <v/>
      </c>
      <c r="B56" t="str">
        <f>IF(E56="","",①団体情報入力!$C$5)</f>
        <v/>
      </c>
      <c r="D56" t="str">
        <f>IF(E56="","",IF(①団体情報入力!$C$10="","",①団体情報入力!$C$10))</f>
        <v/>
      </c>
      <c r="E56" t="str">
        <f>IF(②選手情報入力!C65="","",②選手情報入力!C65)</f>
        <v/>
      </c>
      <c r="F56" t="str">
        <f>IF(E56="","",②選手情報入力!D65)</f>
        <v/>
      </c>
      <c r="G56" t="str">
        <f>IF(E56="","",ASC(②選手情報入力!E65))</f>
        <v/>
      </c>
      <c r="H56" t="str">
        <f t="shared" si="2"/>
        <v/>
      </c>
      <c r="I56" t="str">
        <f t="shared" si="5"/>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3"/>
        <v/>
      </c>
      <c r="Q56" t="str">
        <f>IF(E56="","",IF(②選手情報入力!L65="","",IF(K56=1,VLOOKUP(②選手情報入力!L65,種目情報!$A$4:$B$150,2,FALSE),VLOOKUP(②選手情報入力!L65,種目情報!$E$4:$F$150,2,FALSE))))</f>
        <v/>
      </c>
      <c r="R56" t="str">
        <f>IF(E56="","",IF(②選手情報入力!M65="","",②選手情報入力!M65))</f>
        <v/>
      </c>
      <c r="S56" s="28"/>
      <c r="T56" t="str">
        <f>IF(E56="","",IF(②選手情報入力!L65="","",IF(K56=1,VLOOKUP(②選手情報入力!L65,種目情報!$A$5:$C$50,3,FALSE),VLOOKUP(②選手情報入力!L65,種目情報!$E$5:$G$50,3,FALSE))))</f>
        <v/>
      </c>
      <c r="U56" t="str">
        <f>IF(E56="","",IF(②選手情報入力!O65="","",IF(K56=1,VLOOKUP(②選手情報入力!O65,種目情報!$A$4:$B$510,2,FALSE),VLOOKUP(②選手情報入力!O65,種目情報!$E$4:$F$510,2,FALSE))))</f>
        <v/>
      </c>
      <c r="V56" t="str">
        <f>IF(E56="","",IF(②選手情報入力!P65="","",②選手情報入力!P65))</f>
        <v/>
      </c>
      <c r="W56" s="28"/>
      <c r="X56" t="str">
        <f>IF(E56="","",IF(②選手情報入力!O65="","",IF(K56=1,VLOOKUP(②選手情報入力!O65,種目情報!$A$5:$C$50,3,FALSE),VLOOKUP(②選手情報入力!O65,種目情報!$E$5:$G$50,3,FALSE))))</f>
        <v/>
      </c>
      <c r="Y56" t="str">
        <f>IF(E56="","",IF(②選手情報入力!R65="","",IF(K56=1,VLOOKUP(②選手情報入力!R65,種目情報!$A$5:$B$50,2,FALSE),VLOOKUP(②選手情報入力!R65,種目情報!$E$5:$F$50,2,FALSE))))</f>
        <v/>
      </c>
      <c r="Z56" t="str">
        <f>IF(E56="","",IF(②選手情報入力!S65="","",②選手情報入力!S65))</f>
        <v/>
      </c>
      <c r="AA56" s="28" t="str">
        <f>IF(E56="","",IF(②選手情報入力!Q65="","",1))</f>
        <v/>
      </c>
      <c r="AB56" t="str">
        <f>IF(E56="","",IF(②選手情報入力!R65="","",IF(K56=1,VLOOKUP(②選手情報入力!R65,種目情報!$A$5:$C$50,3,FALSE),VLOOKUP(②選手情報入力!R65,種目情報!$E$5:$G$50,3,FALSE))))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c r="AM56" t="str">
        <f>IF(②選手情報入力!F65="","",ASC(②選手情報入力!F65))</f>
        <v/>
      </c>
      <c r="AN56" t="str">
        <f>IF(②選手情報入力!F65="","",ASC(②選手情報入力!G65))</f>
        <v/>
      </c>
    </row>
    <row r="57" spans="1:40">
      <c r="A57" t="str">
        <f t="shared" si="4"/>
        <v/>
      </c>
      <c r="B57" t="str">
        <f>IF(E57="","",①団体情報入力!$C$5)</f>
        <v/>
      </c>
      <c r="D57" t="str">
        <f>IF(E57="","",IF(①団体情報入力!$C$10="","",①団体情報入力!$C$10))</f>
        <v/>
      </c>
      <c r="E57" t="str">
        <f>IF(②選手情報入力!C66="","",②選手情報入力!C66)</f>
        <v/>
      </c>
      <c r="F57" t="str">
        <f>IF(E57="","",②選手情報入力!D66)</f>
        <v/>
      </c>
      <c r="G57" t="str">
        <f>IF(E57="","",ASC(②選手情報入力!E66))</f>
        <v/>
      </c>
      <c r="H57" t="str">
        <f t="shared" si="2"/>
        <v/>
      </c>
      <c r="I57" t="str">
        <f t="shared" si="5"/>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3"/>
        <v/>
      </c>
      <c r="Q57" t="str">
        <f>IF(E57="","",IF(②選手情報入力!L66="","",IF(K57=1,VLOOKUP(②選手情報入力!L66,種目情報!$A$4:$B$150,2,FALSE),VLOOKUP(②選手情報入力!L66,種目情報!$E$4:$F$150,2,FALSE))))</f>
        <v/>
      </c>
      <c r="R57" t="str">
        <f>IF(E57="","",IF(②選手情報入力!M66="","",②選手情報入力!M66))</f>
        <v/>
      </c>
      <c r="S57" s="28"/>
      <c r="T57" t="str">
        <f>IF(E57="","",IF(②選手情報入力!L66="","",IF(K57=1,VLOOKUP(②選手情報入力!L66,種目情報!$A$5:$C$50,3,FALSE),VLOOKUP(②選手情報入力!L66,種目情報!$E$5:$G$50,3,FALSE))))</f>
        <v/>
      </c>
      <c r="U57" t="str">
        <f>IF(E57="","",IF(②選手情報入力!O66="","",IF(K57=1,VLOOKUP(②選手情報入力!O66,種目情報!$A$4:$B$510,2,FALSE),VLOOKUP(②選手情報入力!O66,種目情報!$E$4:$F$510,2,FALSE))))</f>
        <v/>
      </c>
      <c r="V57" t="str">
        <f>IF(E57="","",IF(②選手情報入力!P66="","",②選手情報入力!P66))</f>
        <v/>
      </c>
      <c r="W57" s="28"/>
      <c r="X57" t="str">
        <f>IF(E57="","",IF(②選手情報入力!O66="","",IF(K57=1,VLOOKUP(②選手情報入力!O66,種目情報!$A$5:$C$50,3,FALSE),VLOOKUP(②選手情報入力!O66,種目情報!$E$5:$G$50,3,FALSE))))</f>
        <v/>
      </c>
      <c r="Y57" t="str">
        <f>IF(E57="","",IF(②選手情報入力!R66="","",IF(K57=1,VLOOKUP(②選手情報入力!R66,種目情報!$A$5:$B$50,2,FALSE),VLOOKUP(②選手情報入力!R66,種目情報!$E$5:$F$50,2,FALSE))))</f>
        <v/>
      </c>
      <c r="Z57" t="str">
        <f>IF(E57="","",IF(②選手情報入力!S66="","",②選手情報入力!S66))</f>
        <v/>
      </c>
      <c r="AA57" s="28" t="str">
        <f>IF(E57="","",IF(②選手情報入力!Q66="","",1))</f>
        <v/>
      </c>
      <c r="AB57" t="str">
        <f>IF(E57="","",IF(②選手情報入力!R66="","",IF(K57=1,VLOOKUP(②選手情報入力!R66,種目情報!$A$5:$C$50,3,FALSE),VLOOKUP(②選手情報入力!R66,種目情報!$E$5:$G$50,3,FALSE))))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c r="AM57" t="str">
        <f>IF(②選手情報入力!F66="","",ASC(②選手情報入力!F66))</f>
        <v/>
      </c>
      <c r="AN57" t="str">
        <f>IF(②選手情報入力!F66="","",ASC(②選手情報入力!G66))</f>
        <v/>
      </c>
    </row>
    <row r="58" spans="1:40">
      <c r="A58" t="str">
        <f t="shared" si="4"/>
        <v/>
      </c>
      <c r="B58" t="str">
        <f>IF(E58="","",①団体情報入力!$C$5)</f>
        <v/>
      </c>
      <c r="D58" t="str">
        <f>IF(E58="","",IF(①団体情報入力!$C$10="","",①団体情報入力!$C$10))</f>
        <v/>
      </c>
      <c r="E58" t="str">
        <f>IF(②選手情報入力!C67="","",②選手情報入力!C67)</f>
        <v/>
      </c>
      <c r="F58" t="str">
        <f>IF(E58="","",②選手情報入力!D67)</f>
        <v/>
      </c>
      <c r="G58" t="str">
        <f>IF(E58="","",ASC(②選手情報入力!E67))</f>
        <v/>
      </c>
      <c r="H58" t="str">
        <f t="shared" si="2"/>
        <v/>
      </c>
      <c r="I58" t="str">
        <f t="shared" si="5"/>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3"/>
        <v/>
      </c>
      <c r="Q58" t="str">
        <f>IF(E58="","",IF(②選手情報入力!L67="","",IF(K58=1,VLOOKUP(②選手情報入力!L67,種目情報!$A$4:$B$150,2,FALSE),VLOOKUP(②選手情報入力!L67,種目情報!$E$4:$F$150,2,FALSE))))</f>
        <v/>
      </c>
      <c r="R58" t="str">
        <f>IF(E58="","",IF(②選手情報入力!M67="","",②選手情報入力!M67))</f>
        <v/>
      </c>
      <c r="S58" s="28"/>
      <c r="T58" t="str">
        <f>IF(E58="","",IF(②選手情報入力!L67="","",IF(K58=1,VLOOKUP(②選手情報入力!L67,種目情報!$A$5:$C$50,3,FALSE),VLOOKUP(②選手情報入力!L67,種目情報!$E$5:$G$50,3,FALSE))))</f>
        <v/>
      </c>
      <c r="U58" t="str">
        <f>IF(E58="","",IF(②選手情報入力!O67="","",IF(K58=1,VLOOKUP(②選手情報入力!O67,種目情報!$A$4:$B$510,2,FALSE),VLOOKUP(②選手情報入力!O67,種目情報!$E$4:$F$510,2,FALSE))))</f>
        <v/>
      </c>
      <c r="V58" t="str">
        <f>IF(E58="","",IF(②選手情報入力!P67="","",②選手情報入力!P67))</f>
        <v/>
      </c>
      <c r="W58" s="28"/>
      <c r="X58" t="str">
        <f>IF(E58="","",IF(②選手情報入力!O67="","",IF(K58=1,VLOOKUP(②選手情報入力!O67,種目情報!$A$5:$C$50,3,FALSE),VLOOKUP(②選手情報入力!O67,種目情報!$E$5:$G$50,3,FALSE))))</f>
        <v/>
      </c>
      <c r="Y58" t="str">
        <f>IF(E58="","",IF(②選手情報入力!R67="","",IF(K58=1,VLOOKUP(②選手情報入力!R67,種目情報!$A$5:$B$50,2,FALSE),VLOOKUP(②選手情報入力!R67,種目情報!$E$5:$F$50,2,FALSE))))</f>
        <v/>
      </c>
      <c r="Z58" t="str">
        <f>IF(E58="","",IF(②選手情報入力!S67="","",②選手情報入力!S67))</f>
        <v/>
      </c>
      <c r="AA58" s="28" t="str">
        <f>IF(E58="","",IF(②選手情報入力!Q67="","",1))</f>
        <v/>
      </c>
      <c r="AB58" t="str">
        <f>IF(E58="","",IF(②選手情報入力!R67="","",IF(K58=1,VLOOKUP(②選手情報入力!R67,種目情報!$A$5:$C$50,3,FALSE),VLOOKUP(②選手情報入力!R67,種目情報!$E$5:$G$50,3,FALSE))))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c r="AM58" t="str">
        <f>IF(②選手情報入力!F67="","",ASC(②選手情報入力!F67))</f>
        <v/>
      </c>
      <c r="AN58" t="str">
        <f>IF(②選手情報入力!F67="","",ASC(②選手情報入力!G67))</f>
        <v/>
      </c>
    </row>
    <row r="59" spans="1:40">
      <c r="A59" t="str">
        <f t="shared" si="4"/>
        <v/>
      </c>
      <c r="B59" t="str">
        <f>IF(E59="","",①団体情報入力!$C$5)</f>
        <v/>
      </c>
      <c r="D59" t="str">
        <f>IF(E59="","",IF(①団体情報入力!$C$10="","",①団体情報入力!$C$10))</f>
        <v/>
      </c>
      <c r="E59" t="str">
        <f>IF(②選手情報入力!C68="","",②選手情報入力!C68)</f>
        <v/>
      </c>
      <c r="F59" t="str">
        <f>IF(E59="","",②選手情報入力!D68)</f>
        <v/>
      </c>
      <c r="G59" t="str">
        <f>IF(E59="","",ASC(②選手情報入力!E68))</f>
        <v/>
      </c>
      <c r="H59" t="str">
        <f t="shared" si="2"/>
        <v/>
      </c>
      <c r="I59" t="str">
        <f t="shared" si="5"/>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3"/>
        <v/>
      </c>
      <c r="Q59" t="str">
        <f>IF(E59="","",IF(②選手情報入力!L68="","",IF(K59=1,VLOOKUP(②選手情報入力!L68,種目情報!$A$4:$B$150,2,FALSE),VLOOKUP(②選手情報入力!L68,種目情報!$E$4:$F$150,2,FALSE))))</f>
        <v/>
      </c>
      <c r="R59" t="str">
        <f>IF(E59="","",IF(②選手情報入力!M68="","",②選手情報入力!M68))</f>
        <v/>
      </c>
      <c r="S59" s="28"/>
      <c r="T59" t="str">
        <f>IF(E59="","",IF(②選手情報入力!L68="","",IF(K59=1,VLOOKUP(②選手情報入力!L68,種目情報!$A$5:$C$50,3,FALSE),VLOOKUP(②選手情報入力!L68,種目情報!$E$5:$G$50,3,FALSE))))</f>
        <v/>
      </c>
      <c r="U59" t="str">
        <f>IF(E59="","",IF(②選手情報入力!O68="","",IF(K59=1,VLOOKUP(②選手情報入力!O68,種目情報!$A$4:$B$510,2,FALSE),VLOOKUP(②選手情報入力!O68,種目情報!$E$4:$F$510,2,FALSE))))</f>
        <v/>
      </c>
      <c r="V59" t="str">
        <f>IF(E59="","",IF(②選手情報入力!P68="","",②選手情報入力!P68))</f>
        <v/>
      </c>
      <c r="W59" s="28"/>
      <c r="X59" t="str">
        <f>IF(E59="","",IF(②選手情報入力!O68="","",IF(K59=1,VLOOKUP(②選手情報入力!O68,種目情報!$A$5:$C$50,3,FALSE),VLOOKUP(②選手情報入力!O68,種目情報!$E$5:$G$50,3,FALSE))))</f>
        <v/>
      </c>
      <c r="Y59" t="str">
        <f>IF(E59="","",IF(②選手情報入力!R68="","",IF(K59=1,VLOOKUP(②選手情報入力!R68,種目情報!$A$5:$B$50,2,FALSE),VLOOKUP(②選手情報入力!R68,種目情報!$E$5:$F$50,2,FALSE))))</f>
        <v/>
      </c>
      <c r="Z59" t="str">
        <f>IF(E59="","",IF(②選手情報入力!S68="","",②選手情報入力!S68))</f>
        <v/>
      </c>
      <c r="AA59" s="28" t="str">
        <f>IF(E59="","",IF(②選手情報入力!Q68="","",1))</f>
        <v/>
      </c>
      <c r="AB59" t="str">
        <f>IF(E59="","",IF(②選手情報入力!R68="","",IF(K59=1,VLOOKUP(②選手情報入力!R68,種目情報!$A$5:$C$50,3,FALSE),VLOOKUP(②選手情報入力!R68,種目情報!$E$5:$G$50,3,FALSE))))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c r="AM59" t="str">
        <f>IF(②選手情報入力!F68="","",ASC(②選手情報入力!F68))</f>
        <v/>
      </c>
      <c r="AN59" t="str">
        <f>IF(②選手情報入力!F68="","",ASC(②選手情報入力!G68))</f>
        <v/>
      </c>
    </row>
    <row r="60" spans="1:40">
      <c r="A60" t="str">
        <f t="shared" si="4"/>
        <v/>
      </c>
      <c r="B60" t="str">
        <f>IF(E60="","",①団体情報入力!$C$5)</f>
        <v/>
      </c>
      <c r="D60" t="str">
        <f>IF(E60="","",IF(①団体情報入力!$C$10="","",①団体情報入力!$C$10))</f>
        <v/>
      </c>
      <c r="E60" t="str">
        <f>IF(②選手情報入力!C69="","",②選手情報入力!C69)</f>
        <v/>
      </c>
      <c r="F60" t="str">
        <f>IF(E60="","",②選手情報入力!D69)</f>
        <v/>
      </c>
      <c r="G60" t="str">
        <f>IF(E60="","",ASC(②選手情報入力!E69))</f>
        <v/>
      </c>
      <c r="H60" t="str">
        <f t="shared" si="2"/>
        <v/>
      </c>
      <c r="I60" t="str">
        <f t="shared" si="5"/>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3"/>
        <v/>
      </c>
      <c r="Q60" t="str">
        <f>IF(E60="","",IF(②選手情報入力!L69="","",IF(K60=1,VLOOKUP(②選手情報入力!L69,種目情報!$A$4:$B$150,2,FALSE),VLOOKUP(②選手情報入力!L69,種目情報!$E$4:$F$150,2,FALSE))))</f>
        <v/>
      </c>
      <c r="R60" t="str">
        <f>IF(E60="","",IF(②選手情報入力!M69="","",②選手情報入力!M69))</f>
        <v/>
      </c>
      <c r="S60" s="28"/>
      <c r="T60" t="str">
        <f>IF(E60="","",IF(②選手情報入力!L69="","",IF(K60=1,VLOOKUP(②選手情報入力!L69,種目情報!$A$5:$C$50,3,FALSE),VLOOKUP(②選手情報入力!L69,種目情報!$E$5:$G$50,3,FALSE))))</f>
        <v/>
      </c>
      <c r="U60" t="str">
        <f>IF(E60="","",IF(②選手情報入力!O69="","",IF(K60=1,VLOOKUP(②選手情報入力!O69,種目情報!$A$4:$B$510,2,FALSE),VLOOKUP(②選手情報入力!O69,種目情報!$E$4:$F$510,2,FALSE))))</f>
        <v/>
      </c>
      <c r="V60" t="str">
        <f>IF(E60="","",IF(②選手情報入力!P69="","",②選手情報入力!P69))</f>
        <v/>
      </c>
      <c r="W60" s="28"/>
      <c r="X60" t="str">
        <f>IF(E60="","",IF(②選手情報入力!O69="","",IF(K60=1,VLOOKUP(②選手情報入力!O69,種目情報!$A$5:$C$50,3,FALSE),VLOOKUP(②選手情報入力!O69,種目情報!$E$5:$G$50,3,FALSE))))</f>
        <v/>
      </c>
      <c r="Y60" t="str">
        <f>IF(E60="","",IF(②選手情報入力!R69="","",IF(K60=1,VLOOKUP(②選手情報入力!R69,種目情報!$A$5:$B$50,2,FALSE),VLOOKUP(②選手情報入力!R69,種目情報!$E$5:$F$50,2,FALSE))))</f>
        <v/>
      </c>
      <c r="Z60" t="str">
        <f>IF(E60="","",IF(②選手情報入力!S69="","",②選手情報入力!S69))</f>
        <v/>
      </c>
      <c r="AA60" s="28" t="str">
        <f>IF(E60="","",IF(②選手情報入力!Q69="","",1))</f>
        <v/>
      </c>
      <c r="AB60" t="str">
        <f>IF(E60="","",IF(②選手情報入力!R69="","",IF(K60=1,VLOOKUP(②選手情報入力!R69,種目情報!$A$5:$C$50,3,FALSE),VLOOKUP(②選手情報入力!R69,種目情報!$E$5:$G$50,3,FALSE))))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c r="AM60" t="str">
        <f>IF(②選手情報入力!F69="","",ASC(②選手情報入力!F69))</f>
        <v/>
      </c>
      <c r="AN60" t="str">
        <f>IF(②選手情報入力!F69="","",ASC(②選手情報入力!G69))</f>
        <v/>
      </c>
    </row>
    <row r="61" spans="1:40">
      <c r="A61" t="str">
        <f t="shared" si="4"/>
        <v/>
      </c>
      <c r="B61" t="str">
        <f>IF(E61="","",①団体情報入力!$C$5)</f>
        <v/>
      </c>
      <c r="D61" t="str">
        <f>IF(E61="","",IF(①団体情報入力!$C$10="","",①団体情報入力!$C$10))</f>
        <v/>
      </c>
      <c r="E61" t="str">
        <f>IF(②選手情報入力!C70="","",②選手情報入力!C70)</f>
        <v/>
      </c>
      <c r="F61" t="str">
        <f>IF(E61="","",②選手情報入力!D70)</f>
        <v/>
      </c>
      <c r="G61" t="str">
        <f>IF(E61="","",ASC(②選手情報入力!E70))</f>
        <v/>
      </c>
      <c r="H61" t="str">
        <f t="shared" si="2"/>
        <v/>
      </c>
      <c r="I61" t="str">
        <f t="shared" si="5"/>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3"/>
        <v/>
      </c>
      <c r="Q61" t="str">
        <f>IF(E61="","",IF(②選手情報入力!L70="","",IF(K61=1,VLOOKUP(②選手情報入力!L70,種目情報!$A$4:$B$150,2,FALSE),VLOOKUP(②選手情報入力!L70,種目情報!$E$4:$F$150,2,FALSE))))</f>
        <v/>
      </c>
      <c r="R61" t="str">
        <f>IF(E61="","",IF(②選手情報入力!M70="","",②選手情報入力!M70))</f>
        <v/>
      </c>
      <c r="S61" s="28"/>
      <c r="T61" t="str">
        <f>IF(E61="","",IF(②選手情報入力!L70="","",IF(K61=1,VLOOKUP(②選手情報入力!L70,種目情報!$A$5:$C$50,3,FALSE),VLOOKUP(②選手情報入力!L70,種目情報!$E$5:$G$50,3,FALSE))))</f>
        <v/>
      </c>
      <c r="U61" t="str">
        <f>IF(E61="","",IF(②選手情報入力!O70="","",IF(K61=1,VLOOKUP(②選手情報入力!O70,種目情報!$A$4:$B$510,2,FALSE),VLOOKUP(②選手情報入力!O70,種目情報!$E$4:$F$510,2,FALSE))))</f>
        <v/>
      </c>
      <c r="V61" t="str">
        <f>IF(E61="","",IF(②選手情報入力!P70="","",②選手情報入力!P70))</f>
        <v/>
      </c>
      <c r="W61" s="28"/>
      <c r="X61" t="str">
        <f>IF(E61="","",IF(②選手情報入力!O70="","",IF(K61=1,VLOOKUP(②選手情報入力!O70,種目情報!$A$5:$C$50,3,FALSE),VLOOKUP(②選手情報入力!O70,種目情報!$E$5:$G$50,3,FALSE))))</f>
        <v/>
      </c>
      <c r="Y61" t="str">
        <f>IF(E61="","",IF(②選手情報入力!R70="","",IF(K61=1,VLOOKUP(②選手情報入力!R70,種目情報!$A$5:$B$50,2,FALSE),VLOOKUP(②選手情報入力!R70,種目情報!$E$5:$F$50,2,FALSE))))</f>
        <v/>
      </c>
      <c r="Z61" t="str">
        <f>IF(E61="","",IF(②選手情報入力!S70="","",②選手情報入力!S70))</f>
        <v/>
      </c>
      <c r="AA61" s="28" t="str">
        <f>IF(E61="","",IF(②選手情報入力!Q70="","",1))</f>
        <v/>
      </c>
      <c r="AB61" t="str">
        <f>IF(E61="","",IF(②選手情報入力!R70="","",IF(K61=1,VLOOKUP(②選手情報入力!R70,種目情報!$A$5:$C$50,3,FALSE),VLOOKUP(②選手情報入力!R70,種目情報!$E$5:$G$50,3,FALSE))))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c r="AM61" t="str">
        <f>IF(②選手情報入力!F70="","",ASC(②選手情報入力!F70))</f>
        <v/>
      </c>
      <c r="AN61" t="str">
        <f>IF(②選手情報入力!F70="","",ASC(②選手情報入力!G70))</f>
        <v/>
      </c>
    </row>
    <row r="62" spans="1:40">
      <c r="A62" t="str">
        <f t="shared" si="4"/>
        <v/>
      </c>
      <c r="B62" t="str">
        <f>IF(E62="","",①団体情報入力!$C$5)</f>
        <v/>
      </c>
      <c r="D62" t="str">
        <f>IF(E62="","",IF(①団体情報入力!$C$10="","",①団体情報入力!$C$10))</f>
        <v/>
      </c>
      <c r="E62" t="str">
        <f>IF(②選手情報入力!C71="","",②選手情報入力!C71)</f>
        <v/>
      </c>
      <c r="F62" t="str">
        <f>IF(E62="","",②選手情報入力!D71)</f>
        <v/>
      </c>
      <c r="G62" t="str">
        <f>IF(E62="","",ASC(②選手情報入力!E71))</f>
        <v/>
      </c>
      <c r="H62" t="str">
        <f t="shared" si="2"/>
        <v/>
      </c>
      <c r="I62" t="str">
        <f t="shared" si="5"/>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3"/>
        <v/>
      </c>
      <c r="Q62" t="str">
        <f>IF(E62="","",IF(②選手情報入力!L71="","",IF(K62=1,VLOOKUP(②選手情報入力!L71,種目情報!$A$4:$B$150,2,FALSE),VLOOKUP(②選手情報入力!L71,種目情報!$E$4:$F$150,2,FALSE))))</f>
        <v/>
      </c>
      <c r="R62" t="str">
        <f>IF(E62="","",IF(②選手情報入力!M71="","",②選手情報入力!M71))</f>
        <v/>
      </c>
      <c r="S62" s="28"/>
      <c r="T62" t="str">
        <f>IF(E62="","",IF(②選手情報入力!L71="","",IF(K62=1,VLOOKUP(②選手情報入力!L71,種目情報!$A$5:$C$50,3,FALSE),VLOOKUP(②選手情報入力!L71,種目情報!$E$5:$G$50,3,FALSE))))</f>
        <v/>
      </c>
      <c r="U62" t="str">
        <f>IF(E62="","",IF(②選手情報入力!O71="","",IF(K62=1,VLOOKUP(②選手情報入力!O71,種目情報!$A$4:$B$510,2,FALSE),VLOOKUP(②選手情報入力!O71,種目情報!$E$4:$F$510,2,FALSE))))</f>
        <v/>
      </c>
      <c r="V62" t="str">
        <f>IF(E62="","",IF(②選手情報入力!P71="","",②選手情報入力!P71))</f>
        <v/>
      </c>
      <c r="W62" s="28"/>
      <c r="X62" t="str">
        <f>IF(E62="","",IF(②選手情報入力!O71="","",IF(K62=1,VLOOKUP(②選手情報入力!O71,種目情報!$A$5:$C$50,3,FALSE),VLOOKUP(②選手情報入力!O71,種目情報!$E$5:$G$50,3,FALSE))))</f>
        <v/>
      </c>
      <c r="Y62" t="str">
        <f>IF(E62="","",IF(②選手情報入力!R71="","",IF(K62=1,VLOOKUP(②選手情報入力!R71,種目情報!$A$5:$B$50,2,FALSE),VLOOKUP(②選手情報入力!R71,種目情報!$E$5:$F$50,2,FALSE))))</f>
        <v/>
      </c>
      <c r="Z62" t="str">
        <f>IF(E62="","",IF(②選手情報入力!S71="","",②選手情報入力!S71))</f>
        <v/>
      </c>
      <c r="AA62" s="28" t="str">
        <f>IF(E62="","",IF(②選手情報入力!Q71="","",1))</f>
        <v/>
      </c>
      <c r="AB62" t="str">
        <f>IF(E62="","",IF(②選手情報入力!R71="","",IF(K62=1,VLOOKUP(②選手情報入力!R71,種目情報!$A$5:$C$50,3,FALSE),VLOOKUP(②選手情報入力!R71,種目情報!$E$5:$G$50,3,FALSE))))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c r="AM62" t="str">
        <f>IF(②選手情報入力!F71="","",ASC(②選手情報入力!F71))</f>
        <v/>
      </c>
      <c r="AN62" t="str">
        <f>IF(②選手情報入力!F71="","",ASC(②選手情報入力!G71))</f>
        <v/>
      </c>
    </row>
    <row r="63" spans="1:40">
      <c r="A63" t="str">
        <f t="shared" si="4"/>
        <v/>
      </c>
      <c r="B63" t="str">
        <f>IF(E63="","",①団体情報入力!$C$5)</f>
        <v/>
      </c>
      <c r="D63" t="str">
        <f>IF(E63="","",IF(①団体情報入力!$C$10="","",①団体情報入力!$C$10))</f>
        <v/>
      </c>
      <c r="E63" t="str">
        <f>IF(②選手情報入力!C72="","",②選手情報入力!C72)</f>
        <v/>
      </c>
      <c r="F63" t="str">
        <f>IF(E63="","",②選手情報入力!D72)</f>
        <v/>
      </c>
      <c r="G63" t="str">
        <f>IF(E63="","",ASC(②選手情報入力!E72))</f>
        <v/>
      </c>
      <c r="H63" t="str">
        <f t="shared" si="2"/>
        <v/>
      </c>
      <c r="I63" t="str">
        <f t="shared" si="5"/>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3"/>
        <v/>
      </c>
      <c r="Q63" t="str">
        <f>IF(E63="","",IF(②選手情報入力!L72="","",IF(K63=1,VLOOKUP(②選手情報入力!L72,種目情報!$A$4:$B$150,2,FALSE),VLOOKUP(②選手情報入力!L72,種目情報!$E$4:$F$150,2,FALSE))))</f>
        <v/>
      </c>
      <c r="R63" t="str">
        <f>IF(E63="","",IF(②選手情報入力!M72="","",②選手情報入力!M72))</f>
        <v/>
      </c>
      <c r="S63" s="28"/>
      <c r="T63" t="str">
        <f>IF(E63="","",IF(②選手情報入力!L72="","",IF(K63=1,VLOOKUP(②選手情報入力!L72,種目情報!$A$5:$C$50,3,FALSE),VLOOKUP(②選手情報入力!L72,種目情報!$E$5:$G$50,3,FALSE))))</f>
        <v/>
      </c>
      <c r="U63" t="str">
        <f>IF(E63="","",IF(②選手情報入力!O72="","",IF(K63=1,VLOOKUP(②選手情報入力!O72,種目情報!$A$4:$B$510,2,FALSE),VLOOKUP(②選手情報入力!O72,種目情報!$E$4:$F$510,2,FALSE))))</f>
        <v/>
      </c>
      <c r="V63" t="str">
        <f>IF(E63="","",IF(②選手情報入力!P72="","",②選手情報入力!P72))</f>
        <v/>
      </c>
      <c r="W63" s="28"/>
      <c r="X63" t="str">
        <f>IF(E63="","",IF(②選手情報入力!O72="","",IF(K63=1,VLOOKUP(②選手情報入力!O72,種目情報!$A$5:$C$50,3,FALSE),VLOOKUP(②選手情報入力!O72,種目情報!$E$5:$G$50,3,FALSE))))</f>
        <v/>
      </c>
      <c r="Y63" t="str">
        <f>IF(E63="","",IF(②選手情報入力!R72="","",IF(K63=1,VLOOKUP(②選手情報入力!R72,種目情報!$A$5:$B$50,2,FALSE),VLOOKUP(②選手情報入力!R72,種目情報!$E$5:$F$50,2,FALSE))))</f>
        <v/>
      </c>
      <c r="Z63" t="str">
        <f>IF(E63="","",IF(②選手情報入力!S72="","",②選手情報入力!S72))</f>
        <v/>
      </c>
      <c r="AA63" s="28" t="str">
        <f>IF(E63="","",IF(②選手情報入力!Q72="","",1))</f>
        <v/>
      </c>
      <c r="AB63" t="str">
        <f>IF(E63="","",IF(②選手情報入力!R72="","",IF(K63=1,VLOOKUP(②選手情報入力!R72,種目情報!$A$5:$C$50,3,FALSE),VLOOKUP(②選手情報入力!R72,種目情報!$E$5:$G$50,3,FALSE))))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c r="AM63" t="str">
        <f>IF(②選手情報入力!F72="","",ASC(②選手情報入力!F72))</f>
        <v/>
      </c>
      <c r="AN63" t="str">
        <f>IF(②選手情報入力!F72="","",ASC(②選手情報入力!G72))</f>
        <v/>
      </c>
    </row>
    <row r="64" spans="1:40">
      <c r="A64" t="str">
        <f t="shared" si="4"/>
        <v/>
      </c>
      <c r="B64" t="str">
        <f>IF(E64="","",①団体情報入力!$C$5)</f>
        <v/>
      </c>
      <c r="D64" t="str">
        <f>IF(E64="","",IF(①団体情報入力!$C$10="","",①団体情報入力!$C$10))</f>
        <v/>
      </c>
      <c r="E64" t="str">
        <f>IF(②選手情報入力!C73="","",②選手情報入力!C73)</f>
        <v/>
      </c>
      <c r="F64" t="str">
        <f>IF(E64="","",②選手情報入力!D73)</f>
        <v/>
      </c>
      <c r="G64" t="str">
        <f>IF(E64="","",ASC(②選手情報入力!E73))</f>
        <v/>
      </c>
      <c r="H64" t="str">
        <f t="shared" si="2"/>
        <v/>
      </c>
      <c r="I64" t="str">
        <f t="shared" si="5"/>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3"/>
        <v/>
      </c>
      <c r="Q64" t="str">
        <f>IF(E64="","",IF(②選手情報入力!L73="","",IF(K64=1,VLOOKUP(②選手情報入力!L73,種目情報!$A$4:$B$150,2,FALSE),VLOOKUP(②選手情報入力!L73,種目情報!$E$4:$F$150,2,FALSE))))</f>
        <v/>
      </c>
      <c r="R64" t="str">
        <f>IF(E64="","",IF(②選手情報入力!M73="","",②選手情報入力!M73))</f>
        <v/>
      </c>
      <c r="S64" s="28"/>
      <c r="T64" t="str">
        <f>IF(E64="","",IF(②選手情報入力!L73="","",IF(K64=1,VLOOKUP(②選手情報入力!L73,種目情報!$A$5:$C$50,3,FALSE),VLOOKUP(②選手情報入力!L73,種目情報!$E$5:$G$50,3,FALSE))))</f>
        <v/>
      </c>
      <c r="U64" t="str">
        <f>IF(E64="","",IF(②選手情報入力!O73="","",IF(K64=1,VLOOKUP(②選手情報入力!O73,種目情報!$A$4:$B$510,2,FALSE),VLOOKUP(②選手情報入力!O73,種目情報!$E$4:$F$510,2,FALSE))))</f>
        <v/>
      </c>
      <c r="V64" t="str">
        <f>IF(E64="","",IF(②選手情報入力!P73="","",②選手情報入力!P73))</f>
        <v/>
      </c>
      <c r="W64" s="28"/>
      <c r="X64" t="str">
        <f>IF(E64="","",IF(②選手情報入力!O73="","",IF(K64=1,VLOOKUP(②選手情報入力!O73,種目情報!$A$5:$C$50,3,FALSE),VLOOKUP(②選手情報入力!O73,種目情報!$E$5:$G$50,3,FALSE))))</f>
        <v/>
      </c>
      <c r="Y64" t="str">
        <f>IF(E64="","",IF(②選手情報入力!R73="","",IF(K64=1,VLOOKUP(②選手情報入力!R73,種目情報!$A$5:$B$50,2,FALSE),VLOOKUP(②選手情報入力!R73,種目情報!$E$5:$F$50,2,FALSE))))</f>
        <v/>
      </c>
      <c r="Z64" t="str">
        <f>IF(E64="","",IF(②選手情報入力!S73="","",②選手情報入力!S73))</f>
        <v/>
      </c>
      <c r="AA64" s="28" t="str">
        <f>IF(E64="","",IF(②選手情報入力!Q73="","",1))</f>
        <v/>
      </c>
      <c r="AB64" t="str">
        <f>IF(E64="","",IF(②選手情報入力!R73="","",IF(K64=1,VLOOKUP(②選手情報入力!R73,種目情報!$A$5:$C$50,3,FALSE),VLOOKUP(②選手情報入力!R73,種目情報!$E$5:$G$50,3,FALSE))))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c r="AM64" t="str">
        <f>IF(②選手情報入力!F73="","",ASC(②選手情報入力!F73))</f>
        <v/>
      </c>
      <c r="AN64" t="str">
        <f>IF(②選手情報入力!F73="","",ASC(②選手情報入力!G73))</f>
        <v/>
      </c>
    </row>
    <row r="65" spans="1:40">
      <c r="A65" t="str">
        <f t="shared" si="4"/>
        <v/>
      </c>
      <c r="B65" t="str">
        <f>IF(E65="","",①団体情報入力!$C$5)</f>
        <v/>
      </c>
      <c r="D65" t="str">
        <f>IF(E65="","",IF(①団体情報入力!$C$10="","",①団体情報入力!$C$10))</f>
        <v/>
      </c>
      <c r="E65" t="str">
        <f>IF(②選手情報入力!C74="","",②選手情報入力!C74)</f>
        <v/>
      </c>
      <c r="F65" t="str">
        <f>IF(E65="","",②選手情報入力!D74)</f>
        <v/>
      </c>
      <c r="G65" t="str">
        <f>IF(E65="","",ASC(②選手情報入力!E74))</f>
        <v/>
      </c>
      <c r="H65" t="str">
        <f t="shared" si="2"/>
        <v/>
      </c>
      <c r="I65" t="str">
        <f t="shared" si="5"/>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3"/>
        <v/>
      </c>
      <c r="Q65" t="str">
        <f>IF(E65="","",IF(②選手情報入力!L74="","",IF(K65=1,VLOOKUP(②選手情報入力!L74,種目情報!$A$4:$B$150,2,FALSE),VLOOKUP(②選手情報入力!L74,種目情報!$E$4:$F$150,2,FALSE))))</f>
        <v/>
      </c>
      <c r="R65" t="str">
        <f>IF(E65="","",IF(②選手情報入力!M74="","",②選手情報入力!M74))</f>
        <v/>
      </c>
      <c r="S65" s="28"/>
      <c r="T65" t="str">
        <f>IF(E65="","",IF(②選手情報入力!L74="","",IF(K65=1,VLOOKUP(②選手情報入力!L74,種目情報!$A$5:$C$50,3,FALSE),VLOOKUP(②選手情報入力!L74,種目情報!$E$5:$G$50,3,FALSE))))</f>
        <v/>
      </c>
      <c r="U65" t="str">
        <f>IF(E65="","",IF(②選手情報入力!O74="","",IF(K65=1,VLOOKUP(②選手情報入力!O74,種目情報!$A$4:$B$510,2,FALSE),VLOOKUP(②選手情報入力!O74,種目情報!$E$4:$F$510,2,FALSE))))</f>
        <v/>
      </c>
      <c r="V65" t="str">
        <f>IF(E65="","",IF(②選手情報入力!P74="","",②選手情報入力!P74))</f>
        <v/>
      </c>
      <c r="W65" s="28"/>
      <c r="X65" t="str">
        <f>IF(E65="","",IF(②選手情報入力!O74="","",IF(K65=1,VLOOKUP(②選手情報入力!O74,種目情報!$A$5:$C$50,3,FALSE),VLOOKUP(②選手情報入力!O74,種目情報!$E$5:$G$50,3,FALSE))))</f>
        <v/>
      </c>
      <c r="Y65" t="str">
        <f>IF(E65="","",IF(②選手情報入力!R74="","",IF(K65=1,VLOOKUP(②選手情報入力!R74,種目情報!$A$5:$B$50,2,FALSE),VLOOKUP(②選手情報入力!R74,種目情報!$E$5:$F$50,2,FALSE))))</f>
        <v/>
      </c>
      <c r="Z65" t="str">
        <f>IF(E65="","",IF(②選手情報入力!S74="","",②選手情報入力!S74))</f>
        <v/>
      </c>
      <c r="AA65" s="28" t="str">
        <f>IF(E65="","",IF(②選手情報入力!Q74="","",1))</f>
        <v/>
      </c>
      <c r="AB65" t="str">
        <f>IF(E65="","",IF(②選手情報入力!R74="","",IF(K65=1,VLOOKUP(②選手情報入力!R74,種目情報!$A$5:$C$50,3,FALSE),VLOOKUP(②選手情報入力!R74,種目情報!$E$5:$G$50,3,FALSE))))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c r="AM65" t="str">
        <f>IF(②選手情報入力!F74="","",ASC(②選手情報入力!F74))</f>
        <v/>
      </c>
      <c r="AN65" t="str">
        <f>IF(②選手情報入力!F74="","",ASC(②選手情報入力!G74))</f>
        <v/>
      </c>
    </row>
    <row r="66" spans="1:40">
      <c r="A66" t="str">
        <f t="shared" si="4"/>
        <v/>
      </c>
      <c r="B66" t="str">
        <f>IF(E66="","",①団体情報入力!$C$5)</f>
        <v/>
      </c>
      <c r="D66" t="str">
        <f>IF(E66="","",IF(①団体情報入力!$C$10="","",①団体情報入力!$C$10))</f>
        <v/>
      </c>
      <c r="E66" t="str">
        <f>IF(②選手情報入力!C75="","",②選手情報入力!C75)</f>
        <v/>
      </c>
      <c r="F66" t="str">
        <f>IF(E66="","",②選手情報入力!D75)</f>
        <v/>
      </c>
      <c r="G66" t="str">
        <f>IF(E66="","",ASC(②選手情報入力!E75))</f>
        <v/>
      </c>
      <c r="H66" t="str">
        <f t="shared" si="2"/>
        <v/>
      </c>
      <c r="I66" t="str">
        <f t="shared" ref="I66:I91" si="6">IF(E66="","",AM66&amp;" "&amp;AN66)</f>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3"/>
        <v/>
      </c>
      <c r="Q66" t="str">
        <f>IF(E66="","",IF(②選手情報入力!L75="","",IF(K66=1,VLOOKUP(②選手情報入力!L75,種目情報!$A$4:$B$150,2,FALSE),VLOOKUP(②選手情報入力!L75,種目情報!$E$4:$F$150,2,FALSE))))</f>
        <v/>
      </c>
      <c r="R66" t="str">
        <f>IF(E66="","",IF(②選手情報入力!M75="","",②選手情報入力!M75))</f>
        <v/>
      </c>
      <c r="S66" s="28"/>
      <c r="T66" t="str">
        <f>IF(E66="","",IF(②選手情報入力!L75="","",IF(K66=1,VLOOKUP(②選手情報入力!L75,種目情報!$A$5:$C$50,3,FALSE),VLOOKUP(②選手情報入力!L75,種目情報!$E$5:$G$50,3,FALSE))))</f>
        <v/>
      </c>
      <c r="U66" t="str">
        <f>IF(E66="","",IF(②選手情報入力!O75="","",IF(K66=1,VLOOKUP(②選手情報入力!O75,種目情報!$A$4:$B$510,2,FALSE),VLOOKUP(②選手情報入力!O75,種目情報!$E$4:$F$510,2,FALSE))))</f>
        <v/>
      </c>
      <c r="V66" t="str">
        <f>IF(E66="","",IF(②選手情報入力!P75="","",②選手情報入力!P75))</f>
        <v/>
      </c>
      <c r="W66" s="28"/>
      <c r="X66" t="str">
        <f>IF(E66="","",IF(②選手情報入力!O75="","",IF(K66=1,VLOOKUP(②選手情報入力!O75,種目情報!$A$5:$C$50,3,FALSE),VLOOKUP(②選手情報入力!O75,種目情報!$E$5:$G$50,3,FALSE))))</f>
        <v/>
      </c>
      <c r="Y66" t="str">
        <f>IF(E66="","",IF(②選手情報入力!R75="","",IF(K66=1,VLOOKUP(②選手情報入力!R75,種目情報!$A$5:$B$50,2,FALSE),VLOOKUP(②選手情報入力!R75,種目情報!$E$5:$F$50,2,FALSE))))</f>
        <v/>
      </c>
      <c r="Z66" t="str">
        <f>IF(E66="","",IF(②選手情報入力!S75="","",②選手情報入力!S75))</f>
        <v/>
      </c>
      <c r="AA66" s="28" t="str">
        <f>IF(E66="","",IF(②選手情報入力!Q75="","",1))</f>
        <v/>
      </c>
      <c r="AB66" t="str">
        <f>IF(E66="","",IF(②選手情報入力!R75="","",IF(K66=1,VLOOKUP(②選手情報入力!R75,種目情報!$A$5:$C$50,3,FALSE),VLOOKUP(②選手情報入力!R75,種目情報!$E$5:$G$50,3,FALSE))))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c r="AM66" t="str">
        <f>IF(②選手情報入力!F75="","",ASC(②選手情報入力!F75))</f>
        <v/>
      </c>
      <c r="AN66" t="str">
        <f>IF(②選手情報入力!F75="","",ASC(②選手情報入力!G75))</f>
        <v/>
      </c>
    </row>
    <row r="67" spans="1:40">
      <c r="A67" t="str">
        <f t="shared" ref="A67:A91" si="7">IF(E67="","",K67&amp;K67&amp;K67&amp;"23"&amp;C67+E67)</f>
        <v/>
      </c>
      <c r="B67" t="str">
        <f>IF(E67="","",①団体情報入力!$C$5)</f>
        <v/>
      </c>
      <c r="D67" t="str">
        <f>IF(E67="","",IF(①団体情報入力!$C$10="","",①団体情報入力!$C$10))</f>
        <v/>
      </c>
      <c r="E67" t="str">
        <f>IF(②選手情報入力!C76="","",②選手情報入力!C76)</f>
        <v/>
      </c>
      <c r="F67" t="str">
        <f>IF(E67="","",②選手情報入力!D76)</f>
        <v/>
      </c>
      <c r="G67" t="str">
        <f>IF(E67="","",ASC(②選手情報入力!E76))</f>
        <v/>
      </c>
      <c r="H67" t="str">
        <f t="shared" ref="H67:H91" si="8">IF(E67="","",F67)</f>
        <v/>
      </c>
      <c r="I67" t="str">
        <f t="shared" si="6"/>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9">IF(E67="","","愛知")</f>
        <v/>
      </c>
      <c r="Q67" t="str">
        <f>IF(E67="","",IF(②選手情報入力!L76="","",IF(K67=1,VLOOKUP(②選手情報入力!L76,種目情報!$A$4:$B$150,2,FALSE),VLOOKUP(②選手情報入力!L76,種目情報!$E$4:$F$150,2,FALSE))))</f>
        <v/>
      </c>
      <c r="R67" t="str">
        <f>IF(E67="","",IF(②選手情報入力!M76="","",②選手情報入力!M76))</f>
        <v/>
      </c>
      <c r="S67" s="28"/>
      <c r="T67" t="str">
        <f>IF(E67="","",IF(②選手情報入力!L76="","",IF(K67=1,VLOOKUP(②選手情報入力!L76,種目情報!$A$5:$C$50,3,FALSE),VLOOKUP(②選手情報入力!L76,種目情報!$E$5:$G$50,3,FALSE))))</f>
        <v/>
      </c>
      <c r="U67" t="str">
        <f>IF(E67="","",IF(②選手情報入力!O76="","",IF(K67=1,VLOOKUP(②選手情報入力!O76,種目情報!$A$4:$B$510,2,FALSE),VLOOKUP(②選手情報入力!O76,種目情報!$E$4:$F$510,2,FALSE))))</f>
        <v/>
      </c>
      <c r="V67" t="str">
        <f>IF(E67="","",IF(②選手情報入力!P76="","",②選手情報入力!P76))</f>
        <v/>
      </c>
      <c r="W67" s="28"/>
      <c r="X67" t="str">
        <f>IF(E67="","",IF(②選手情報入力!O76="","",IF(K67=1,VLOOKUP(②選手情報入力!O76,種目情報!$A$5:$C$50,3,FALSE),VLOOKUP(②選手情報入力!O76,種目情報!$E$5:$G$50,3,FALSE))))</f>
        <v/>
      </c>
      <c r="Y67" t="str">
        <f>IF(E67="","",IF(②選手情報入力!R76="","",IF(K67=1,VLOOKUP(②選手情報入力!R76,種目情報!$A$5:$B$50,2,FALSE),VLOOKUP(②選手情報入力!R76,種目情報!$E$5:$F$50,2,FALSE))))</f>
        <v/>
      </c>
      <c r="Z67" t="str">
        <f>IF(E67="","",IF(②選手情報入力!S76="","",②選手情報入力!S76))</f>
        <v/>
      </c>
      <c r="AA67" s="28" t="str">
        <f>IF(E67="","",IF(②選手情報入力!Q76="","",1))</f>
        <v/>
      </c>
      <c r="AB67" t="str">
        <f>IF(E67="","",IF(②選手情報入力!R76="","",IF(K67=1,VLOOKUP(②選手情報入力!R76,種目情報!$A$5:$C$50,3,FALSE),VLOOKUP(②選手情報入力!R76,種目情報!$E$5:$G$50,3,FALSE))))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c r="AM67" t="str">
        <f>IF(②選手情報入力!F76="","",ASC(②選手情報入力!F76))</f>
        <v/>
      </c>
      <c r="AN67" t="str">
        <f>IF(②選手情報入力!F76="","",ASC(②選手情報入力!G76))</f>
        <v/>
      </c>
    </row>
    <row r="68" spans="1:40">
      <c r="A68" t="str">
        <f t="shared" si="7"/>
        <v/>
      </c>
      <c r="B68" t="str">
        <f>IF(E68="","",①団体情報入力!$C$5)</f>
        <v/>
      </c>
      <c r="D68" t="str">
        <f>IF(E68="","",IF(①団体情報入力!$C$10="","",①団体情報入力!$C$10))</f>
        <v/>
      </c>
      <c r="E68" t="str">
        <f>IF(②選手情報入力!C77="","",②選手情報入力!C77)</f>
        <v/>
      </c>
      <c r="F68" t="str">
        <f>IF(E68="","",②選手情報入力!D77)</f>
        <v/>
      </c>
      <c r="G68" t="str">
        <f>IF(E68="","",ASC(②選手情報入力!E77))</f>
        <v/>
      </c>
      <c r="H68" t="str">
        <f t="shared" si="8"/>
        <v/>
      </c>
      <c r="I68" t="str">
        <f t="shared" si="6"/>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9"/>
        <v/>
      </c>
      <c r="Q68" t="str">
        <f>IF(E68="","",IF(②選手情報入力!L77="","",IF(K68=1,VLOOKUP(②選手情報入力!L77,種目情報!$A$4:$B$150,2,FALSE),VLOOKUP(②選手情報入力!L77,種目情報!$E$4:$F$150,2,FALSE))))</f>
        <v/>
      </c>
      <c r="R68" t="str">
        <f>IF(E68="","",IF(②選手情報入力!M77="","",②選手情報入力!M77))</f>
        <v/>
      </c>
      <c r="S68" s="28"/>
      <c r="T68" t="str">
        <f>IF(E68="","",IF(②選手情報入力!L77="","",IF(K68=1,VLOOKUP(②選手情報入力!L77,種目情報!$A$5:$C$50,3,FALSE),VLOOKUP(②選手情報入力!L77,種目情報!$E$5:$G$50,3,FALSE))))</f>
        <v/>
      </c>
      <c r="U68" t="str">
        <f>IF(E68="","",IF(②選手情報入力!O77="","",IF(K68=1,VLOOKUP(②選手情報入力!O77,種目情報!$A$4:$B$510,2,FALSE),VLOOKUP(②選手情報入力!O77,種目情報!$E$4:$F$510,2,FALSE))))</f>
        <v/>
      </c>
      <c r="V68" t="str">
        <f>IF(E68="","",IF(②選手情報入力!P77="","",②選手情報入力!P77))</f>
        <v/>
      </c>
      <c r="W68" s="28"/>
      <c r="X68" t="str">
        <f>IF(E68="","",IF(②選手情報入力!O77="","",IF(K68=1,VLOOKUP(②選手情報入力!O77,種目情報!$A$5:$C$50,3,FALSE),VLOOKUP(②選手情報入力!O77,種目情報!$E$5:$G$50,3,FALSE))))</f>
        <v/>
      </c>
      <c r="Y68" t="str">
        <f>IF(E68="","",IF(②選手情報入力!R77="","",IF(K68=1,VLOOKUP(②選手情報入力!R77,種目情報!$A$5:$B$50,2,FALSE),VLOOKUP(②選手情報入力!R77,種目情報!$E$5:$F$50,2,FALSE))))</f>
        <v/>
      </c>
      <c r="Z68" t="str">
        <f>IF(E68="","",IF(②選手情報入力!S77="","",②選手情報入力!S77))</f>
        <v/>
      </c>
      <c r="AA68" s="28" t="str">
        <f>IF(E68="","",IF(②選手情報入力!Q77="","",1))</f>
        <v/>
      </c>
      <c r="AB68" t="str">
        <f>IF(E68="","",IF(②選手情報入力!R77="","",IF(K68=1,VLOOKUP(②選手情報入力!R77,種目情報!$A$5:$C$50,3,FALSE),VLOOKUP(②選手情報入力!R77,種目情報!$E$5:$G$50,3,FALSE))))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c r="AM68" t="str">
        <f>IF(②選手情報入力!F77="","",ASC(②選手情報入力!F77))</f>
        <v/>
      </c>
      <c r="AN68" t="str">
        <f>IF(②選手情報入力!F77="","",ASC(②選手情報入力!G77))</f>
        <v/>
      </c>
    </row>
    <row r="69" spans="1:40">
      <c r="A69" t="str">
        <f t="shared" si="7"/>
        <v/>
      </c>
      <c r="B69" t="str">
        <f>IF(E69="","",①団体情報入力!$C$5)</f>
        <v/>
      </c>
      <c r="D69" t="str">
        <f>IF(E69="","",IF(①団体情報入力!$C$10="","",①団体情報入力!$C$10))</f>
        <v/>
      </c>
      <c r="E69" t="str">
        <f>IF(②選手情報入力!C78="","",②選手情報入力!C78)</f>
        <v/>
      </c>
      <c r="F69" t="str">
        <f>IF(E69="","",②選手情報入力!D78)</f>
        <v/>
      </c>
      <c r="G69" t="str">
        <f>IF(E69="","",ASC(②選手情報入力!E78))</f>
        <v/>
      </c>
      <c r="H69" t="str">
        <f t="shared" si="8"/>
        <v/>
      </c>
      <c r="I69" t="str">
        <f t="shared" si="6"/>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9"/>
        <v/>
      </c>
      <c r="Q69" t="str">
        <f>IF(E69="","",IF(②選手情報入力!L78="","",IF(K69=1,VLOOKUP(②選手情報入力!L78,種目情報!$A$4:$B$150,2,FALSE),VLOOKUP(②選手情報入力!L78,種目情報!$E$4:$F$150,2,FALSE))))</f>
        <v/>
      </c>
      <c r="R69" t="str">
        <f>IF(E69="","",IF(②選手情報入力!M78="","",②選手情報入力!M78))</f>
        <v/>
      </c>
      <c r="S69" s="28"/>
      <c r="T69" t="str">
        <f>IF(E69="","",IF(②選手情報入力!L78="","",IF(K69=1,VLOOKUP(②選手情報入力!L78,種目情報!$A$5:$C$50,3,FALSE),VLOOKUP(②選手情報入力!L78,種目情報!$E$5:$G$50,3,FALSE))))</f>
        <v/>
      </c>
      <c r="U69" t="str">
        <f>IF(E69="","",IF(②選手情報入力!O78="","",IF(K69=1,VLOOKUP(②選手情報入力!O78,種目情報!$A$4:$B$510,2,FALSE),VLOOKUP(②選手情報入力!O78,種目情報!$E$4:$F$510,2,FALSE))))</f>
        <v/>
      </c>
      <c r="V69" t="str">
        <f>IF(E69="","",IF(②選手情報入力!P78="","",②選手情報入力!P78))</f>
        <v/>
      </c>
      <c r="W69" s="28"/>
      <c r="X69" t="str">
        <f>IF(E69="","",IF(②選手情報入力!O78="","",IF(K69=1,VLOOKUP(②選手情報入力!O78,種目情報!$A$5:$C$50,3,FALSE),VLOOKUP(②選手情報入力!O78,種目情報!$E$5:$G$50,3,FALSE))))</f>
        <v/>
      </c>
      <c r="Y69" t="str">
        <f>IF(E69="","",IF(②選手情報入力!R78="","",IF(K69=1,VLOOKUP(②選手情報入力!R78,種目情報!$A$5:$B$50,2,FALSE),VLOOKUP(②選手情報入力!R78,種目情報!$E$5:$F$50,2,FALSE))))</f>
        <v/>
      </c>
      <c r="Z69" t="str">
        <f>IF(E69="","",IF(②選手情報入力!S78="","",②選手情報入力!S78))</f>
        <v/>
      </c>
      <c r="AA69" s="28" t="str">
        <f>IF(E69="","",IF(②選手情報入力!Q78="","",1))</f>
        <v/>
      </c>
      <c r="AB69" t="str">
        <f>IF(E69="","",IF(②選手情報入力!R78="","",IF(K69=1,VLOOKUP(②選手情報入力!R78,種目情報!$A$5:$C$50,3,FALSE),VLOOKUP(②選手情報入力!R78,種目情報!$E$5:$G$50,3,FALSE))))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c r="AM69" t="str">
        <f>IF(②選手情報入力!F78="","",ASC(②選手情報入力!F78))</f>
        <v/>
      </c>
      <c r="AN69" t="str">
        <f>IF(②選手情報入力!F78="","",ASC(②選手情報入力!G78))</f>
        <v/>
      </c>
    </row>
    <row r="70" spans="1:40">
      <c r="A70" t="str">
        <f t="shared" si="7"/>
        <v/>
      </c>
      <c r="B70" t="str">
        <f>IF(E70="","",①団体情報入力!$C$5)</f>
        <v/>
      </c>
      <c r="D70" t="str">
        <f>IF(E70="","",IF(①団体情報入力!$C$10="","",①団体情報入力!$C$10))</f>
        <v/>
      </c>
      <c r="E70" t="str">
        <f>IF(②選手情報入力!C79="","",②選手情報入力!C79)</f>
        <v/>
      </c>
      <c r="F70" t="str">
        <f>IF(E70="","",②選手情報入力!D79)</f>
        <v/>
      </c>
      <c r="G70" t="str">
        <f>IF(E70="","",ASC(②選手情報入力!E79))</f>
        <v/>
      </c>
      <c r="H70" t="str">
        <f t="shared" si="8"/>
        <v/>
      </c>
      <c r="I70" t="str">
        <f t="shared" si="6"/>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9"/>
        <v/>
      </c>
      <c r="Q70" t="str">
        <f>IF(E70="","",IF(②選手情報入力!L79="","",IF(K70=1,VLOOKUP(②選手情報入力!L79,種目情報!$A$4:$B$150,2,FALSE),VLOOKUP(②選手情報入力!L79,種目情報!$E$4:$F$150,2,FALSE))))</f>
        <v/>
      </c>
      <c r="R70" t="str">
        <f>IF(E70="","",IF(②選手情報入力!M79="","",②選手情報入力!M79))</f>
        <v/>
      </c>
      <c r="S70" s="28"/>
      <c r="T70" t="str">
        <f>IF(E70="","",IF(②選手情報入力!L79="","",IF(K70=1,VLOOKUP(②選手情報入力!L79,種目情報!$A$5:$C$50,3,FALSE),VLOOKUP(②選手情報入力!L79,種目情報!$E$5:$G$50,3,FALSE))))</f>
        <v/>
      </c>
      <c r="U70" t="str">
        <f>IF(E70="","",IF(②選手情報入力!O79="","",IF(K70=1,VLOOKUP(②選手情報入力!O79,種目情報!$A$4:$B$510,2,FALSE),VLOOKUP(②選手情報入力!O79,種目情報!$E$4:$F$510,2,FALSE))))</f>
        <v/>
      </c>
      <c r="V70" t="str">
        <f>IF(E70="","",IF(②選手情報入力!P79="","",②選手情報入力!P79))</f>
        <v/>
      </c>
      <c r="W70" s="28"/>
      <c r="X70" t="str">
        <f>IF(E70="","",IF(②選手情報入力!O79="","",IF(K70=1,VLOOKUP(②選手情報入力!O79,種目情報!$A$5:$C$50,3,FALSE),VLOOKUP(②選手情報入力!O79,種目情報!$E$5:$G$50,3,FALSE))))</f>
        <v/>
      </c>
      <c r="Y70" t="str">
        <f>IF(E70="","",IF(②選手情報入力!R79="","",IF(K70=1,VLOOKUP(②選手情報入力!R79,種目情報!$A$5:$B$50,2,FALSE),VLOOKUP(②選手情報入力!R79,種目情報!$E$5:$F$50,2,FALSE))))</f>
        <v/>
      </c>
      <c r="Z70" t="str">
        <f>IF(E70="","",IF(②選手情報入力!S79="","",②選手情報入力!S79))</f>
        <v/>
      </c>
      <c r="AA70" s="28" t="str">
        <f>IF(E70="","",IF(②選手情報入力!Q79="","",1))</f>
        <v/>
      </c>
      <c r="AB70" t="str">
        <f>IF(E70="","",IF(②選手情報入力!R79="","",IF(K70=1,VLOOKUP(②選手情報入力!R79,種目情報!$A$5:$C$50,3,FALSE),VLOOKUP(②選手情報入力!R79,種目情報!$E$5:$G$50,3,FALSE))))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c r="AM70" t="str">
        <f>IF(②選手情報入力!F79="","",ASC(②選手情報入力!F79))</f>
        <v/>
      </c>
      <c r="AN70" t="str">
        <f>IF(②選手情報入力!F79="","",ASC(②選手情報入力!G79))</f>
        <v/>
      </c>
    </row>
    <row r="71" spans="1:40">
      <c r="A71" t="str">
        <f t="shared" si="7"/>
        <v/>
      </c>
      <c r="B71" t="str">
        <f>IF(E71="","",①団体情報入力!$C$5)</f>
        <v/>
      </c>
      <c r="D71" t="str">
        <f>IF(E71="","",IF(①団体情報入力!$C$10="","",①団体情報入力!$C$10))</f>
        <v/>
      </c>
      <c r="E71" t="str">
        <f>IF(②選手情報入力!C80="","",②選手情報入力!C80)</f>
        <v/>
      </c>
      <c r="F71" t="str">
        <f>IF(E71="","",②選手情報入力!D80)</f>
        <v/>
      </c>
      <c r="G71" t="str">
        <f>IF(E71="","",ASC(②選手情報入力!E80))</f>
        <v/>
      </c>
      <c r="H71" t="str">
        <f t="shared" si="8"/>
        <v/>
      </c>
      <c r="I71" t="str">
        <f t="shared" si="6"/>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9"/>
        <v/>
      </c>
      <c r="Q71" t="str">
        <f>IF(E71="","",IF(②選手情報入力!L80="","",IF(K71=1,VLOOKUP(②選手情報入力!L80,種目情報!$A$4:$B$150,2,FALSE),VLOOKUP(②選手情報入力!L80,種目情報!$E$4:$F$150,2,FALSE))))</f>
        <v/>
      </c>
      <c r="R71" t="str">
        <f>IF(E71="","",IF(②選手情報入力!M80="","",②選手情報入力!M80))</f>
        <v/>
      </c>
      <c r="S71" s="28"/>
      <c r="T71" t="str">
        <f>IF(E71="","",IF(②選手情報入力!L80="","",IF(K71=1,VLOOKUP(②選手情報入力!L80,種目情報!$A$5:$C$50,3,FALSE),VLOOKUP(②選手情報入力!L80,種目情報!$E$5:$G$50,3,FALSE))))</f>
        <v/>
      </c>
      <c r="U71" t="str">
        <f>IF(E71="","",IF(②選手情報入力!O80="","",IF(K71=1,VLOOKUP(②選手情報入力!O80,種目情報!$A$4:$B$510,2,FALSE),VLOOKUP(②選手情報入力!O80,種目情報!$E$4:$F$510,2,FALSE))))</f>
        <v/>
      </c>
      <c r="V71" t="str">
        <f>IF(E71="","",IF(②選手情報入力!P80="","",②選手情報入力!P80))</f>
        <v/>
      </c>
      <c r="W71" s="28"/>
      <c r="X71" t="str">
        <f>IF(E71="","",IF(②選手情報入力!O80="","",IF(K71=1,VLOOKUP(②選手情報入力!O80,種目情報!$A$5:$C$50,3,FALSE),VLOOKUP(②選手情報入力!O80,種目情報!$E$5:$G$50,3,FALSE))))</f>
        <v/>
      </c>
      <c r="Y71" t="str">
        <f>IF(E71="","",IF(②選手情報入力!R80="","",IF(K71=1,VLOOKUP(②選手情報入力!R80,種目情報!$A$5:$B$50,2,FALSE),VLOOKUP(②選手情報入力!R80,種目情報!$E$5:$F$50,2,FALSE))))</f>
        <v/>
      </c>
      <c r="Z71" t="str">
        <f>IF(E71="","",IF(②選手情報入力!S80="","",②選手情報入力!S80))</f>
        <v/>
      </c>
      <c r="AA71" s="28" t="str">
        <f>IF(E71="","",IF(②選手情報入力!Q80="","",1))</f>
        <v/>
      </c>
      <c r="AB71" t="str">
        <f>IF(E71="","",IF(②選手情報入力!R80="","",IF(K71=1,VLOOKUP(②選手情報入力!R80,種目情報!$A$5:$C$50,3,FALSE),VLOOKUP(②選手情報入力!R80,種目情報!$E$5:$G$50,3,FALSE))))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c r="AM71" t="str">
        <f>IF(②選手情報入力!F80="","",ASC(②選手情報入力!F80))</f>
        <v/>
      </c>
      <c r="AN71" t="str">
        <f>IF(②選手情報入力!F80="","",ASC(②選手情報入力!G80))</f>
        <v/>
      </c>
    </row>
    <row r="72" spans="1:40">
      <c r="A72" t="str">
        <f t="shared" si="7"/>
        <v/>
      </c>
      <c r="B72" t="str">
        <f>IF(E72="","",①団体情報入力!$C$5)</f>
        <v/>
      </c>
      <c r="D72" t="str">
        <f>IF(E72="","",IF(①団体情報入力!$C$10="","",①団体情報入力!$C$10))</f>
        <v/>
      </c>
      <c r="E72" t="str">
        <f>IF(②選手情報入力!C81="","",②選手情報入力!C81)</f>
        <v/>
      </c>
      <c r="F72" t="str">
        <f>IF(E72="","",②選手情報入力!D81)</f>
        <v/>
      </c>
      <c r="G72" t="str">
        <f>IF(E72="","",ASC(②選手情報入力!E81))</f>
        <v/>
      </c>
      <c r="H72" t="str">
        <f t="shared" si="8"/>
        <v/>
      </c>
      <c r="I72" t="str">
        <f t="shared" si="6"/>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9"/>
        <v/>
      </c>
      <c r="Q72" t="str">
        <f>IF(E72="","",IF(②選手情報入力!L81="","",IF(K72=1,VLOOKUP(②選手情報入力!L81,種目情報!$A$4:$B$150,2,FALSE),VLOOKUP(②選手情報入力!L81,種目情報!$E$4:$F$150,2,FALSE))))</f>
        <v/>
      </c>
      <c r="R72" t="str">
        <f>IF(E72="","",IF(②選手情報入力!M81="","",②選手情報入力!M81))</f>
        <v/>
      </c>
      <c r="S72" s="28"/>
      <c r="T72" t="str">
        <f>IF(E72="","",IF(②選手情報入力!L81="","",IF(K72=1,VLOOKUP(②選手情報入力!L81,種目情報!$A$5:$C$50,3,FALSE),VLOOKUP(②選手情報入力!L81,種目情報!$E$5:$G$50,3,FALSE))))</f>
        <v/>
      </c>
      <c r="U72" t="str">
        <f>IF(E72="","",IF(②選手情報入力!O81="","",IF(K72=1,VLOOKUP(②選手情報入力!O81,種目情報!$A$4:$B$510,2,FALSE),VLOOKUP(②選手情報入力!O81,種目情報!$E$4:$F$510,2,FALSE))))</f>
        <v/>
      </c>
      <c r="V72" t="str">
        <f>IF(E72="","",IF(②選手情報入力!P81="","",②選手情報入力!P81))</f>
        <v/>
      </c>
      <c r="W72" s="28"/>
      <c r="X72" t="str">
        <f>IF(E72="","",IF(②選手情報入力!O81="","",IF(K72=1,VLOOKUP(②選手情報入力!O81,種目情報!$A$5:$C$50,3,FALSE),VLOOKUP(②選手情報入力!O81,種目情報!$E$5:$G$50,3,FALSE))))</f>
        <v/>
      </c>
      <c r="Y72" t="str">
        <f>IF(E72="","",IF(②選手情報入力!R81="","",IF(K72=1,VLOOKUP(②選手情報入力!R81,種目情報!$A$5:$B$50,2,FALSE),VLOOKUP(②選手情報入力!R81,種目情報!$E$5:$F$50,2,FALSE))))</f>
        <v/>
      </c>
      <c r="Z72" t="str">
        <f>IF(E72="","",IF(②選手情報入力!S81="","",②選手情報入力!S81))</f>
        <v/>
      </c>
      <c r="AA72" s="28" t="str">
        <f>IF(E72="","",IF(②選手情報入力!Q81="","",1))</f>
        <v/>
      </c>
      <c r="AB72" t="str">
        <f>IF(E72="","",IF(②選手情報入力!R81="","",IF(K72=1,VLOOKUP(②選手情報入力!R81,種目情報!$A$5:$C$50,3,FALSE),VLOOKUP(②選手情報入力!R81,種目情報!$E$5:$G$50,3,FALSE))))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c r="AM72" t="str">
        <f>IF(②選手情報入力!F81="","",ASC(②選手情報入力!F81))</f>
        <v/>
      </c>
      <c r="AN72" t="str">
        <f>IF(②選手情報入力!F81="","",ASC(②選手情報入力!G81))</f>
        <v/>
      </c>
    </row>
    <row r="73" spans="1:40">
      <c r="A73" t="str">
        <f t="shared" si="7"/>
        <v/>
      </c>
      <c r="B73" t="str">
        <f>IF(E73="","",①団体情報入力!$C$5)</f>
        <v/>
      </c>
      <c r="D73" t="str">
        <f>IF(E73="","",IF(①団体情報入力!$C$10="","",①団体情報入力!$C$10))</f>
        <v/>
      </c>
      <c r="E73" t="str">
        <f>IF(②選手情報入力!C82="","",②選手情報入力!C82)</f>
        <v/>
      </c>
      <c r="F73" t="str">
        <f>IF(E73="","",②選手情報入力!D82)</f>
        <v/>
      </c>
      <c r="G73" t="str">
        <f>IF(E73="","",ASC(②選手情報入力!E82))</f>
        <v/>
      </c>
      <c r="H73" t="str">
        <f t="shared" si="8"/>
        <v/>
      </c>
      <c r="I73" t="str">
        <f t="shared" si="6"/>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9"/>
        <v/>
      </c>
      <c r="Q73" t="str">
        <f>IF(E73="","",IF(②選手情報入力!L82="","",IF(K73=1,VLOOKUP(②選手情報入力!L82,種目情報!$A$4:$B$150,2,FALSE),VLOOKUP(②選手情報入力!L82,種目情報!$E$4:$F$150,2,FALSE))))</f>
        <v/>
      </c>
      <c r="R73" t="str">
        <f>IF(E73="","",IF(②選手情報入力!M82="","",②選手情報入力!M82))</f>
        <v/>
      </c>
      <c r="S73" s="28"/>
      <c r="T73" t="str">
        <f>IF(E73="","",IF(②選手情報入力!L82="","",IF(K73=1,VLOOKUP(②選手情報入力!L82,種目情報!$A$5:$C$50,3,FALSE),VLOOKUP(②選手情報入力!L82,種目情報!$E$5:$G$50,3,FALSE))))</f>
        <v/>
      </c>
      <c r="U73" t="str">
        <f>IF(E73="","",IF(②選手情報入力!O82="","",IF(K73=1,VLOOKUP(②選手情報入力!O82,種目情報!$A$4:$B$510,2,FALSE),VLOOKUP(②選手情報入力!O82,種目情報!$E$4:$F$510,2,FALSE))))</f>
        <v/>
      </c>
      <c r="V73" t="str">
        <f>IF(E73="","",IF(②選手情報入力!P82="","",②選手情報入力!P82))</f>
        <v/>
      </c>
      <c r="W73" s="28"/>
      <c r="X73" t="str">
        <f>IF(E73="","",IF(②選手情報入力!O82="","",IF(K73=1,VLOOKUP(②選手情報入力!O82,種目情報!$A$5:$C$50,3,FALSE),VLOOKUP(②選手情報入力!O82,種目情報!$E$5:$G$50,3,FALSE))))</f>
        <v/>
      </c>
      <c r="Y73" t="str">
        <f>IF(E73="","",IF(②選手情報入力!R82="","",IF(K73=1,VLOOKUP(②選手情報入力!R82,種目情報!$A$5:$B$50,2,FALSE),VLOOKUP(②選手情報入力!R82,種目情報!$E$5:$F$50,2,FALSE))))</f>
        <v/>
      </c>
      <c r="Z73" t="str">
        <f>IF(E73="","",IF(②選手情報入力!S82="","",②選手情報入力!S82))</f>
        <v/>
      </c>
      <c r="AA73" s="28" t="str">
        <f>IF(E73="","",IF(②選手情報入力!Q82="","",1))</f>
        <v/>
      </c>
      <c r="AB73" t="str">
        <f>IF(E73="","",IF(②選手情報入力!R82="","",IF(K73=1,VLOOKUP(②選手情報入力!R82,種目情報!$A$5:$C$50,3,FALSE),VLOOKUP(②選手情報入力!R82,種目情報!$E$5:$G$50,3,FALSE))))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c r="AM73" t="str">
        <f>IF(②選手情報入力!F82="","",ASC(②選手情報入力!F82))</f>
        <v/>
      </c>
      <c r="AN73" t="str">
        <f>IF(②選手情報入力!F82="","",ASC(②選手情報入力!G82))</f>
        <v/>
      </c>
    </row>
    <row r="74" spans="1:40">
      <c r="A74" t="str">
        <f t="shared" si="7"/>
        <v/>
      </c>
      <c r="B74" t="str">
        <f>IF(E74="","",①団体情報入力!$C$5)</f>
        <v/>
      </c>
      <c r="D74" t="str">
        <f>IF(E74="","",IF(①団体情報入力!$C$10="","",①団体情報入力!$C$10))</f>
        <v/>
      </c>
      <c r="E74" t="str">
        <f>IF(②選手情報入力!C83="","",②選手情報入力!C83)</f>
        <v/>
      </c>
      <c r="F74" t="str">
        <f>IF(E74="","",②選手情報入力!D83)</f>
        <v/>
      </c>
      <c r="G74" t="str">
        <f>IF(E74="","",ASC(②選手情報入力!E83))</f>
        <v/>
      </c>
      <c r="H74" t="str">
        <f t="shared" si="8"/>
        <v/>
      </c>
      <c r="I74" t="str">
        <f t="shared" si="6"/>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9"/>
        <v/>
      </c>
      <c r="Q74" t="str">
        <f>IF(E74="","",IF(②選手情報入力!L83="","",IF(K74=1,VLOOKUP(②選手情報入力!L83,種目情報!$A$4:$B$150,2,FALSE),VLOOKUP(②選手情報入力!L83,種目情報!$E$4:$F$150,2,FALSE))))</f>
        <v/>
      </c>
      <c r="R74" t="str">
        <f>IF(E74="","",IF(②選手情報入力!M83="","",②選手情報入力!M83))</f>
        <v/>
      </c>
      <c r="S74" s="28"/>
      <c r="T74" t="str">
        <f>IF(E74="","",IF(②選手情報入力!L83="","",IF(K74=1,VLOOKUP(②選手情報入力!L83,種目情報!$A$5:$C$50,3,FALSE),VLOOKUP(②選手情報入力!L83,種目情報!$E$5:$G$50,3,FALSE))))</f>
        <v/>
      </c>
      <c r="U74" t="str">
        <f>IF(E74="","",IF(②選手情報入力!O83="","",IF(K74=1,VLOOKUP(②選手情報入力!O83,種目情報!$A$4:$B$510,2,FALSE),VLOOKUP(②選手情報入力!O83,種目情報!$E$4:$F$510,2,FALSE))))</f>
        <v/>
      </c>
      <c r="V74" t="str">
        <f>IF(E74="","",IF(②選手情報入力!P83="","",②選手情報入力!P83))</f>
        <v/>
      </c>
      <c r="W74" s="28"/>
      <c r="X74" t="str">
        <f>IF(E74="","",IF(②選手情報入力!O83="","",IF(K74=1,VLOOKUP(②選手情報入力!O83,種目情報!$A$5:$C$50,3,FALSE),VLOOKUP(②選手情報入力!O83,種目情報!$E$5:$G$50,3,FALSE))))</f>
        <v/>
      </c>
      <c r="Y74" t="str">
        <f>IF(E74="","",IF(②選手情報入力!R83="","",IF(K74=1,VLOOKUP(②選手情報入力!R83,種目情報!$A$5:$B$50,2,FALSE),VLOOKUP(②選手情報入力!R83,種目情報!$E$5:$F$50,2,FALSE))))</f>
        <v/>
      </c>
      <c r="Z74" t="str">
        <f>IF(E74="","",IF(②選手情報入力!S83="","",②選手情報入力!S83))</f>
        <v/>
      </c>
      <c r="AA74" s="28" t="str">
        <f>IF(E74="","",IF(②選手情報入力!Q83="","",1))</f>
        <v/>
      </c>
      <c r="AB74" t="str">
        <f>IF(E74="","",IF(②選手情報入力!R83="","",IF(K74=1,VLOOKUP(②選手情報入力!R83,種目情報!$A$5:$C$50,3,FALSE),VLOOKUP(②選手情報入力!R83,種目情報!$E$5:$G$50,3,FALSE))))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c r="AM74" t="str">
        <f>IF(②選手情報入力!F83="","",ASC(②選手情報入力!F83))</f>
        <v/>
      </c>
      <c r="AN74" t="str">
        <f>IF(②選手情報入力!F83="","",ASC(②選手情報入力!G83))</f>
        <v/>
      </c>
    </row>
    <row r="75" spans="1:40">
      <c r="A75" t="str">
        <f t="shared" si="7"/>
        <v/>
      </c>
      <c r="B75" t="str">
        <f>IF(E75="","",①団体情報入力!$C$5)</f>
        <v/>
      </c>
      <c r="D75" t="str">
        <f>IF(E75="","",IF(①団体情報入力!$C$10="","",①団体情報入力!$C$10))</f>
        <v/>
      </c>
      <c r="E75" t="str">
        <f>IF(②選手情報入力!C84="","",②選手情報入力!C84)</f>
        <v/>
      </c>
      <c r="F75" t="str">
        <f>IF(E75="","",②選手情報入力!D84)</f>
        <v/>
      </c>
      <c r="G75" t="str">
        <f>IF(E75="","",ASC(②選手情報入力!E84))</f>
        <v/>
      </c>
      <c r="H75" t="str">
        <f t="shared" si="8"/>
        <v/>
      </c>
      <c r="I75" t="str">
        <f t="shared" si="6"/>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9"/>
        <v/>
      </c>
      <c r="Q75" t="str">
        <f>IF(E75="","",IF(②選手情報入力!L84="","",IF(K75=1,VLOOKUP(②選手情報入力!L84,種目情報!$A$4:$B$150,2,FALSE),VLOOKUP(②選手情報入力!L84,種目情報!$E$4:$F$150,2,FALSE))))</f>
        <v/>
      </c>
      <c r="R75" t="str">
        <f>IF(E75="","",IF(②選手情報入力!M84="","",②選手情報入力!M84))</f>
        <v/>
      </c>
      <c r="S75" s="28"/>
      <c r="T75" t="str">
        <f>IF(E75="","",IF(②選手情報入力!L84="","",IF(K75=1,VLOOKUP(②選手情報入力!L84,種目情報!$A$5:$C$50,3,FALSE),VLOOKUP(②選手情報入力!L84,種目情報!$E$5:$G$50,3,FALSE))))</f>
        <v/>
      </c>
      <c r="U75" t="str">
        <f>IF(E75="","",IF(②選手情報入力!O84="","",IF(K75=1,VLOOKUP(②選手情報入力!O84,種目情報!$A$4:$B$510,2,FALSE),VLOOKUP(②選手情報入力!O84,種目情報!$E$4:$F$510,2,FALSE))))</f>
        <v/>
      </c>
      <c r="V75" t="str">
        <f>IF(E75="","",IF(②選手情報入力!P84="","",②選手情報入力!P84))</f>
        <v/>
      </c>
      <c r="W75" s="28"/>
      <c r="X75" t="str">
        <f>IF(E75="","",IF(②選手情報入力!O84="","",IF(K75=1,VLOOKUP(②選手情報入力!O84,種目情報!$A$5:$C$50,3,FALSE),VLOOKUP(②選手情報入力!O84,種目情報!$E$5:$G$50,3,FALSE))))</f>
        <v/>
      </c>
      <c r="Y75" t="str">
        <f>IF(E75="","",IF(②選手情報入力!R84="","",IF(K75=1,VLOOKUP(②選手情報入力!R84,種目情報!$A$5:$B$50,2,FALSE),VLOOKUP(②選手情報入力!R84,種目情報!$E$5:$F$50,2,FALSE))))</f>
        <v/>
      </c>
      <c r="Z75" t="str">
        <f>IF(E75="","",IF(②選手情報入力!S84="","",②選手情報入力!S84))</f>
        <v/>
      </c>
      <c r="AA75" s="28" t="str">
        <f>IF(E75="","",IF(②選手情報入力!Q84="","",1))</f>
        <v/>
      </c>
      <c r="AB75" t="str">
        <f>IF(E75="","",IF(②選手情報入力!R84="","",IF(K75=1,VLOOKUP(②選手情報入力!R84,種目情報!$A$5:$C$50,3,FALSE),VLOOKUP(②選手情報入力!R84,種目情報!$E$5:$G$50,3,FALSE))))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c r="AM75" t="str">
        <f>IF(②選手情報入力!F84="","",ASC(②選手情報入力!F84))</f>
        <v/>
      </c>
      <c r="AN75" t="str">
        <f>IF(②選手情報入力!F84="","",ASC(②選手情報入力!G84))</f>
        <v/>
      </c>
    </row>
    <row r="76" spans="1:40">
      <c r="A76" t="str">
        <f t="shared" si="7"/>
        <v/>
      </c>
      <c r="B76" t="str">
        <f>IF(E76="","",①団体情報入力!$C$5)</f>
        <v/>
      </c>
      <c r="D76" t="str">
        <f>IF(E76="","",IF(①団体情報入力!$C$10="","",①団体情報入力!$C$10))</f>
        <v/>
      </c>
      <c r="E76" t="str">
        <f>IF(②選手情報入力!C85="","",②選手情報入力!C85)</f>
        <v/>
      </c>
      <c r="F76" t="str">
        <f>IF(E76="","",②選手情報入力!D85)</f>
        <v/>
      </c>
      <c r="G76" t="str">
        <f>IF(E76="","",ASC(②選手情報入力!E85))</f>
        <v/>
      </c>
      <c r="H76" t="str">
        <f t="shared" si="8"/>
        <v/>
      </c>
      <c r="I76" t="str">
        <f t="shared" si="6"/>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9"/>
        <v/>
      </c>
      <c r="Q76" t="str">
        <f>IF(E76="","",IF(②選手情報入力!L85="","",IF(K76=1,VLOOKUP(②選手情報入力!L85,種目情報!$A$4:$B$150,2,FALSE),VLOOKUP(②選手情報入力!L85,種目情報!$E$4:$F$150,2,FALSE))))</f>
        <v/>
      </c>
      <c r="R76" t="str">
        <f>IF(E76="","",IF(②選手情報入力!M85="","",②選手情報入力!M85))</f>
        <v/>
      </c>
      <c r="S76" s="28"/>
      <c r="T76" t="str">
        <f>IF(E76="","",IF(②選手情報入力!L85="","",IF(K76=1,VLOOKUP(②選手情報入力!L85,種目情報!$A$5:$C$50,3,FALSE),VLOOKUP(②選手情報入力!L85,種目情報!$E$5:$G$50,3,FALSE))))</f>
        <v/>
      </c>
      <c r="U76" t="str">
        <f>IF(E76="","",IF(②選手情報入力!O85="","",IF(K76=1,VLOOKUP(②選手情報入力!O85,種目情報!$A$4:$B$510,2,FALSE),VLOOKUP(②選手情報入力!O85,種目情報!$E$4:$F$510,2,FALSE))))</f>
        <v/>
      </c>
      <c r="V76" t="str">
        <f>IF(E76="","",IF(②選手情報入力!P85="","",②選手情報入力!P85))</f>
        <v/>
      </c>
      <c r="W76" s="28"/>
      <c r="X76" t="str">
        <f>IF(E76="","",IF(②選手情報入力!O85="","",IF(K76=1,VLOOKUP(②選手情報入力!O85,種目情報!$A$5:$C$50,3,FALSE),VLOOKUP(②選手情報入力!O85,種目情報!$E$5:$G$50,3,FALSE))))</f>
        <v/>
      </c>
      <c r="Y76" t="str">
        <f>IF(E76="","",IF(②選手情報入力!R85="","",IF(K76=1,VLOOKUP(②選手情報入力!R85,種目情報!$A$5:$B$50,2,FALSE),VLOOKUP(②選手情報入力!R85,種目情報!$E$5:$F$50,2,FALSE))))</f>
        <v/>
      </c>
      <c r="Z76" t="str">
        <f>IF(E76="","",IF(②選手情報入力!S85="","",②選手情報入力!S85))</f>
        <v/>
      </c>
      <c r="AA76" s="28" t="str">
        <f>IF(E76="","",IF(②選手情報入力!Q85="","",1))</f>
        <v/>
      </c>
      <c r="AB76" t="str">
        <f>IF(E76="","",IF(②選手情報入力!R85="","",IF(K76=1,VLOOKUP(②選手情報入力!R85,種目情報!$A$5:$C$50,3,FALSE),VLOOKUP(②選手情報入力!R85,種目情報!$E$5:$G$50,3,FALSE))))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c r="AM76" t="str">
        <f>IF(②選手情報入力!F85="","",ASC(②選手情報入力!F85))</f>
        <v/>
      </c>
      <c r="AN76" t="str">
        <f>IF(②選手情報入力!F85="","",ASC(②選手情報入力!G85))</f>
        <v/>
      </c>
    </row>
    <row r="77" spans="1:40">
      <c r="A77" t="str">
        <f t="shared" si="7"/>
        <v/>
      </c>
      <c r="B77" t="str">
        <f>IF(E77="","",①団体情報入力!$C$5)</f>
        <v/>
      </c>
      <c r="D77" t="str">
        <f>IF(E77="","",IF(①団体情報入力!$C$10="","",①団体情報入力!$C$10))</f>
        <v/>
      </c>
      <c r="E77" t="str">
        <f>IF(②選手情報入力!C86="","",②選手情報入力!C86)</f>
        <v/>
      </c>
      <c r="F77" t="str">
        <f>IF(E77="","",②選手情報入力!D86)</f>
        <v/>
      </c>
      <c r="G77" t="str">
        <f>IF(E77="","",ASC(②選手情報入力!E86))</f>
        <v/>
      </c>
      <c r="H77" t="str">
        <f t="shared" si="8"/>
        <v/>
      </c>
      <c r="I77" t="str">
        <f t="shared" si="6"/>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9"/>
        <v/>
      </c>
      <c r="Q77" t="str">
        <f>IF(E77="","",IF(②選手情報入力!L86="","",IF(K77=1,VLOOKUP(②選手情報入力!L86,種目情報!$A$4:$B$150,2,FALSE),VLOOKUP(②選手情報入力!L86,種目情報!$E$4:$F$150,2,FALSE))))</f>
        <v/>
      </c>
      <c r="R77" t="str">
        <f>IF(E77="","",IF(②選手情報入力!M86="","",②選手情報入力!M86))</f>
        <v/>
      </c>
      <c r="S77" s="28"/>
      <c r="T77" t="str">
        <f>IF(E77="","",IF(②選手情報入力!L86="","",IF(K77=1,VLOOKUP(②選手情報入力!L86,種目情報!$A$5:$C$50,3,FALSE),VLOOKUP(②選手情報入力!L86,種目情報!$E$5:$G$50,3,FALSE))))</f>
        <v/>
      </c>
      <c r="U77" t="str">
        <f>IF(E77="","",IF(②選手情報入力!O86="","",IF(K77=1,VLOOKUP(②選手情報入力!O86,種目情報!$A$4:$B$510,2,FALSE),VLOOKUP(②選手情報入力!O86,種目情報!$E$4:$F$510,2,FALSE))))</f>
        <v/>
      </c>
      <c r="V77" t="str">
        <f>IF(E77="","",IF(②選手情報入力!P86="","",②選手情報入力!P86))</f>
        <v/>
      </c>
      <c r="W77" s="28"/>
      <c r="X77" t="str">
        <f>IF(E77="","",IF(②選手情報入力!O86="","",IF(K77=1,VLOOKUP(②選手情報入力!O86,種目情報!$A$5:$C$50,3,FALSE),VLOOKUP(②選手情報入力!O86,種目情報!$E$5:$G$50,3,FALSE))))</f>
        <v/>
      </c>
      <c r="Y77" t="str">
        <f>IF(E77="","",IF(②選手情報入力!R86="","",IF(K77=1,VLOOKUP(②選手情報入力!R86,種目情報!$A$5:$B$50,2,FALSE),VLOOKUP(②選手情報入力!R86,種目情報!$E$5:$F$50,2,FALSE))))</f>
        <v/>
      </c>
      <c r="Z77" t="str">
        <f>IF(E77="","",IF(②選手情報入力!S86="","",②選手情報入力!S86))</f>
        <v/>
      </c>
      <c r="AA77" s="28" t="str">
        <f>IF(E77="","",IF(②選手情報入力!Q86="","",1))</f>
        <v/>
      </c>
      <c r="AB77" t="str">
        <f>IF(E77="","",IF(②選手情報入力!R86="","",IF(K77=1,VLOOKUP(②選手情報入力!R86,種目情報!$A$5:$C$50,3,FALSE),VLOOKUP(②選手情報入力!R86,種目情報!$E$5:$G$50,3,FALSE))))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c r="AM77" t="str">
        <f>IF(②選手情報入力!F86="","",ASC(②選手情報入力!F86))</f>
        <v/>
      </c>
      <c r="AN77" t="str">
        <f>IF(②選手情報入力!F86="","",ASC(②選手情報入力!G86))</f>
        <v/>
      </c>
    </row>
    <row r="78" spans="1:40">
      <c r="A78" t="str">
        <f t="shared" si="7"/>
        <v/>
      </c>
      <c r="B78" t="str">
        <f>IF(E78="","",①団体情報入力!$C$5)</f>
        <v/>
      </c>
      <c r="D78" t="str">
        <f>IF(E78="","",IF(①団体情報入力!$C$10="","",①団体情報入力!$C$10))</f>
        <v/>
      </c>
      <c r="E78" t="str">
        <f>IF(②選手情報入力!C87="","",②選手情報入力!C87)</f>
        <v/>
      </c>
      <c r="F78" t="str">
        <f>IF(E78="","",②選手情報入力!D87)</f>
        <v/>
      </c>
      <c r="G78" t="str">
        <f>IF(E78="","",ASC(②選手情報入力!E87))</f>
        <v/>
      </c>
      <c r="H78" t="str">
        <f t="shared" si="8"/>
        <v/>
      </c>
      <c r="I78" t="str">
        <f t="shared" si="6"/>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9"/>
        <v/>
      </c>
      <c r="Q78" t="str">
        <f>IF(E78="","",IF(②選手情報入力!L87="","",IF(K78=1,VLOOKUP(②選手情報入力!L87,種目情報!$A$4:$B$150,2,FALSE),VLOOKUP(②選手情報入力!L87,種目情報!$E$4:$F$150,2,FALSE))))</f>
        <v/>
      </c>
      <c r="R78" t="str">
        <f>IF(E78="","",IF(②選手情報入力!M87="","",②選手情報入力!M87))</f>
        <v/>
      </c>
      <c r="S78" s="28"/>
      <c r="T78" t="str">
        <f>IF(E78="","",IF(②選手情報入力!L87="","",IF(K78=1,VLOOKUP(②選手情報入力!L87,種目情報!$A$5:$C$50,3,FALSE),VLOOKUP(②選手情報入力!L87,種目情報!$E$5:$G$50,3,FALSE))))</f>
        <v/>
      </c>
      <c r="U78" t="str">
        <f>IF(E78="","",IF(②選手情報入力!O87="","",IF(K78=1,VLOOKUP(②選手情報入力!O87,種目情報!$A$4:$B$510,2,FALSE),VLOOKUP(②選手情報入力!O87,種目情報!$E$4:$F$510,2,FALSE))))</f>
        <v/>
      </c>
      <c r="V78" t="str">
        <f>IF(E78="","",IF(②選手情報入力!P87="","",②選手情報入力!P87))</f>
        <v/>
      </c>
      <c r="W78" s="28"/>
      <c r="X78" t="str">
        <f>IF(E78="","",IF(②選手情報入力!O87="","",IF(K78=1,VLOOKUP(②選手情報入力!O87,種目情報!$A$5:$C$50,3,FALSE),VLOOKUP(②選手情報入力!O87,種目情報!$E$5:$G$50,3,FALSE))))</f>
        <v/>
      </c>
      <c r="Y78" t="str">
        <f>IF(E78="","",IF(②選手情報入力!R87="","",IF(K78=1,VLOOKUP(②選手情報入力!R87,種目情報!$A$5:$B$50,2,FALSE),VLOOKUP(②選手情報入力!R87,種目情報!$E$5:$F$50,2,FALSE))))</f>
        <v/>
      </c>
      <c r="Z78" t="str">
        <f>IF(E78="","",IF(②選手情報入力!S87="","",②選手情報入力!S87))</f>
        <v/>
      </c>
      <c r="AA78" s="28" t="str">
        <f>IF(E78="","",IF(②選手情報入力!Q87="","",1))</f>
        <v/>
      </c>
      <c r="AB78" t="str">
        <f>IF(E78="","",IF(②選手情報入力!R87="","",IF(K78=1,VLOOKUP(②選手情報入力!R87,種目情報!$A$5:$C$50,3,FALSE),VLOOKUP(②選手情報入力!R87,種目情報!$E$5:$G$50,3,FALSE))))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c r="AM78" t="str">
        <f>IF(②選手情報入力!F87="","",ASC(②選手情報入力!F87))</f>
        <v/>
      </c>
      <c r="AN78" t="str">
        <f>IF(②選手情報入力!F87="","",ASC(②選手情報入力!G87))</f>
        <v/>
      </c>
    </row>
    <row r="79" spans="1:40">
      <c r="A79" t="str">
        <f t="shared" si="7"/>
        <v/>
      </c>
      <c r="B79" t="str">
        <f>IF(E79="","",①団体情報入力!$C$5)</f>
        <v/>
      </c>
      <c r="D79" t="str">
        <f>IF(E79="","",IF(①団体情報入力!$C$10="","",①団体情報入力!$C$10))</f>
        <v/>
      </c>
      <c r="E79" t="str">
        <f>IF(②選手情報入力!C88="","",②選手情報入力!C88)</f>
        <v/>
      </c>
      <c r="F79" t="str">
        <f>IF(E79="","",②選手情報入力!D88)</f>
        <v/>
      </c>
      <c r="G79" t="str">
        <f>IF(E79="","",ASC(②選手情報入力!E88))</f>
        <v/>
      </c>
      <c r="H79" t="str">
        <f t="shared" si="8"/>
        <v/>
      </c>
      <c r="I79" t="str">
        <f t="shared" si="6"/>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9"/>
        <v/>
      </c>
      <c r="Q79" t="str">
        <f>IF(E79="","",IF(②選手情報入力!L88="","",IF(K79=1,VLOOKUP(②選手情報入力!L88,種目情報!$A$4:$B$150,2,FALSE),VLOOKUP(②選手情報入力!L88,種目情報!$E$4:$F$150,2,FALSE))))</f>
        <v/>
      </c>
      <c r="R79" t="str">
        <f>IF(E79="","",IF(②選手情報入力!M88="","",②選手情報入力!M88))</f>
        <v/>
      </c>
      <c r="S79" s="28"/>
      <c r="T79" t="str">
        <f>IF(E79="","",IF(②選手情報入力!L88="","",IF(K79=1,VLOOKUP(②選手情報入力!L88,種目情報!$A$5:$C$50,3,FALSE),VLOOKUP(②選手情報入力!L88,種目情報!$E$5:$G$50,3,FALSE))))</f>
        <v/>
      </c>
      <c r="U79" t="str">
        <f>IF(E79="","",IF(②選手情報入力!O88="","",IF(K79=1,VLOOKUP(②選手情報入力!O88,種目情報!$A$4:$B$510,2,FALSE),VLOOKUP(②選手情報入力!O88,種目情報!$E$4:$F$510,2,FALSE))))</f>
        <v/>
      </c>
      <c r="V79" t="str">
        <f>IF(E79="","",IF(②選手情報入力!P88="","",②選手情報入力!P88))</f>
        <v/>
      </c>
      <c r="W79" s="28"/>
      <c r="X79" t="str">
        <f>IF(E79="","",IF(②選手情報入力!O88="","",IF(K79=1,VLOOKUP(②選手情報入力!O88,種目情報!$A$5:$C$50,3,FALSE),VLOOKUP(②選手情報入力!O88,種目情報!$E$5:$G$50,3,FALSE))))</f>
        <v/>
      </c>
      <c r="Y79" t="str">
        <f>IF(E79="","",IF(②選手情報入力!R88="","",IF(K79=1,VLOOKUP(②選手情報入力!R88,種目情報!$A$5:$B$50,2,FALSE),VLOOKUP(②選手情報入力!R88,種目情報!$E$5:$F$50,2,FALSE))))</f>
        <v/>
      </c>
      <c r="Z79" t="str">
        <f>IF(E79="","",IF(②選手情報入力!S88="","",②選手情報入力!S88))</f>
        <v/>
      </c>
      <c r="AA79" s="28" t="str">
        <f>IF(E79="","",IF(②選手情報入力!Q88="","",1))</f>
        <v/>
      </c>
      <c r="AB79" t="str">
        <f>IF(E79="","",IF(②選手情報入力!R88="","",IF(K79=1,VLOOKUP(②選手情報入力!R88,種目情報!$A$5:$C$50,3,FALSE),VLOOKUP(②選手情報入力!R88,種目情報!$E$5:$G$50,3,FALSE))))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c r="AM79" t="str">
        <f>IF(②選手情報入力!F88="","",ASC(②選手情報入力!F88))</f>
        <v/>
      </c>
      <c r="AN79" t="str">
        <f>IF(②選手情報入力!F88="","",ASC(②選手情報入力!G88))</f>
        <v/>
      </c>
    </row>
    <row r="80" spans="1:40">
      <c r="A80" t="str">
        <f t="shared" si="7"/>
        <v/>
      </c>
      <c r="B80" t="str">
        <f>IF(E80="","",①団体情報入力!$C$5)</f>
        <v/>
      </c>
      <c r="D80" t="str">
        <f>IF(E80="","",IF(①団体情報入力!$C$10="","",①団体情報入力!$C$10))</f>
        <v/>
      </c>
      <c r="E80" t="str">
        <f>IF(②選手情報入力!C89="","",②選手情報入力!C89)</f>
        <v/>
      </c>
      <c r="F80" t="str">
        <f>IF(E80="","",②選手情報入力!D89)</f>
        <v/>
      </c>
      <c r="G80" t="str">
        <f>IF(E80="","",ASC(②選手情報入力!E89))</f>
        <v/>
      </c>
      <c r="H80" t="str">
        <f t="shared" si="8"/>
        <v/>
      </c>
      <c r="I80" t="str">
        <f t="shared" si="6"/>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9"/>
        <v/>
      </c>
      <c r="Q80" t="str">
        <f>IF(E80="","",IF(②選手情報入力!L89="","",IF(K80=1,VLOOKUP(②選手情報入力!L89,種目情報!$A$4:$B$150,2,FALSE),VLOOKUP(②選手情報入力!L89,種目情報!$E$4:$F$150,2,FALSE))))</f>
        <v/>
      </c>
      <c r="R80" t="str">
        <f>IF(E80="","",IF(②選手情報入力!M89="","",②選手情報入力!M89))</f>
        <v/>
      </c>
      <c r="S80" s="28"/>
      <c r="T80" t="str">
        <f>IF(E80="","",IF(②選手情報入力!L89="","",IF(K80=1,VLOOKUP(②選手情報入力!L89,種目情報!$A$5:$C$50,3,FALSE),VLOOKUP(②選手情報入力!L89,種目情報!$E$5:$G$50,3,FALSE))))</f>
        <v/>
      </c>
      <c r="U80" t="str">
        <f>IF(E80="","",IF(②選手情報入力!O89="","",IF(K80=1,VLOOKUP(②選手情報入力!O89,種目情報!$A$4:$B$510,2,FALSE),VLOOKUP(②選手情報入力!O89,種目情報!$E$4:$F$510,2,FALSE))))</f>
        <v/>
      </c>
      <c r="V80" t="str">
        <f>IF(E80="","",IF(②選手情報入力!P89="","",②選手情報入力!P89))</f>
        <v/>
      </c>
      <c r="W80" s="28"/>
      <c r="X80" t="str">
        <f>IF(E80="","",IF(②選手情報入力!O89="","",IF(K80=1,VLOOKUP(②選手情報入力!O89,種目情報!$A$5:$C$50,3,FALSE),VLOOKUP(②選手情報入力!O89,種目情報!$E$5:$G$50,3,FALSE))))</f>
        <v/>
      </c>
      <c r="Y80" t="str">
        <f>IF(E80="","",IF(②選手情報入力!R89="","",IF(K80=1,VLOOKUP(②選手情報入力!R89,種目情報!$A$5:$B$50,2,FALSE),VLOOKUP(②選手情報入力!R89,種目情報!$E$5:$F$50,2,FALSE))))</f>
        <v/>
      </c>
      <c r="Z80" t="str">
        <f>IF(E80="","",IF(②選手情報入力!S89="","",②選手情報入力!S89))</f>
        <v/>
      </c>
      <c r="AA80" s="28" t="str">
        <f>IF(E80="","",IF(②選手情報入力!Q89="","",1))</f>
        <v/>
      </c>
      <c r="AB80" t="str">
        <f>IF(E80="","",IF(②選手情報入力!R89="","",IF(K80=1,VLOOKUP(②選手情報入力!R89,種目情報!$A$5:$C$50,3,FALSE),VLOOKUP(②選手情報入力!R89,種目情報!$E$5:$G$50,3,FALSE))))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c r="AM80" t="str">
        <f>IF(②選手情報入力!F89="","",ASC(②選手情報入力!F89))</f>
        <v/>
      </c>
      <c r="AN80" t="str">
        <f>IF(②選手情報入力!F89="","",ASC(②選手情報入力!G89))</f>
        <v/>
      </c>
    </row>
    <row r="81" spans="1:40">
      <c r="A81" t="str">
        <f t="shared" si="7"/>
        <v/>
      </c>
      <c r="B81" t="str">
        <f>IF(E81="","",①団体情報入力!$C$5)</f>
        <v/>
      </c>
      <c r="D81" t="str">
        <f>IF(E81="","",IF(①団体情報入力!$C$10="","",①団体情報入力!$C$10))</f>
        <v/>
      </c>
      <c r="E81" t="str">
        <f>IF(②選手情報入力!C90="","",②選手情報入力!C90)</f>
        <v/>
      </c>
      <c r="F81" t="str">
        <f>IF(E81="","",②選手情報入力!D90)</f>
        <v/>
      </c>
      <c r="G81" t="str">
        <f>IF(E81="","",ASC(②選手情報入力!E90))</f>
        <v/>
      </c>
      <c r="H81" t="str">
        <f t="shared" si="8"/>
        <v/>
      </c>
      <c r="I81" t="str">
        <f t="shared" si="6"/>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9"/>
        <v/>
      </c>
      <c r="Q81" t="str">
        <f>IF(E81="","",IF(②選手情報入力!L90="","",IF(K81=1,VLOOKUP(②選手情報入力!L90,種目情報!$A$4:$B$150,2,FALSE),VLOOKUP(②選手情報入力!L90,種目情報!$E$4:$F$150,2,FALSE))))</f>
        <v/>
      </c>
      <c r="R81" t="str">
        <f>IF(E81="","",IF(②選手情報入力!M90="","",②選手情報入力!M90))</f>
        <v/>
      </c>
      <c r="S81" s="28"/>
      <c r="T81" t="str">
        <f>IF(E81="","",IF(②選手情報入力!L90="","",IF(K81=1,VLOOKUP(②選手情報入力!L90,種目情報!$A$5:$C$50,3,FALSE),VLOOKUP(②選手情報入力!L90,種目情報!$E$5:$G$50,3,FALSE))))</f>
        <v/>
      </c>
      <c r="U81" t="str">
        <f>IF(E81="","",IF(②選手情報入力!O90="","",IF(K81=1,VLOOKUP(②選手情報入力!O90,種目情報!$A$4:$B$510,2,FALSE),VLOOKUP(②選手情報入力!O90,種目情報!$E$4:$F$510,2,FALSE))))</f>
        <v/>
      </c>
      <c r="V81" t="str">
        <f>IF(E81="","",IF(②選手情報入力!P90="","",②選手情報入力!P90))</f>
        <v/>
      </c>
      <c r="W81" s="28"/>
      <c r="X81" t="str">
        <f>IF(E81="","",IF(②選手情報入力!O90="","",IF(K81=1,VLOOKUP(②選手情報入力!O90,種目情報!$A$5:$C$50,3,FALSE),VLOOKUP(②選手情報入力!O90,種目情報!$E$5:$G$50,3,FALSE))))</f>
        <v/>
      </c>
      <c r="Y81" t="str">
        <f>IF(E81="","",IF(②選手情報入力!R90="","",IF(K81=1,VLOOKUP(②選手情報入力!R90,種目情報!$A$5:$B$50,2,FALSE),VLOOKUP(②選手情報入力!R90,種目情報!$E$5:$F$50,2,FALSE))))</f>
        <v/>
      </c>
      <c r="Z81" t="str">
        <f>IF(E81="","",IF(②選手情報入力!S90="","",②選手情報入力!S90))</f>
        <v/>
      </c>
      <c r="AA81" s="28" t="str">
        <f>IF(E81="","",IF(②選手情報入力!Q90="","",1))</f>
        <v/>
      </c>
      <c r="AB81" t="str">
        <f>IF(E81="","",IF(②選手情報入力!R90="","",IF(K81=1,VLOOKUP(②選手情報入力!R90,種目情報!$A$5:$C$50,3,FALSE),VLOOKUP(②選手情報入力!R90,種目情報!$E$5:$G$50,3,FALSE))))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c r="AM81" t="str">
        <f>IF(②選手情報入力!F90="","",ASC(②選手情報入力!F90))</f>
        <v/>
      </c>
      <c r="AN81" t="str">
        <f>IF(②選手情報入力!F90="","",ASC(②選手情報入力!G90))</f>
        <v/>
      </c>
    </row>
    <row r="82" spans="1:40">
      <c r="A82" t="str">
        <f t="shared" si="7"/>
        <v/>
      </c>
      <c r="B82" t="str">
        <f>IF(E82="","",①団体情報入力!$C$5)</f>
        <v/>
      </c>
      <c r="D82" t="str">
        <f>IF(E82="","",IF(①団体情報入力!$C$10="","",①団体情報入力!$C$10))</f>
        <v/>
      </c>
      <c r="E82" t="str">
        <f>IF(②選手情報入力!C91="","",②選手情報入力!C91)</f>
        <v/>
      </c>
      <c r="F82" t="str">
        <f>IF(E82="","",②選手情報入力!D91)</f>
        <v/>
      </c>
      <c r="G82" t="str">
        <f>IF(E82="","",ASC(②選手情報入力!E91))</f>
        <v/>
      </c>
      <c r="H82" t="str">
        <f t="shared" si="8"/>
        <v/>
      </c>
      <c r="I82" t="str">
        <f t="shared" si="6"/>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9"/>
        <v/>
      </c>
      <c r="Q82" t="str">
        <f>IF(E82="","",IF(②選手情報入力!L91="","",IF(K82=1,VLOOKUP(②選手情報入力!L91,種目情報!$A$4:$B$150,2,FALSE),VLOOKUP(②選手情報入力!L91,種目情報!$E$4:$F$150,2,FALSE))))</f>
        <v/>
      </c>
      <c r="R82" t="str">
        <f>IF(E82="","",IF(②選手情報入力!M91="","",②選手情報入力!M91))</f>
        <v/>
      </c>
      <c r="S82" s="28"/>
      <c r="T82" t="str">
        <f>IF(E82="","",IF(②選手情報入力!L91="","",IF(K82=1,VLOOKUP(②選手情報入力!L91,種目情報!$A$5:$C$50,3,FALSE),VLOOKUP(②選手情報入力!L91,種目情報!$E$5:$G$50,3,FALSE))))</f>
        <v/>
      </c>
      <c r="U82" t="str">
        <f>IF(E82="","",IF(②選手情報入力!O91="","",IF(K82=1,VLOOKUP(②選手情報入力!O91,種目情報!$A$4:$B$510,2,FALSE),VLOOKUP(②選手情報入力!O91,種目情報!$E$4:$F$510,2,FALSE))))</f>
        <v/>
      </c>
      <c r="V82" t="str">
        <f>IF(E82="","",IF(②選手情報入力!P91="","",②選手情報入力!P91))</f>
        <v/>
      </c>
      <c r="W82" s="28"/>
      <c r="X82" t="str">
        <f>IF(E82="","",IF(②選手情報入力!O91="","",IF(K82=1,VLOOKUP(②選手情報入力!O91,種目情報!$A$5:$C$50,3,FALSE),VLOOKUP(②選手情報入力!O91,種目情報!$E$5:$G$50,3,FALSE))))</f>
        <v/>
      </c>
      <c r="Y82" t="str">
        <f>IF(E82="","",IF(②選手情報入力!R91="","",IF(K82=1,VLOOKUP(②選手情報入力!R91,種目情報!$A$5:$B$50,2,FALSE),VLOOKUP(②選手情報入力!R91,種目情報!$E$5:$F$50,2,FALSE))))</f>
        <v/>
      </c>
      <c r="Z82" t="str">
        <f>IF(E82="","",IF(②選手情報入力!S91="","",②選手情報入力!S91))</f>
        <v/>
      </c>
      <c r="AA82" s="28" t="str">
        <f>IF(E82="","",IF(②選手情報入力!Q91="","",1))</f>
        <v/>
      </c>
      <c r="AB82" t="str">
        <f>IF(E82="","",IF(②選手情報入力!R91="","",IF(K82=1,VLOOKUP(②選手情報入力!R91,種目情報!$A$5:$C$50,3,FALSE),VLOOKUP(②選手情報入力!R91,種目情報!$E$5:$G$50,3,FALSE))))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c r="AM82" t="str">
        <f>IF(②選手情報入力!F91="","",ASC(②選手情報入力!F91))</f>
        <v/>
      </c>
      <c r="AN82" t="str">
        <f>IF(②選手情報入力!F91="","",ASC(②選手情報入力!G91))</f>
        <v/>
      </c>
    </row>
    <row r="83" spans="1:40">
      <c r="A83" t="str">
        <f t="shared" si="7"/>
        <v/>
      </c>
      <c r="B83" t="str">
        <f>IF(E83="","",①団体情報入力!$C$5)</f>
        <v/>
      </c>
      <c r="D83" t="str">
        <f>IF(E83="","",IF(①団体情報入力!$C$10="","",①団体情報入力!$C$10))</f>
        <v/>
      </c>
      <c r="E83" t="str">
        <f>IF(②選手情報入力!C92="","",②選手情報入力!C92)</f>
        <v/>
      </c>
      <c r="F83" t="str">
        <f>IF(E83="","",②選手情報入力!D92)</f>
        <v/>
      </c>
      <c r="G83" t="str">
        <f>IF(E83="","",ASC(②選手情報入力!E92))</f>
        <v/>
      </c>
      <c r="H83" t="str">
        <f t="shared" si="8"/>
        <v/>
      </c>
      <c r="I83" t="str">
        <f t="shared" si="6"/>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9"/>
        <v/>
      </c>
      <c r="Q83" t="str">
        <f>IF(E83="","",IF(②選手情報入力!L92="","",IF(K83=1,VLOOKUP(②選手情報入力!L92,種目情報!$A$4:$B$150,2,FALSE),VLOOKUP(②選手情報入力!L92,種目情報!$E$4:$F$150,2,FALSE))))</f>
        <v/>
      </c>
      <c r="R83" t="str">
        <f>IF(E83="","",IF(②選手情報入力!M92="","",②選手情報入力!M92))</f>
        <v/>
      </c>
      <c r="S83" s="28"/>
      <c r="T83" t="str">
        <f>IF(E83="","",IF(②選手情報入力!L92="","",IF(K83=1,VLOOKUP(②選手情報入力!L92,種目情報!$A$5:$C$50,3,FALSE),VLOOKUP(②選手情報入力!L92,種目情報!$E$5:$G$50,3,FALSE))))</f>
        <v/>
      </c>
      <c r="U83" t="str">
        <f>IF(E83="","",IF(②選手情報入力!O92="","",IF(K83=1,VLOOKUP(②選手情報入力!O92,種目情報!$A$4:$B$510,2,FALSE),VLOOKUP(②選手情報入力!O92,種目情報!$E$4:$F$510,2,FALSE))))</f>
        <v/>
      </c>
      <c r="V83" t="str">
        <f>IF(E83="","",IF(②選手情報入力!P92="","",②選手情報入力!P92))</f>
        <v/>
      </c>
      <c r="W83" s="28"/>
      <c r="X83" t="str">
        <f>IF(E83="","",IF(②選手情報入力!O92="","",IF(K83=1,VLOOKUP(②選手情報入力!O92,種目情報!$A$5:$C$50,3,FALSE),VLOOKUP(②選手情報入力!O92,種目情報!$E$5:$G$50,3,FALSE))))</f>
        <v/>
      </c>
      <c r="Y83" t="str">
        <f>IF(E83="","",IF(②選手情報入力!R92="","",IF(K83=1,VLOOKUP(②選手情報入力!R92,種目情報!$A$5:$B$50,2,FALSE),VLOOKUP(②選手情報入力!R92,種目情報!$E$5:$F$50,2,FALSE))))</f>
        <v/>
      </c>
      <c r="Z83" t="str">
        <f>IF(E83="","",IF(②選手情報入力!S92="","",②選手情報入力!S92))</f>
        <v/>
      </c>
      <c r="AA83" s="28" t="str">
        <f>IF(E83="","",IF(②選手情報入力!Q92="","",1))</f>
        <v/>
      </c>
      <c r="AB83" t="str">
        <f>IF(E83="","",IF(②選手情報入力!R92="","",IF(K83=1,VLOOKUP(②選手情報入力!R92,種目情報!$A$5:$C$50,3,FALSE),VLOOKUP(②選手情報入力!R92,種目情報!$E$5:$G$50,3,FALSE))))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c r="AM83" t="str">
        <f>IF(②選手情報入力!F92="","",ASC(②選手情報入力!F92))</f>
        <v/>
      </c>
      <c r="AN83" t="str">
        <f>IF(②選手情報入力!F92="","",ASC(②選手情報入力!G92))</f>
        <v/>
      </c>
    </row>
    <row r="84" spans="1:40">
      <c r="A84" t="str">
        <f t="shared" si="7"/>
        <v/>
      </c>
      <c r="B84" t="str">
        <f>IF(E84="","",①団体情報入力!$C$5)</f>
        <v/>
      </c>
      <c r="D84" t="str">
        <f>IF(E84="","",IF(①団体情報入力!$C$10="","",①団体情報入力!$C$10))</f>
        <v/>
      </c>
      <c r="E84" t="str">
        <f>IF(②選手情報入力!C93="","",②選手情報入力!C93)</f>
        <v/>
      </c>
      <c r="F84" t="str">
        <f>IF(E84="","",②選手情報入力!D93)</f>
        <v/>
      </c>
      <c r="G84" t="str">
        <f>IF(E84="","",ASC(②選手情報入力!E93))</f>
        <v/>
      </c>
      <c r="H84" t="str">
        <f t="shared" si="8"/>
        <v/>
      </c>
      <c r="I84" t="str">
        <f t="shared" si="6"/>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9"/>
        <v/>
      </c>
      <c r="Q84" t="str">
        <f>IF(E84="","",IF(②選手情報入力!L93="","",IF(K84=1,VLOOKUP(②選手情報入力!L93,種目情報!$A$4:$B$150,2,FALSE),VLOOKUP(②選手情報入力!L93,種目情報!$E$4:$F$150,2,FALSE))))</f>
        <v/>
      </c>
      <c r="R84" t="str">
        <f>IF(E84="","",IF(②選手情報入力!M93="","",②選手情報入力!M93))</f>
        <v/>
      </c>
      <c r="S84" s="28"/>
      <c r="T84" t="str">
        <f>IF(E84="","",IF(②選手情報入力!L93="","",IF(K84=1,VLOOKUP(②選手情報入力!L93,種目情報!$A$5:$C$50,3,FALSE),VLOOKUP(②選手情報入力!L93,種目情報!$E$5:$G$50,3,FALSE))))</f>
        <v/>
      </c>
      <c r="U84" t="str">
        <f>IF(E84="","",IF(②選手情報入力!O93="","",IF(K84=1,VLOOKUP(②選手情報入力!O93,種目情報!$A$4:$B$510,2,FALSE),VLOOKUP(②選手情報入力!O93,種目情報!$E$4:$F$510,2,FALSE))))</f>
        <v/>
      </c>
      <c r="V84" t="str">
        <f>IF(E84="","",IF(②選手情報入力!P93="","",②選手情報入力!P93))</f>
        <v/>
      </c>
      <c r="W84" s="28"/>
      <c r="X84" t="str">
        <f>IF(E84="","",IF(②選手情報入力!O93="","",IF(K84=1,VLOOKUP(②選手情報入力!O93,種目情報!$A$5:$C$50,3,FALSE),VLOOKUP(②選手情報入力!O93,種目情報!$E$5:$G$50,3,FALSE))))</f>
        <v/>
      </c>
      <c r="Y84" t="str">
        <f>IF(E84="","",IF(②選手情報入力!R93="","",IF(K84=1,VLOOKUP(②選手情報入力!R93,種目情報!$A$5:$B$50,2,FALSE),VLOOKUP(②選手情報入力!R93,種目情報!$E$5:$F$50,2,FALSE))))</f>
        <v/>
      </c>
      <c r="Z84" t="str">
        <f>IF(E84="","",IF(②選手情報入力!S93="","",②選手情報入力!S93))</f>
        <v/>
      </c>
      <c r="AA84" s="28" t="str">
        <f>IF(E84="","",IF(②選手情報入力!Q93="","",1))</f>
        <v/>
      </c>
      <c r="AB84" t="str">
        <f>IF(E84="","",IF(②選手情報入力!R93="","",IF(K84=1,VLOOKUP(②選手情報入力!R93,種目情報!$A$5:$C$50,3,FALSE),VLOOKUP(②選手情報入力!R93,種目情報!$E$5:$G$50,3,FALSE))))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c r="AM84" t="str">
        <f>IF(②選手情報入力!F93="","",ASC(②選手情報入力!F93))</f>
        <v/>
      </c>
      <c r="AN84" t="str">
        <f>IF(②選手情報入力!F93="","",ASC(②選手情報入力!G93))</f>
        <v/>
      </c>
    </row>
    <row r="85" spans="1:40">
      <c r="A85" t="str">
        <f t="shared" si="7"/>
        <v/>
      </c>
      <c r="B85" t="str">
        <f>IF(E85="","",①団体情報入力!$C$5)</f>
        <v/>
      </c>
      <c r="D85" t="str">
        <f>IF(E85="","",IF(①団体情報入力!$C$10="","",①団体情報入力!$C$10))</f>
        <v/>
      </c>
      <c r="E85" t="str">
        <f>IF(②選手情報入力!C94="","",②選手情報入力!C94)</f>
        <v/>
      </c>
      <c r="F85" t="str">
        <f>IF(E85="","",②選手情報入力!D94)</f>
        <v/>
      </c>
      <c r="G85" t="str">
        <f>IF(E85="","",ASC(②選手情報入力!E94))</f>
        <v/>
      </c>
      <c r="H85" t="str">
        <f t="shared" si="8"/>
        <v/>
      </c>
      <c r="I85" t="str">
        <f t="shared" si="6"/>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9"/>
        <v/>
      </c>
      <c r="Q85" t="str">
        <f>IF(E85="","",IF(②選手情報入力!L94="","",IF(K85=1,VLOOKUP(②選手情報入力!L94,種目情報!$A$4:$B$150,2,FALSE),VLOOKUP(②選手情報入力!L94,種目情報!$E$4:$F$150,2,FALSE))))</f>
        <v/>
      </c>
      <c r="R85" t="str">
        <f>IF(E85="","",IF(②選手情報入力!M94="","",②選手情報入力!M94))</f>
        <v/>
      </c>
      <c r="S85" s="28"/>
      <c r="T85" t="str">
        <f>IF(E85="","",IF(②選手情報入力!L94="","",IF(K85=1,VLOOKUP(②選手情報入力!L94,種目情報!$A$5:$C$50,3,FALSE),VLOOKUP(②選手情報入力!L94,種目情報!$E$5:$G$50,3,FALSE))))</f>
        <v/>
      </c>
      <c r="U85" t="str">
        <f>IF(E85="","",IF(②選手情報入力!O94="","",IF(K85=1,VLOOKUP(②選手情報入力!O94,種目情報!$A$4:$B$510,2,FALSE),VLOOKUP(②選手情報入力!O94,種目情報!$E$4:$F$510,2,FALSE))))</f>
        <v/>
      </c>
      <c r="V85" t="str">
        <f>IF(E85="","",IF(②選手情報入力!P94="","",②選手情報入力!P94))</f>
        <v/>
      </c>
      <c r="W85" s="28"/>
      <c r="X85" t="str">
        <f>IF(E85="","",IF(②選手情報入力!O94="","",IF(K85=1,VLOOKUP(②選手情報入力!O94,種目情報!$A$5:$C$50,3,FALSE),VLOOKUP(②選手情報入力!O94,種目情報!$E$5:$G$50,3,FALSE))))</f>
        <v/>
      </c>
      <c r="Y85" t="str">
        <f>IF(E85="","",IF(②選手情報入力!R94="","",IF(K85=1,VLOOKUP(②選手情報入力!R94,種目情報!$A$5:$B$50,2,FALSE),VLOOKUP(②選手情報入力!R94,種目情報!$E$5:$F$50,2,FALSE))))</f>
        <v/>
      </c>
      <c r="Z85" t="str">
        <f>IF(E85="","",IF(②選手情報入力!S94="","",②選手情報入力!S94))</f>
        <v/>
      </c>
      <c r="AA85" s="28" t="str">
        <f>IF(E85="","",IF(②選手情報入力!Q94="","",1))</f>
        <v/>
      </c>
      <c r="AB85" t="str">
        <f>IF(E85="","",IF(②選手情報入力!R94="","",IF(K85=1,VLOOKUP(②選手情報入力!R94,種目情報!$A$5:$C$50,3,FALSE),VLOOKUP(②選手情報入力!R94,種目情報!$E$5:$G$50,3,FALSE))))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c r="AM85" t="str">
        <f>IF(②選手情報入力!F94="","",ASC(②選手情報入力!F94))</f>
        <v/>
      </c>
      <c r="AN85" t="str">
        <f>IF(②選手情報入力!F94="","",ASC(②選手情報入力!G94))</f>
        <v/>
      </c>
    </row>
    <row r="86" spans="1:40">
      <c r="A86" t="str">
        <f t="shared" si="7"/>
        <v/>
      </c>
      <c r="B86" t="str">
        <f>IF(E86="","",①団体情報入力!$C$5)</f>
        <v/>
      </c>
      <c r="D86" t="str">
        <f>IF(E86="","",IF(①団体情報入力!$C$10="","",①団体情報入力!$C$10))</f>
        <v/>
      </c>
      <c r="E86" t="str">
        <f>IF(②選手情報入力!C95="","",②選手情報入力!C95)</f>
        <v/>
      </c>
      <c r="F86" t="str">
        <f>IF(E86="","",②選手情報入力!D95)</f>
        <v/>
      </c>
      <c r="G86" t="str">
        <f>IF(E86="","",ASC(②選手情報入力!E95))</f>
        <v/>
      </c>
      <c r="H86" t="str">
        <f t="shared" si="8"/>
        <v/>
      </c>
      <c r="I86" t="str">
        <f t="shared" si="6"/>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9"/>
        <v/>
      </c>
      <c r="Q86" t="str">
        <f>IF(E86="","",IF(②選手情報入力!L95="","",IF(K86=1,VLOOKUP(②選手情報入力!L95,種目情報!$A$4:$B$150,2,FALSE),VLOOKUP(②選手情報入力!L95,種目情報!$E$4:$F$150,2,FALSE))))</f>
        <v/>
      </c>
      <c r="R86" t="str">
        <f>IF(E86="","",IF(②選手情報入力!M95="","",②選手情報入力!M95))</f>
        <v/>
      </c>
      <c r="S86" s="28"/>
      <c r="T86" t="str">
        <f>IF(E86="","",IF(②選手情報入力!L95="","",IF(K86=1,VLOOKUP(②選手情報入力!L95,種目情報!$A$5:$C$50,3,FALSE),VLOOKUP(②選手情報入力!L95,種目情報!$E$5:$G$50,3,FALSE))))</f>
        <v/>
      </c>
      <c r="U86" t="str">
        <f>IF(E86="","",IF(②選手情報入力!O95="","",IF(K86=1,VLOOKUP(②選手情報入力!O95,種目情報!$A$4:$B$510,2,FALSE),VLOOKUP(②選手情報入力!O95,種目情報!$E$4:$F$510,2,FALSE))))</f>
        <v/>
      </c>
      <c r="V86" t="str">
        <f>IF(E86="","",IF(②選手情報入力!P95="","",②選手情報入力!P95))</f>
        <v/>
      </c>
      <c r="W86" s="28"/>
      <c r="X86" t="str">
        <f>IF(E86="","",IF(②選手情報入力!O95="","",IF(K86=1,VLOOKUP(②選手情報入力!O95,種目情報!$A$5:$C$50,3,FALSE),VLOOKUP(②選手情報入力!O95,種目情報!$E$5:$G$50,3,FALSE))))</f>
        <v/>
      </c>
      <c r="Y86" t="str">
        <f>IF(E86="","",IF(②選手情報入力!R95="","",IF(K86=1,VLOOKUP(②選手情報入力!R95,種目情報!$A$5:$B$50,2,FALSE),VLOOKUP(②選手情報入力!R95,種目情報!$E$5:$F$50,2,FALSE))))</f>
        <v/>
      </c>
      <c r="Z86" t="str">
        <f>IF(E86="","",IF(②選手情報入力!S95="","",②選手情報入力!S95))</f>
        <v/>
      </c>
      <c r="AA86" s="28" t="str">
        <f>IF(E86="","",IF(②選手情報入力!Q95="","",1))</f>
        <v/>
      </c>
      <c r="AB86" t="str">
        <f>IF(E86="","",IF(②選手情報入力!R95="","",IF(K86=1,VLOOKUP(②選手情報入力!R95,種目情報!$A$5:$C$50,3,FALSE),VLOOKUP(②選手情報入力!R95,種目情報!$E$5:$G$50,3,FALSE))))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c r="AM86" t="str">
        <f>IF(②選手情報入力!F95="","",ASC(②選手情報入力!F95))</f>
        <v/>
      </c>
      <c r="AN86" t="str">
        <f>IF(②選手情報入力!F95="","",ASC(②選手情報入力!G95))</f>
        <v/>
      </c>
    </row>
    <row r="87" spans="1:40">
      <c r="A87" t="str">
        <f t="shared" si="7"/>
        <v/>
      </c>
      <c r="B87" t="str">
        <f>IF(E87="","",①団体情報入力!$C$5)</f>
        <v/>
      </c>
      <c r="D87" t="str">
        <f>IF(E87="","",IF(①団体情報入力!$C$10="","",①団体情報入力!$C$10))</f>
        <v/>
      </c>
      <c r="E87" t="str">
        <f>IF(②選手情報入力!C96="","",②選手情報入力!C96)</f>
        <v/>
      </c>
      <c r="F87" t="str">
        <f>IF(E87="","",②選手情報入力!D96)</f>
        <v/>
      </c>
      <c r="G87" t="str">
        <f>IF(E87="","",ASC(②選手情報入力!E96))</f>
        <v/>
      </c>
      <c r="H87" t="str">
        <f t="shared" si="8"/>
        <v/>
      </c>
      <c r="I87" t="str">
        <f t="shared" si="6"/>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9"/>
        <v/>
      </c>
      <c r="Q87" t="str">
        <f>IF(E87="","",IF(②選手情報入力!L96="","",IF(K87=1,VLOOKUP(②選手情報入力!L96,種目情報!$A$4:$B$150,2,FALSE),VLOOKUP(②選手情報入力!L96,種目情報!$E$4:$F$150,2,FALSE))))</f>
        <v/>
      </c>
      <c r="R87" t="str">
        <f>IF(E87="","",IF(②選手情報入力!M96="","",②選手情報入力!M96))</f>
        <v/>
      </c>
      <c r="S87" s="28"/>
      <c r="T87" t="str">
        <f>IF(E87="","",IF(②選手情報入力!L96="","",IF(K87=1,VLOOKUP(②選手情報入力!L96,種目情報!$A$5:$C$50,3,FALSE),VLOOKUP(②選手情報入力!L96,種目情報!$E$5:$G$50,3,FALSE))))</f>
        <v/>
      </c>
      <c r="U87" t="str">
        <f>IF(E87="","",IF(②選手情報入力!O96="","",IF(K87=1,VLOOKUP(②選手情報入力!O96,種目情報!$A$4:$B$510,2,FALSE),VLOOKUP(②選手情報入力!O96,種目情報!$E$4:$F$510,2,FALSE))))</f>
        <v/>
      </c>
      <c r="V87" t="str">
        <f>IF(E87="","",IF(②選手情報入力!P96="","",②選手情報入力!P96))</f>
        <v/>
      </c>
      <c r="W87" s="28"/>
      <c r="X87" t="str">
        <f>IF(E87="","",IF(②選手情報入力!O96="","",IF(K87=1,VLOOKUP(②選手情報入力!O96,種目情報!$A$5:$C$50,3,FALSE),VLOOKUP(②選手情報入力!O96,種目情報!$E$5:$G$50,3,FALSE))))</f>
        <v/>
      </c>
      <c r="Y87" t="str">
        <f>IF(E87="","",IF(②選手情報入力!R96="","",IF(K87=1,VLOOKUP(②選手情報入力!R96,種目情報!$A$5:$B$50,2,FALSE),VLOOKUP(②選手情報入力!R96,種目情報!$E$5:$F$50,2,FALSE))))</f>
        <v/>
      </c>
      <c r="Z87" t="str">
        <f>IF(E87="","",IF(②選手情報入力!S96="","",②選手情報入力!S96))</f>
        <v/>
      </c>
      <c r="AA87" s="28" t="str">
        <f>IF(E87="","",IF(②選手情報入力!Q96="","",1))</f>
        <v/>
      </c>
      <c r="AB87" t="str">
        <f>IF(E87="","",IF(②選手情報入力!R96="","",IF(K87=1,VLOOKUP(②選手情報入力!R96,種目情報!$A$5:$C$50,3,FALSE),VLOOKUP(②選手情報入力!R96,種目情報!$E$5:$G$50,3,FALSE))))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c r="AM87" t="str">
        <f>IF(②選手情報入力!F96="","",ASC(②選手情報入力!F96))</f>
        <v/>
      </c>
      <c r="AN87" t="str">
        <f>IF(②選手情報入力!F96="","",ASC(②選手情報入力!G96))</f>
        <v/>
      </c>
    </row>
    <row r="88" spans="1:40">
      <c r="A88" t="str">
        <f t="shared" si="7"/>
        <v/>
      </c>
      <c r="B88" t="str">
        <f>IF(E88="","",①団体情報入力!$C$5)</f>
        <v/>
      </c>
      <c r="D88" t="str">
        <f>IF(E88="","",IF(①団体情報入力!$C$10="","",①団体情報入力!$C$10))</f>
        <v/>
      </c>
      <c r="E88" t="str">
        <f>IF(②選手情報入力!C97="","",②選手情報入力!C97)</f>
        <v/>
      </c>
      <c r="F88" t="str">
        <f>IF(E88="","",②選手情報入力!D97)</f>
        <v/>
      </c>
      <c r="G88" t="str">
        <f>IF(E88="","",ASC(②選手情報入力!E97))</f>
        <v/>
      </c>
      <c r="H88" t="str">
        <f t="shared" si="8"/>
        <v/>
      </c>
      <c r="I88" t="str">
        <f t="shared" si="6"/>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9"/>
        <v/>
      </c>
      <c r="Q88" t="str">
        <f>IF(E88="","",IF(②選手情報入力!L97="","",IF(K88=1,VLOOKUP(②選手情報入力!L97,種目情報!$A$4:$B$150,2,FALSE),VLOOKUP(②選手情報入力!L97,種目情報!$E$4:$F$150,2,FALSE))))</f>
        <v/>
      </c>
      <c r="R88" t="str">
        <f>IF(E88="","",IF(②選手情報入力!M97="","",②選手情報入力!M97))</f>
        <v/>
      </c>
      <c r="S88" s="28"/>
      <c r="T88" t="str">
        <f>IF(E88="","",IF(②選手情報入力!L97="","",IF(K88=1,VLOOKUP(②選手情報入力!L97,種目情報!$A$5:$C$50,3,FALSE),VLOOKUP(②選手情報入力!L97,種目情報!$E$5:$G$50,3,FALSE))))</f>
        <v/>
      </c>
      <c r="U88" t="str">
        <f>IF(E88="","",IF(②選手情報入力!O97="","",IF(K88=1,VLOOKUP(②選手情報入力!O97,種目情報!$A$4:$B$510,2,FALSE),VLOOKUP(②選手情報入力!O97,種目情報!$E$4:$F$510,2,FALSE))))</f>
        <v/>
      </c>
      <c r="V88" t="str">
        <f>IF(E88="","",IF(②選手情報入力!P97="","",②選手情報入力!P97))</f>
        <v/>
      </c>
      <c r="W88" s="28"/>
      <c r="X88" t="str">
        <f>IF(E88="","",IF(②選手情報入力!O97="","",IF(K88=1,VLOOKUP(②選手情報入力!O97,種目情報!$A$5:$C$50,3,FALSE),VLOOKUP(②選手情報入力!O97,種目情報!$E$5:$G$50,3,FALSE))))</f>
        <v/>
      </c>
      <c r="Y88" t="str">
        <f>IF(E88="","",IF(②選手情報入力!R97="","",IF(K88=1,VLOOKUP(②選手情報入力!R97,種目情報!$A$5:$B$50,2,FALSE),VLOOKUP(②選手情報入力!R97,種目情報!$E$5:$F$50,2,FALSE))))</f>
        <v/>
      </c>
      <c r="Z88" t="str">
        <f>IF(E88="","",IF(②選手情報入力!S97="","",②選手情報入力!S97))</f>
        <v/>
      </c>
      <c r="AA88" s="28" t="str">
        <f>IF(E88="","",IF(②選手情報入力!Q97="","",1))</f>
        <v/>
      </c>
      <c r="AB88" t="str">
        <f>IF(E88="","",IF(②選手情報入力!R97="","",IF(K88=1,VLOOKUP(②選手情報入力!R97,種目情報!$A$5:$C$50,3,FALSE),VLOOKUP(②選手情報入力!R97,種目情報!$E$5:$G$50,3,FALSE))))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c r="AM88" t="str">
        <f>IF(②選手情報入力!F97="","",ASC(②選手情報入力!F97))</f>
        <v/>
      </c>
      <c r="AN88" t="str">
        <f>IF(②選手情報入力!F97="","",ASC(②選手情報入力!G97))</f>
        <v/>
      </c>
    </row>
    <row r="89" spans="1:40">
      <c r="A89" t="str">
        <f t="shared" si="7"/>
        <v/>
      </c>
      <c r="B89" t="str">
        <f>IF(E89="","",①団体情報入力!$C$5)</f>
        <v/>
      </c>
      <c r="D89" t="str">
        <f>IF(E89="","",IF(①団体情報入力!$C$10="","",①団体情報入力!$C$10))</f>
        <v/>
      </c>
      <c r="E89" t="str">
        <f>IF(②選手情報入力!C98="","",②選手情報入力!C98)</f>
        <v/>
      </c>
      <c r="F89" t="str">
        <f>IF(E89="","",②選手情報入力!D98)</f>
        <v/>
      </c>
      <c r="G89" t="str">
        <f>IF(E89="","",ASC(②選手情報入力!E98))</f>
        <v/>
      </c>
      <c r="H89" t="str">
        <f t="shared" si="8"/>
        <v/>
      </c>
      <c r="I89" t="str">
        <f t="shared" si="6"/>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9"/>
        <v/>
      </c>
      <c r="Q89" t="str">
        <f>IF(E89="","",IF(②選手情報入力!L98="","",IF(K89=1,VLOOKUP(②選手情報入力!L98,種目情報!$A$4:$B$150,2,FALSE),VLOOKUP(②選手情報入力!L98,種目情報!$E$4:$F$150,2,FALSE))))</f>
        <v/>
      </c>
      <c r="R89" t="str">
        <f>IF(E89="","",IF(②選手情報入力!M98="","",②選手情報入力!M98))</f>
        <v/>
      </c>
      <c r="S89" s="28"/>
      <c r="T89" t="str">
        <f>IF(E89="","",IF(②選手情報入力!L98="","",IF(K89=1,VLOOKUP(②選手情報入力!L98,種目情報!$A$5:$C$50,3,FALSE),VLOOKUP(②選手情報入力!L98,種目情報!$E$5:$G$50,3,FALSE))))</f>
        <v/>
      </c>
      <c r="U89" t="str">
        <f>IF(E89="","",IF(②選手情報入力!O98="","",IF(K89=1,VLOOKUP(②選手情報入力!O98,種目情報!$A$4:$B$510,2,FALSE),VLOOKUP(②選手情報入力!O98,種目情報!$E$4:$F$510,2,FALSE))))</f>
        <v/>
      </c>
      <c r="V89" t="str">
        <f>IF(E89="","",IF(②選手情報入力!P98="","",②選手情報入力!P98))</f>
        <v/>
      </c>
      <c r="W89" s="28"/>
      <c r="X89" t="str">
        <f>IF(E89="","",IF(②選手情報入力!O98="","",IF(K89=1,VLOOKUP(②選手情報入力!O98,種目情報!$A$5:$C$50,3,FALSE),VLOOKUP(②選手情報入力!O98,種目情報!$E$5:$G$50,3,FALSE))))</f>
        <v/>
      </c>
      <c r="Y89" t="str">
        <f>IF(E89="","",IF(②選手情報入力!R98="","",IF(K89=1,VLOOKUP(②選手情報入力!R98,種目情報!$A$5:$B$50,2,FALSE),VLOOKUP(②選手情報入力!R98,種目情報!$E$5:$F$50,2,FALSE))))</f>
        <v/>
      </c>
      <c r="Z89" t="str">
        <f>IF(E89="","",IF(②選手情報入力!S98="","",②選手情報入力!S98))</f>
        <v/>
      </c>
      <c r="AA89" s="28" t="str">
        <f>IF(E89="","",IF(②選手情報入力!Q98="","",1))</f>
        <v/>
      </c>
      <c r="AB89" t="str">
        <f>IF(E89="","",IF(②選手情報入力!R98="","",IF(K89=1,VLOOKUP(②選手情報入力!R98,種目情報!$A$5:$C$50,3,FALSE),VLOOKUP(②選手情報入力!R98,種目情報!$E$5:$G$50,3,FALSE))))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c r="AM89" t="str">
        <f>IF(②選手情報入力!F98="","",ASC(②選手情報入力!F98))</f>
        <v/>
      </c>
      <c r="AN89" t="str">
        <f>IF(②選手情報入力!F98="","",ASC(②選手情報入力!G98))</f>
        <v/>
      </c>
    </row>
    <row r="90" spans="1:40">
      <c r="A90" t="str">
        <f t="shared" si="7"/>
        <v/>
      </c>
      <c r="B90" t="str">
        <f>IF(E90="","",①団体情報入力!$C$5)</f>
        <v/>
      </c>
      <c r="D90" t="str">
        <f>IF(E90="","",IF(①団体情報入力!$C$10="","",①団体情報入力!$C$10))</f>
        <v/>
      </c>
      <c r="E90" t="str">
        <f>IF(②選手情報入力!C99="","",②選手情報入力!C99)</f>
        <v/>
      </c>
      <c r="F90" t="str">
        <f>IF(E90="","",②選手情報入力!D99)</f>
        <v/>
      </c>
      <c r="G90" t="str">
        <f>IF(E90="","",ASC(②選手情報入力!E99))</f>
        <v/>
      </c>
      <c r="H90" t="str">
        <f t="shared" si="8"/>
        <v/>
      </c>
      <c r="I90" t="str">
        <f t="shared" si="6"/>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9"/>
        <v/>
      </c>
      <c r="Q90" t="str">
        <f>IF(E90="","",IF(②選手情報入力!L99="","",IF(K90=1,VLOOKUP(②選手情報入力!L99,種目情報!$A$4:$B$150,2,FALSE),VLOOKUP(②選手情報入力!L99,種目情報!$E$4:$F$150,2,FALSE))))</f>
        <v/>
      </c>
      <c r="R90" t="str">
        <f>IF(E90="","",IF(②選手情報入力!M99="","",②選手情報入力!M99))</f>
        <v/>
      </c>
      <c r="S90" s="28"/>
      <c r="T90" t="str">
        <f>IF(E90="","",IF(②選手情報入力!L99="","",IF(K90=1,VLOOKUP(②選手情報入力!L99,種目情報!$A$5:$C$50,3,FALSE),VLOOKUP(②選手情報入力!L99,種目情報!$E$5:$G$50,3,FALSE))))</f>
        <v/>
      </c>
      <c r="U90" t="str">
        <f>IF(E90="","",IF(②選手情報入力!O99="","",IF(K90=1,VLOOKUP(②選手情報入力!O99,種目情報!$A$4:$B$510,2,FALSE),VLOOKUP(②選手情報入力!O99,種目情報!$E$4:$F$510,2,FALSE))))</f>
        <v/>
      </c>
      <c r="V90" t="str">
        <f>IF(E90="","",IF(②選手情報入力!P99="","",②選手情報入力!P99))</f>
        <v/>
      </c>
      <c r="W90" s="28"/>
      <c r="X90" t="str">
        <f>IF(E90="","",IF(②選手情報入力!O99="","",IF(K90=1,VLOOKUP(②選手情報入力!O99,種目情報!$A$5:$C$50,3,FALSE),VLOOKUP(②選手情報入力!O99,種目情報!$E$5:$G$50,3,FALSE))))</f>
        <v/>
      </c>
      <c r="Y90" t="str">
        <f>IF(E90="","",IF(②選手情報入力!R99="","",IF(K90=1,VLOOKUP(②選手情報入力!R99,種目情報!$A$5:$B$50,2,FALSE),VLOOKUP(②選手情報入力!R99,種目情報!$E$5:$F$50,2,FALSE))))</f>
        <v/>
      </c>
      <c r="Z90" t="str">
        <f>IF(E90="","",IF(②選手情報入力!S99="","",②選手情報入力!S99))</f>
        <v/>
      </c>
      <c r="AA90" s="28" t="str">
        <f>IF(E90="","",IF(②選手情報入力!Q99="","",1))</f>
        <v/>
      </c>
      <c r="AB90" t="str">
        <f>IF(E90="","",IF(②選手情報入力!R99="","",IF(K90=1,VLOOKUP(②選手情報入力!R99,種目情報!$A$5:$C$50,3,FALSE),VLOOKUP(②選手情報入力!R99,種目情報!$E$5:$G$50,3,FALSE))))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c r="AM90" t="str">
        <f>IF(②選手情報入力!F99="","",ASC(②選手情報入力!F99))</f>
        <v/>
      </c>
      <c r="AN90" t="str">
        <f>IF(②選手情報入力!F99="","",ASC(②選手情報入力!G99))</f>
        <v/>
      </c>
    </row>
    <row r="91" spans="1:40">
      <c r="A91" t="str">
        <f t="shared" si="7"/>
        <v/>
      </c>
      <c r="B91" t="str">
        <f>IF(E91="","",①団体情報入力!$C$5)</f>
        <v/>
      </c>
      <c r="D91" t="str">
        <f>IF(E91="","",IF(①団体情報入力!$C$10="","",①団体情報入力!$C$10))</f>
        <v/>
      </c>
      <c r="E91" t="str">
        <f>IF(②選手情報入力!C100="","",②選手情報入力!C100)</f>
        <v/>
      </c>
      <c r="F91" t="str">
        <f>IF(E91="","",②選手情報入力!D100)</f>
        <v/>
      </c>
      <c r="G91" t="str">
        <f>IF(E91="","",ASC(②選手情報入力!E100))</f>
        <v/>
      </c>
      <c r="H91" t="str">
        <f t="shared" si="8"/>
        <v/>
      </c>
      <c r="I91" t="str">
        <f t="shared" si="6"/>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9"/>
        <v/>
      </c>
      <c r="Q91" t="str">
        <f>IF(E91="","",IF(②選手情報入力!L100="","",IF(K91=1,VLOOKUP(②選手情報入力!L100,種目情報!$A$4:$B$150,2,FALSE),VLOOKUP(②選手情報入力!L100,種目情報!$E$4:$F$150,2,FALSE))))</f>
        <v/>
      </c>
      <c r="R91" t="str">
        <f>IF(E91="","",IF(②選手情報入力!M100="","",②選手情報入力!M100))</f>
        <v/>
      </c>
      <c r="S91" s="28"/>
      <c r="T91" t="str">
        <f>IF(E91="","",IF(②選手情報入力!L100="","",IF(K91=1,VLOOKUP(②選手情報入力!L100,種目情報!$A$5:$C$50,3,FALSE),VLOOKUP(②選手情報入力!L100,種目情報!$E$5:$G$50,3,FALSE))))</f>
        <v/>
      </c>
      <c r="U91" t="str">
        <f>IF(E91="","",IF(②選手情報入力!O100="","",IF(K91=1,VLOOKUP(②選手情報入力!O100,種目情報!$A$4:$B$510,2,FALSE),VLOOKUP(②選手情報入力!O100,種目情報!$E$4:$F$510,2,FALSE))))</f>
        <v/>
      </c>
      <c r="V91" t="str">
        <f>IF(E91="","",IF(②選手情報入力!P100="","",②選手情報入力!P100))</f>
        <v/>
      </c>
      <c r="W91" s="28"/>
      <c r="X91" t="str">
        <f>IF(E91="","",IF(②選手情報入力!O100="","",IF(K91=1,VLOOKUP(②選手情報入力!O100,種目情報!$A$5:$C$50,3,FALSE),VLOOKUP(②選手情報入力!O100,種目情報!$E$5:$G$50,3,FALSE))))</f>
        <v/>
      </c>
      <c r="Y91" t="str">
        <f>IF(E91="","",IF(②選手情報入力!R100="","",IF(K91=1,VLOOKUP(②選手情報入力!R100,種目情報!$A$5:$B$50,2,FALSE),VLOOKUP(②選手情報入力!R100,種目情報!$E$5:$F$50,2,FALSE))))</f>
        <v/>
      </c>
      <c r="Z91" t="str">
        <f>IF(E91="","",IF(②選手情報入力!S100="","",②選手情報入力!S100))</f>
        <v/>
      </c>
      <c r="AA91" s="28" t="str">
        <f>IF(E91="","",IF(②選手情報入力!Q100="","",1))</f>
        <v/>
      </c>
      <c r="AB91" t="str">
        <f>IF(E91="","",IF(②選手情報入力!R100="","",IF(K91=1,VLOOKUP(②選手情報入力!R100,種目情報!$A$5:$C$50,3,FALSE),VLOOKUP(②選手情報入力!R100,種目情報!$E$5:$G$50,3,FALSE))))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c r="AM91" t="str">
        <f>IF(②選手情報入力!F100="","",ASC(②選手情報入力!F100))</f>
        <v/>
      </c>
      <c r="AN91" t="str">
        <f>IF(②選手情報入力!F100="","",ASC(②選手情報入力!G100))</f>
        <v/>
      </c>
    </row>
    <row r="92" spans="1:40">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8"/>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J20" sqref="J20"/>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48</v>
      </c>
      <c r="B1" t="s">
        <v>49</v>
      </c>
      <c r="C1" t="s">
        <v>50</v>
      </c>
      <c r="D1" t="s">
        <v>51</v>
      </c>
      <c r="E1" t="s">
        <v>52</v>
      </c>
      <c r="F1" t="s">
        <v>53</v>
      </c>
      <c r="G1" t="s">
        <v>54</v>
      </c>
      <c r="H1" t="s">
        <v>3</v>
      </c>
      <c r="I1" t="s">
        <v>8</v>
      </c>
      <c r="J1" t="s">
        <v>55</v>
      </c>
      <c r="K1" t="s">
        <v>56</v>
      </c>
      <c r="L1" t="s">
        <v>57</v>
      </c>
      <c r="M1" t="s">
        <v>58</v>
      </c>
    </row>
    <row r="2" spans="1:13">
      <c r="A2" t="str">
        <f>IF(③リレー情報確認!C8="","",410000+①団体情報入力!$C$5*10)</f>
        <v/>
      </c>
      <c r="B2" t="str">
        <f>IF(A2="","",①団体情報入力!$C$5)</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IF(A2="","",IF(②選手情報入力!$T$7="",0,1))</f>
        <v/>
      </c>
      <c r="M2" t="str">
        <f>IF(A2="","",種目情報!$K$4)</f>
        <v/>
      </c>
    </row>
    <row r="3" spans="1:13">
      <c r="A3" t="str">
        <f>IF(③リレー情報確認!C9="","",410000+①団体情報入力!$C$5*10)</f>
        <v/>
      </c>
      <c r="B3" t="str">
        <f>IF(A3="","",①団体情報入力!$C$5)</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IF(A3="","",IF(②選手情報入力!$T$7="",0,1))</f>
        <v/>
      </c>
      <c r="M3" t="str">
        <f>IF(A3="","",種目情報!$K$4)</f>
        <v/>
      </c>
    </row>
    <row r="4" spans="1:13">
      <c r="A4" t="str">
        <f>IF(③リレー情報確認!C10="","",410000+①団体情報入力!$C$5*10)</f>
        <v/>
      </c>
      <c r="B4" t="str">
        <f>IF(A4="","",①団体情報入力!$C$5)</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IF(A4="","",IF(②選手情報入力!$T$7="",0,1))</f>
        <v/>
      </c>
      <c r="M4" t="str">
        <f>IF(A4="","",種目情報!$K$4)</f>
        <v/>
      </c>
    </row>
    <row r="5" spans="1:13">
      <c r="A5" t="str">
        <f>IF(③リレー情報確認!C11="","",410000+①団体情報入力!$C$5*10)</f>
        <v/>
      </c>
      <c r="B5" t="str">
        <f>IF(A5="","",①団体情報入力!$C$5)</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IF(A5="","",IF(②選手情報入力!$T$7="",0,1))</f>
        <v/>
      </c>
      <c r="M5" t="str">
        <f>IF(A5="","",種目情報!$K$4)</f>
        <v/>
      </c>
    </row>
    <row r="6" spans="1:13">
      <c r="A6" t="str">
        <f>IF(③リレー情報確認!C12="","",410000+①団体情報入力!$C$5*10)</f>
        <v/>
      </c>
      <c r="B6" t="str">
        <f>IF(A6="","",①団体情報入力!$C$5)</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IF(A6="","",IF(②選手情報入力!$T$7="",0,1))</f>
        <v/>
      </c>
      <c r="M6" t="str">
        <f>IF(A6="","",種目情報!$K$4)</f>
        <v/>
      </c>
    </row>
    <row r="7" spans="1:13">
      <c r="A7" t="str">
        <f>IF(③リレー情報確認!C13="","",410000+①団体情報入力!$C$5*10)</f>
        <v/>
      </c>
      <c r="B7" t="str">
        <f>IF(A7="","",①団体情報入力!$C$5)</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IF(A7="","",IF(②選手情報入力!$T$7="",0,1))</f>
        <v/>
      </c>
      <c r="M7" t="str">
        <f>IF(A7="","",種目情報!$K$4)</f>
        <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IF(A8="","",IF(②選手情報入力!$T$8="",0,1))</f>
        <v/>
      </c>
      <c r="M8" s="10" t="str">
        <f>IF(A8="","",種目情報!$K$5)</f>
        <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IF(A9="","",IF(②選手情報入力!$T$8="",0,1))</f>
        <v/>
      </c>
      <c r="M9" s="10" t="str">
        <f>IF(A9="","",種目情報!$K$5)</f>
        <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IF(A10="","",IF(②選手情報入力!$T$8="",0,1))</f>
        <v/>
      </c>
      <c r="M10" s="10" t="str">
        <f>IF(A10="","",種目情報!$K$5)</f>
        <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IF(A11="","",IF(②選手情報入力!$T$8="",0,1))</f>
        <v/>
      </c>
      <c r="M11" s="10" t="str">
        <f>IF(A11="","",種目情報!$K$5)</f>
        <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IF(A12="","",IF(②選手情報入力!$T$8="",0,1))</f>
        <v/>
      </c>
      <c r="M12" s="10" t="str">
        <f>IF(A12="","",種目情報!$K$5)</f>
        <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IF(A13="","",IF(②選手情報入力!$T$8="",0,1))</f>
        <v/>
      </c>
      <c r="M13" s="10" t="str">
        <f>IF(A13="","",種目情報!$K$5)</f>
        <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IF(A14="","",IF(②選手情報入力!$V$7="",0,1))</f>
        <v/>
      </c>
      <c r="M14" t="str">
        <f>IF(A14="","",種目情報!$K$6)</f>
        <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IF(A15="","",IF(②選手情報入力!$V$7="",0,1))</f>
        <v/>
      </c>
      <c r="M15" t="str">
        <f>IF(A15="","",種目情報!$K$6)</f>
        <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IF(A16="","",IF(②選手情報入力!$V$7="",0,1))</f>
        <v/>
      </c>
      <c r="M16" t="str">
        <f>IF(A16="","",種目情報!$K$6)</f>
        <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IF(A17="","",IF(②選手情報入力!$V$7="",0,1))</f>
        <v/>
      </c>
      <c r="M17" t="str">
        <f>IF(A17="","",種目情報!$K$6)</f>
        <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IF(A18="","",IF(②選手情報入力!$V$7="",0,1))</f>
        <v/>
      </c>
      <c r="M18" t="str">
        <f>IF(A18="","",種目情報!$K$6)</f>
        <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IF(A19="","",IF(②選手情報入力!$V$7="",0,1))</f>
        <v/>
      </c>
      <c r="M19" t="str">
        <f>IF(A19="","",種目情報!$K$6)</f>
        <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IF(A20="","",IF(②選手情報入力!$V$8="",0,1))</f>
        <v/>
      </c>
      <c r="M20" s="9" t="str">
        <f>IF(A20="","",種目情報!$K$7)</f>
        <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IF(A21="","",IF(②選手情報入力!$V$8="",0,1))</f>
        <v/>
      </c>
      <c r="M21" s="9" t="str">
        <f>IF(A21="","",種目情報!$K$7)</f>
        <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IF(A22="","",IF(②選手情報入力!$V$8="",0,1))</f>
        <v/>
      </c>
      <c r="M22" s="9" t="str">
        <f>IF(A22="","",種目情報!$K$7)</f>
        <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IF(A23="","",IF(②選手情報入力!$V$8="",0,1))</f>
        <v/>
      </c>
      <c r="M23" s="9" t="str">
        <f>IF(A23="","",種目情報!$K$7)</f>
        <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IF(A24="","",IF(②選手情報入力!$V$8="",0,1))</f>
        <v/>
      </c>
      <c r="M24" s="9" t="str">
        <f>IF(A24="","",種目情報!$K$7)</f>
        <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IF(A25="","",IF(②選手情報入力!$V$8="",0,1))</f>
        <v/>
      </c>
      <c r="M25" s="9" t="str">
        <f>IF(A25="","",種目情報!$K$7)</f>
        <v/>
      </c>
    </row>
  </sheetData>
  <phoneticPr fontId="4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46"/>
  <sheetViews>
    <sheetView topLeftCell="A428" workbookViewId="0">
      <selection activeCell="C448" sqref="C448"/>
    </sheetView>
  </sheetViews>
  <sheetFormatPr defaultRowHeight="13.5"/>
  <cols>
    <col min="1" max="1" width="4.5" bestFit="1" customWidth="1"/>
    <col min="2" max="2" width="20.75" bestFit="1" customWidth="1"/>
    <col min="3" max="3" width="7" bestFit="1" customWidth="1"/>
    <col min="4" max="4" width="20.75" bestFit="1" customWidth="1"/>
    <col min="5" max="5" width="53.5" bestFit="1" customWidth="1"/>
    <col min="6" max="6" width="4.5" bestFit="1" customWidth="1"/>
  </cols>
  <sheetData>
    <row r="1" spans="1:6">
      <c r="A1" t="s">
        <v>1353</v>
      </c>
      <c r="B1" t="s">
        <v>141</v>
      </c>
      <c r="C1" t="s">
        <v>719</v>
      </c>
      <c r="D1" t="s">
        <v>141</v>
      </c>
      <c r="E1" t="s">
        <v>142</v>
      </c>
      <c r="F1" t="s">
        <v>1353</v>
      </c>
    </row>
    <row r="2" spans="1:6">
      <c r="A2">
        <v>1</v>
      </c>
      <c r="B2" t="s">
        <v>248</v>
      </c>
      <c r="C2">
        <v>16106</v>
      </c>
      <c r="D2" t="s">
        <v>248</v>
      </c>
      <c r="E2" t="s">
        <v>249</v>
      </c>
      <c r="F2">
        <v>1</v>
      </c>
    </row>
    <row r="3" spans="1:6">
      <c r="A3">
        <v>2</v>
      </c>
      <c r="B3" t="s">
        <v>184</v>
      </c>
      <c r="C3">
        <v>16293</v>
      </c>
      <c r="D3" t="s">
        <v>184</v>
      </c>
      <c r="E3" t="s">
        <v>185</v>
      </c>
      <c r="F3">
        <v>2</v>
      </c>
    </row>
    <row r="4" spans="1:6">
      <c r="A4">
        <v>3</v>
      </c>
      <c r="B4" t="s">
        <v>215</v>
      </c>
      <c r="C4">
        <v>16818</v>
      </c>
      <c r="D4" t="s">
        <v>215</v>
      </c>
      <c r="E4" t="s">
        <v>216</v>
      </c>
      <c r="F4">
        <v>3</v>
      </c>
    </row>
    <row r="5" spans="1:6">
      <c r="A5">
        <v>4</v>
      </c>
      <c r="B5" t="s">
        <v>723</v>
      </c>
      <c r="C5">
        <v>16821</v>
      </c>
      <c r="D5" t="s">
        <v>723</v>
      </c>
      <c r="E5" t="s">
        <v>724</v>
      </c>
      <c r="F5">
        <v>4</v>
      </c>
    </row>
    <row r="6" spans="1:6">
      <c r="A6">
        <v>5</v>
      </c>
      <c r="B6" t="s">
        <v>197</v>
      </c>
      <c r="C6">
        <v>19073</v>
      </c>
      <c r="D6" t="s">
        <v>197</v>
      </c>
      <c r="E6" t="s">
        <v>198</v>
      </c>
      <c r="F6">
        <v>5</v>
      </c>
    </row>
    <row r="7" spans="1:6">
      <c r="A7">
        <v>6</v>
      </c>
      <c r="B7" t="s">
        <v>227</v>
      </c>
      <c r="C7">
        <v>19074</v>
      </c>
      <c r="D7" t="s">
        <v>227</v>
      </c>
      <c r="E7" t="s">
        <v>228</v>
      </c>
      <c r="F7">
        <v>6</v>
      </c>
    </row>
    <row r="8" spans="1:6">
      <c r="A8">
        <v>7</v>
      </c>
      <c r="B8" t="s">
        <v>182</v>
      </c>
      <c r="C8">
        <v>19086</v>
      </c>
      <c r="D8" t="s">
        <v>182</v>
      </c>
      <c r="E8" t="s">
        <v>183</v>
      </c>
      <c r="F8">
        <v>7</v>
      </c>
    </row>
    <row r="9" spans="1:6">
      <c r="A9">
        <v>8</v>
      </c>
      <c r="B9" t="s">
        <v>145</v>
      </c>
      <c r="C9">
        <v>19090</v>
      </c>
      <c r="D9" t="s">
        <v>145</v>
      </c>
      <c r="E9" t="s">
        <v>146</v>
      </c>
      <c r="F9">
        <v>8</v>
      </c>
    </row>
    <row r="10" spans="1:6">
      <c r="A10">
        <v>9</v>
      </c>
      <c r="B10" t="s">
        <v>180</v>
      </c>
      <c r="C10">
        <v>19094</v>
      </c>
      <c r="D10" t="s">
        <v>180</v>
      </c>
      <c r="E10" t="s">
        <v>181</v>
      </c>
      <c r="F10">
        <v>9</v>
      </c>
    </row>
    <row r="11" spans="1:6">
      <c r="A11">
        <v>10</v>
      </c>
      <c r="B11" t="s">
        <v>1354</v>
      </c>
      <c r="C11">
        <v>19101</v>
      </c>
      <c r="D11" t="s">
        <v>1354</v>
      </c>
      <c r="E11" t="s">
        <v>1355</v>
      </c>
      <c r="F11">
        <v>10</v>
      </c>
    </row>
    <row r="12" spans="1:6">
      <c r="A12">
        <v>11</v>
      </c>
      <c r="B12" t="s">
        <v>217</v>
      </c>
      <c r="C12">
        <v>19106</v>
      </c>
      <c r="D12" t="s">
        <v>217</v>
      </c>
      <c r="E12" t="s">
        <v>218</v>
      </c>
      <c r="F12">
        <v>11</v>
      </c>
    </row>
    <row r="13" spans="1:6">
      <c r="A13">
        <v>12</v>
      </c>
      <c r="B13" t="s">
        <v>242</v>
      </c>
      <c r="C13">
        <v>19119</v>
      </c>
      <c r="D13" t="s">
        <v>242</v>
      </c>
      <c r="E13" t="s">
        <v>243</v>
      </c>
      <c r="F13">
        <v>12</v>
      </c>
    </row>
    <row r="14" spans="1:6">
      <c r="A14">
        <v>13</v>
      </c>
      <c r="B14" t="s">
        <v>1356</v>
      </c>
      <c r="C14">
        <v>19868</v>
      </c>
      <c r="D14" t="s">
        <v>1356</v>
      </c>
      <c r="E14" t="s">
        <v>1357</v>
      </c>
      <c r="F14">
        <v>13</v>
      </c>
    </row>
    <row r="15" spans="1:6">
      <c r="A15">
        <v>14</v>
      </c>
      <c r="B15" t="s">
        <v>201</v>
      </c>
      <c r="C15">
        <v>19870</v>
      </c>
      <c r="D15" t="s">
        <v>201</v>
      </c>
      <c r="E15" t="s">
        <v>202</v>
      </c>
      <c r="F15">
        <v>14</v>
      </c>
    </row>
    <row r="16" spans="1:6">
      <c r="A16">
        <v>15</v>
      </c>
      <c r="B16" t="s">
        <v>165</v>
      </c>
      <c r="C16">
        <v>19871</v>
      </c>
      <c r="D16" t="s">
        <v>165</v>
      </c>
      <c r="E16" t="s">
        <v>166</v>
      </c>
      <c r="F16">
        <v>15</v>
      </c>
    </row>
    <row r="17" spans="1:6">
      <c r="A17">
        <v>16</v>
      </c>
      <c r="B17" t="s">
        <v>195</v>
      </c>
      <c r="C17">
        <v>21732</v>
      </c>
      <c r="D17" t="s">
        <v>195</v>
      </c>
      <c r="E17" t="s">
        <v>196</v>
      </c>
      <c r="F17">
        <v>16</v>
      </c>
    </row>
    <row r="18" spans="1:6">
      <c r="A18">
        <v>17</v>
      </c>
      <c r="B18" t="s">
        <v>438</v>
      </c>
      <c r="C18">
        <v>22643</v>
      </c>
      <c r="D18" t="s">
        <v>438</v>
      </c>
      <c r="E18" t="s">
        <v>1290</v>
      </c>
      <c r="F18">
        <v>17</v>
      </c>
    </row>
    <row r="19" spans="1:6">
      <c r="A19">
        <v>18</v>
      </c>
      <c r="B19" t="s">
        <v>439</v>
      </c>
      <c r="C19">
        <v>22644</v>
      </c>
      <c r="D19" t="s">
        <v>439</v>
      </c>
      <c r="E19" t="s">
        <v>1291</v>
      </c>
      <c r="F19">
        <v>18</v>
      </c>
    </row>
    <row r="20" spans="1:6">
      <c r="A20">
        <v>19</v>
      </c>
      <c r="B20" t="s">
        <v>440</v>
      </c>
      <c r="C20">
        <v>22645</v>
      </c>
      <c r="D20" t="s">
        <v>440</v>
      </c>
      <c r="E20" t="s">
        <v>1292</v>
      </c>
      <c r="F20">
        <v>19</v>
      </c>
    </row>
    <row r="21" spans="1:6">
      <c r="A21">
        <v>20</v>
      </c>
      <c r="B21" t="s">
        <v>441</v>
      </c>
      <c r="C21">
        <v>22646</v>
      </c>
      <c r="D21" t="s">
        <v>441</v>
      </c>
      <c r="E21" t="s">
        <v>1293</v>
      </c>
      <c r="F21">
        <v>20</v>
      </c>
    </row>
    <row r="22" spans="1:6">
      <c r="A22">
        <v>21</v>
      </c>
      <c r="B22" t="s">
        <v>442</v>
      </c>
      <c r="C22">
        <v>22647</v>
      </c>
      <c r="D22" t="s">
        <v>442</v>
      </c>
      <c r="E22" t="s">
        <v>1294</v>
      </c>
      <c r="F22">
        <v>21</v>
      </c>
    </row>
    <row r="23" spans="1:6">
      <c r="A23">
        <v>22</v>
      </c>
      <c r="B23" t="s">
        <v>443</v>
      </c>
      <c r="C23">
        <v>22648</v>
      </c>
      <c r="D23" t="s">
        <v>443</v>
      </c>
      <c r="E23" t="s">
        <v>1295</v>
      </c>
      <c r="F23">
        <v>22</v>
      </c>
    </row>
    <row r="24" spans="1:6">
      <c r="A24">
        <v>23</v>
      </c>
      <c r="B24" t="s">
        <v>444</v>
      </c>
      <c r="C24">
        <v>22649</v>
      </c>
      <c r="D24" t="s">
        <v>444</v>
      </c>
      <c r="E24" t="s">
        <v>1296</v>
      </c>
      <c r="F24">
        <v>23</v>
      </c>
    </row>
    <row r="25" spans="1:6">
      <c r="A25">
        <v>24</v>
      </c>
      <c r="B25" t="s">
        <v>445</v>
      </c>
      <c r="C25">
        <v>22650</v>
      </c>
      <c r="D25" t="s">
        <v>445</v>
      </c>
      <c r="E25" t="s">
        <v>1297</v>
      </c>
      <c r="F25">
        <v>24</v>
      </c>
    </row>
    <row r="26" spans="1:6">
      <c r="A26">
        <v>25</v>
      </c>
      <c r="B26" t="s">
        <v>446</v>
      </c>
      <c r="C26">
        <v>22651</v>
      </c>
      <c r="D26" t="s">
        <v>446</v>
      </c>
      <c r="E26" t="s">
        <v>1298</v>
      </c>
      <c r="F26">
        <v>25</v>
      </c>
    </row>
    <row r="27" spans="1:6">
      <c r="A27">
        <v>26</v>
      </c>
      <c r="B27" t="s">
        <v>447</v>
      </c>
      <c r="C27">
        <v>22652</v>
      </c>
      <c r="D27" t="s">
        <v>447</v>
      </c>
      <c r="E27" t="s">
        <v>1299</v>
      </c>
      <c r="F27">
        <v>26</v>
      </c>
    </row>
    <row r="28" spans="1:6">
      <c r="A28">
        <v>27</v>
      </c>
      <c r="B28" t="s">
        <v>449</v>
      </c>
      <c r="C28">
        <v>22653</v>
      </c>
      <c r="D28" t="s">
        <v>449</v>
      </c>
      <c r="E28" t="s">
        <v>1300</v>
      </c>
      <c r="F28">
        <v>27</v>
      </c>
    </row>
    <row r="29" spans="1:6">
      <c r="A29">
        <v>28</v>
      </c>
      <c r="B29" t="s">
        <v>450</v>
      </c>
      <c r="C29">
        <v>22654</v>
      </c>
      <c r="D29" t="s">
        <v>450</v>
      </c>
      <c r="E29" t="s">
        <v>1301</v>
      </c>
      <c r="F29">
        <v>28</v>
      </c>
    </row>
    <row r="30" spans="1:6">
      <c r="A30">
        <v>29</v>
      </c>
      <c r="B30" t="s">
        <v>452</v>
      </c>
      <c r="C30">
        <v>22656</v>
      </c>
      <c r="D30" t="s">
        <v>452</v>
      </c>
      <c r="E30" t="s">
        <v>1302</v>
      </c>
      <c r="F30">
        <v>29</v>
      </c>
    </row>
    <row r="31" spans="1:6">
      <c r="A31">
        <v>30</v>
      </c>
      <c r="B31" t="s">
        <v>453</v>
      </c>
      <c r="C31">
        <v>22657</v>
      </c>
      <c r="D31" t="s">
        <v>453</v>
      </c>
      <c r="E31" t="s">
        <v>1303</v>
      </c>
      <c r="F31">
        <v>30</v>
      </c>
    </row>
    <row r="32" spans="1:6">
      <c r="A32">
        <v>31</v>
      </c>
      <c r="B32" t="s">
        <v>454</v>
      </c>
      <c r="C32">
        <v>22658</v>
      </c>
      <c r="D32" t="s">
        <v>454</v>
      </c>
      <c r="E32" t="s">
        <v>1304</v>
      </c>
      <c r="F32">
        <v>31</v>
      </c>
    </row>
    <row r="33" spans="1:6">
      <c r="A33">
        <v>32</v>
      </c>
      <c r="B33" t="s">
        <v>590</v>
      </c>
      <c r="C33">
        <v>22659</v>
      </c>
      <c r="D33" t="s">
        <v>590</v>
      </c>
      <c r="E33" t="s">
        <v>1305</v>
      </c>
      <c r="F33">
        <v>32</v>
      </c>
    </row>
    <row r="34" spans="1:6">
      <c r="A34">
        <v>33</v>
      </c>
      <c r="B34" t="s">
        <v>455</v>
      </c>
      <c r="C34">
        <v>22660</v>
      </c>
      <c r="D34" t="s">
        <v>455</v>
      </c>
      <c r="E34" t="s">
        <v>1306</v>
      </c>
      <c r="F34">
        <v>33</v>
      </c>
    </row>
    <row r="35" spans="1:6">
      <c r="A35">
        <v>34</v>
      </c>
      <c r="B35" t="s">
        <v>456</v>
      </c>
      <c r="C35">
        <v>22661</v>
      </c>
      <c r="D35" t="s">
        <v>456</v>
      </c>
      <c r="E35" t="s">
        <v>1307</v>
      </c>
      <c r="F35">
        <v>34</v>
      </c>
    </row>
    <row r="36" spans="1:6">
      <c r="A36">
        <v>35</v>
      </c>
      <c r="B36" t="s">
        <v>457</v>
      </c>
      <c r="C36">
        <v>22662</v>
      </c>
      <c r="D36" t="s">
        <v>457</v>
      </c>
      <c r="E36" t="s">
        <v>1308</v>
      </c>
      <c r="F36">
        <v>35</v>
      </c>
    </row>
    <row r="37" spans="1:6">
      <c r="A37">
        <v>36</v>
      </c>
      <c r="B37" t="s">
        <v>458</v>
      </c>
      <c r="C37">
        <v>22663</v>
      </c>
      <c r="D37" t="s">
        <v>458</v>
      </c>
      <c r="E37" t="s">
        <v>1309</v>
      </c>
      <c r="F37">
        <v>36</v>
      </c>
    </row>
    <row r="38" spans="1:6">
      <c r="A38">
        <v>37</v>
      </c>
      <c r="B38" t="s">
        <v>459</v>
      </c>
      <c r="C38">
        <v>22664</v>
      </c>
      <c r="D38" t="s">
        <v>459</v>
      </c>
      <c r="E38" t="s">
        <v>1310</v>
      </c>
      <c r="F38">
        <v>37</v>
      </c>
    </row>
    <row r="39" spans="1:6">
      <c r="A39">
        <v>38</v>
      </c>
      <c r="B39" t="s">
        <v>460</v>
      </c>
      <c r="C39">
        <v>22665</v>
      </c>
      <c r="D39" t="s">
        <v>460</v>
      </c>
      <c r="E39" t="s">
        <v>1311</v>
      </c>
      <c r="F39">
        <v>38</v>
      </c>
    </row>
    <row r="40" spans="1:6">
      <c r="A40">
        <v>39</v>
      </c>
      <c r="B40" t="s">
        <v>461</v>
      </c>
      <c r="C40">
        <v>22666</v>
      </c>
      <c r="D40" t="s">
        <v>461</v>
      </c>
      <c r="E40" t="s">
        <v>1312</v>
      </c>
      <c r="F40">
        <v>39</v>
      </c>
    </row>
    <row r="41" spans="1:6">
      <c r="A41">
        <v>40</v>
      </c>
      <c r="B41" t="s">
        <v>462</v>
      </c>
      <c r="C41">
        <v>22667</v>
      </c>
      <c r="D41" t="s">
        <v>462</v>
      </c>
      <c r="E41" t="s">
        <v>1313</v>
      </c>
      <c r="F41">
        <v>40</v>
      </c>
    </row>
    <row r="42" spans="1:6">
      <c r="A42">
        <v>41</v>
      </c>
      <c r="B42" t="s">
        <v>463</v>
      </c>
      <c r="C42">
        <v>22689</v>
      </c>
      <c r="D42" t="s">
        <v>463</v>
      </c>
      <c r="E42" t="s">
        <v>464</v>
      </c>
      <c r="F42">
        <v>41</v>
      </c>
    </row>
    <row r="43" spans="1:6">
      <c r="A43">
        <v>42</v>
      </c>
      <c r="B43" t="s">
        <v>465</v>
      </c>
      <c r="C43">
        <v>22690</v>
      </c>
      <c r="D43" t="s">
        <v>465</v>
      </c>
      <c r="E43" t="s">
        <v>1314</v>
      </c>
      <c r="F43">
        <v>42</v>
      </c>
    </row>
    <row r="44" spans="1:6">
      <c r="A44">
        <v>43</v>
      </c>
      <c r="B44" t="s">
        <v>466</v>
      </c>
      <c r="C44">
        <v>22691</v>
      </c>
      <c r="D44" t="s">
        <v>466</v>
      </c>
      <c r="E44" t="s">
        <v>1315</v>
      </c>
      <c r="F44">
        <v>43</v>
      </c>
    </row>
    <row r="45" spans="1:6">
      <c r="A45">
        <v>44</v>
      </c>
      <c r="B45" t="s">
        <v>467</v>
      </c>
      <c r="C45">
        <v>22692</v>
      </c>
      <c r="D45" t="s">
        <v>467</v>
      </c>
      <c r="E45" t="s">
        <v>1316</v>
      </c>
      <c r="F45">
        <v>44</v>
      </c>
    </row>
    <row r="46" spans="1:6">
      <c r="A46">
        <v>45</v>
      </c>
      <c r="B46" t="s">
        <v>468</v>
      </c>
      <c r="C46">
        <v>22693</v>
      </c>
      <c r="D46" t="s">
        <v>468</v>
      </c>
      <c r="E46" t="s">
        <v>1317</v>
      </c>
      <c r="F46">
        <v>45</v>
      </c>
    </row>
    <row r="47" spans="1:6">
      <c r="A47">
        <v>46</v>
      </c>
      <c r="B47" t="s">
        <v>469</v>
      </c>
      <c r="C47">
        <v>22694</v>
      </c>
      <c r="D47" t="s">
        <v>469</v>
      </c>
      <c r="E47" t="s">
        <v>1318</v>
      </c>
      <c r="F47">
        <v>46</v>
      </c>
    </row>
    <row r="48" spans="1:6">
      <c r="A48">
        <v>47</v>
      </c>
      <c r="B48" t="s">
        <v>470</v>
      </c>
      <c r="C48">
        <v>22695</v>
      </c>
      <c r="D48" t="s">
        <v>470</v>
      </c>
      <c r="E48" t="s">
        <v>1319</v>
      </c>
      <c r="F48">
        <v>47</v>
      </c>
    </row>
    <row r="49" spans="1:6">
      <c r="A49">
        <v>48</v>
      </c>
      <c r="B49" t="s">
        <v>471</v>
      </c>
      <c r="C49">
        <v>22696</v>
      </c>
      <c r="D49" t="s">
        <v>471</v>
      </c>
      <c r="E49" t="s">
        <v>1320</v>
      </c>
      <c r="F49">
        <v>48</v>
      </c>
    </row>
    <row r="50" spans="1:6">
      <c r="A50">
        <v>49</v>
      </c>
      <c r="B50" t="s">
        <v>472</v>
      </c>
      <c r="C50">
        <v>22697</v>
      </c>
      <c r="D50" t="s">
        <v>472</v>
      </c>
      <c r="E50" t="s">
        <v>1321</v>
      </c>
      <c r="F50">
        <v>49</v>
      </c>
    </row>
    <row r="51" spans="1:6">
      <c r="A51">
        <v>50</v>
      </c>
      <c r="B51" t="s">
        <v>473</v>
      </c>
      <c r="C51">
        <v>22698</v>
      </c>
      <c r="D51" t="s">
        <v>473</v>
      </c>
      <c r="E51" t="s">
        <v>1322</v>
      </c>
      <c r="F51">
        <v>50</v>
      </c>
    </row>
    <row r="52" spans="1:6">
      <c r="A52">
        <v>51</v>
      </c>
      <c r="B52" t="s">
        <v>474</v>
      </c>
      <c r="C52">
        <v>22699</v>
      </c>
      <c r="D52" t="s">
        <v>474</v>
      </c>
      <c r="E52" t="s">
        <v>1323</v>
      </c>
      <c r="F52">
        <v>51</v>
      </c>
    </row>
    <row r="53" spans="1:6">
      <c r="A53">
        <v>52</v>
      </c>
      <c r="B53" t="s">
        <v>475</v>
      </c>
      <c r="C53">
        <v>22748</v>
      </c>
      <c r="D53" t="s">
        <v>475</v>
      </c>
      <c r="E53" t="s">
        <v>1324</v>
      </c>
      <c r="F53">
        <v>52</v>
      </c>
    </row>
    <row r="54" spans="1:6">
      <c r="A54">
        <v>53</v>
      </c>
      <c r="B54" t="s">
        <v>476</v>
      </c>
      <c r="C54">
        <v>22750</v>
      </c>
      <c r="D54" t="s">
        <v>476</v>
      </c>
      <c r="E54" t="s">
        <v>1325</v>
      </c>
      <c r="F54">
        <v>53</v>
      </c>
    </row>
    <row r="55" spans="1:6">
      <c r="A55">
        <v>54</v>
      </c>
      <c r="B55" t="s">
        <v>477</v>
      </c>
      <c r="C55">
        <v>22751</v>
      </c>
      <c r="D55" t="s">
        <v>477</v>
      </c>
      <c r="E55" t="s">
        <v>1339</v>
      </c>
      <c r="F55">
        <v>54</v>
      </c>
    </row>
    <row r="56" spans="1:6">
      <c r="A56">
        <v>55</v>
      </c>
      <c r="B56" t="s">
        <v>478</v>
      </c>
      <c r="C56">
        <v>22752</v>
      </c>
      <c r="D56" t="s">
        <v>478</v>
      </c>
      <c r="E56" t="s">
        <v>1340</v>
      </c>
      <c r="F56">
        <v>55</v>
      </c>
    </row>
    <row r="57" spans="1:6">
      <c r="A57">
        <v>56</v>
      </c>
      <c r="B57" t="s">
        <v>479</v>
      </c>
      <c r="C57">
        <v>22753</v>
      </c>
      <c r="D57" t="s">
        <v>479</v>
      </c>
      <c r="E57" t="s">
        <v>1341</v>
      </c>
      <c r="F57">
        <v>56</v>
      </c>
    </row>
    <row r="58" spans="1:6">
      <c r="A58">
        <v>57</v>
      </c>
      <c r="B58" t="s">
        <v>480</v>
      </c>
      <c r="C58">
        <v>22755</v>
      </c>
      <c r="D58" t="s">
        <v>480</v>
      </c>
      <c r="E58" t="s">
        <v>1342</v>
      </c>
      <c r="F58">
        <v>57</v>
      </c>
    </row>
    <row r="59" spans="1:6">
      <c r="A59">
        <v>58</v>
      </c>
      <c r="B59" t="s">
        <v>481</v>
      </c>
      <c r="C59">
        <v>22756</v>
      </c>
      <c r="D59" t="s">
        <v>481</v>
      </c>
      <c r="E59" t="s">
        <v>1343</v>
      </c>
      <c r="F59">
        <v>58</v>
      </c>
    </row>
    <row r="60" spans="1:6">
      <c r="A60">
        <v>59</v>
      </c>
      <c r="B60" t="s">
        <v>483</v>
      </c>
      <c r="C60">
        <v>22757</v>
      </c>
      <c r="D60" t="s">
        <v>483</v>
      </c>
      <c r="E60" t="s">
        <v>1344</v>
      </c>
      <c r="F60">
        <v>59</v>
      </c>
    </row>
    <row r="61" spans="1:6">
      <c r="A61">
        <v>60</v>
      </c>
      <c r="B61" t="s">
        <v>484</v>
      </c>
      <c r="C61">
        <v>22758</v>
      </c>
      <c r="D61" t="s">
        <v>484</v>
      </c>
      <c r="E61" t="s">
        <v>485</v>
      </c>
      <c r="F61">
        <v>60</v>
      </c>
    </row>
    <row r="62" spans="1:6">
      <c r="A62">
        <v>61</v>
      </c>
      <c r="B62" t="s">
        <v>486</v>
      </c>
      <c r="C62">
        <v>22759</v>
      </c>
      <c r="D62" t="s">
        <v>486</v>
      </c>
      <c r="E62" t="s">
        <v>1345</v>
      </c>
      <c r="F62">
        <v>61</v>
      </c>
    </row>
    <row r="63" spans="1:6">
      <c r="A63">
        <v>62</v>
      </c>
      <c r="B63" t="s">
        <v>487</v>
      </c>
      <c r="C63">
        <v>22760</v>
      </c>
      <c r="D63" t="s">
        <v>487</v>
      </c>
      <c r="E63" t="s">
        <v>488</v>
      </c>
      <c r="F63">
        <v>62</v>
      </c>
    </row>
    <row r="64" spans="1:6">
      <c r="A64">
        <v>63</v>
      </c>
      <c r="B64" t="s">
        <v>489</v>
      </c>
      <c r="C64">
        <v>22761</v>
      </c>
      <c r="D64" t="s">
        <v>489</v>
      </c>
      <c r="E64" t="s">
        <v>1346</v>
      </c>
      <c r="F64">
        <v>63</v>
      </c>
    </row>
    <row r="65" spans="1:6">
      <c r="A65">
        <v>64</v>
      </c>
      <c r="B65" t="s">
        <v>490</v>
      </c>
      <c r="C65">
        <v>22762</v>
      </c>
      <c r="D65" t="s">
        <v>490</v>
      </c>
      <c r="E65" t="s">
        <v>1326</v>
      </c>
      <c r="F65">
        <v>64</v>
      </c>
    </row>
    <row r="66" spans="1:6">
      <c r="A66">
        <v>65</v>
      </c>
      <c r="B66" t="s">
        <v>493</v>
      </c>
      <c r="C66">
        <v>22769</v>
      </c>
      <c r="D66" t="s">
        <v>493</v>
      </c>
      <c r="E66" t="s">
        <v>494</v>
      </c>
      <c r="F66">
        <v>65</v>
      </c>
    </row>
    <row r="67" spans="1:6">
      <c r="A67">
        <v>66</v>
      </c>
      <c r="B67" t="s">
        <v>497</v>
      </c>
      <c r="C67">
        <v>22774</v>
      </c>
      <c r="D67" t="s">
        <v>497</v>
      </c>
      <c r="E67" t="s">
        <v>1327</v>
      </c>
      <c r="F67">
        <v>66</v>
      </c>
    </row>
    <row r="68" spans="1:6">
      <c r="A68">
        <v>67</v>
      </c>
      <c r="B68" t="s">
        <v>498</v>
      </c>
      <c r="C68">
        <v>22775</v>
      </c>
      <c r="D68" t="s">
        <v>498</v>
      </c>
      <c r="E68" t="s">
        <v>1328</v>
      </c>
      <c r="F68">
        <v>67</v>
      </c>
    </row>
    <row r="69" spans="1:6">
      <c r="A69">
        <v>68</v>
      </c>
      <c r="B69" t="s">
        <v>499</v>
      </c>
      <c r="C69">
        <v>22776</v>
      </c>
      <c r="D69" t="s">
        <v>499</v>
      </c>
      <c r="E69" t="s">
        <v>500</v>
      </c>
      <c r="F69">
        <v>68</v>
      </c>
    </row>
    <row r="70" spans="1:6">
      <c r="A70">
        <v>69</v>
      </c>
      <c r="B70" t="s">
        <v>501</v>
      </c>
      <c r="C70">
        <v>22779</v>
      </c>
      <c r="D70" t="s">
        <v>501</v>
      </c>
      <c r="E70" t="s">
        <v>1329</v>
      </c>
      <c r="F70">
        <v>69</v>
      </c>
    </row>
    <row r="71" spans="1:6">
      <c r="A71">
        <v>70</v>
      </c>
      <c r="B71" t="s">
        <v>502</v>
      </c>
      <c r="C71">
        <v>22780</v>
      </c>
      <c r="D71" t="s">
        <v>502</v>
      </c>
      <c r="E71" t="s">
        <v>1330</v>
      </c>
      <c r="F71">
        <v>70</v>
      </c>
    </row>
    <row r="72" spans="1:6">
      <c r="A72">
        <v>71</v>
      </c>
      <c r="B72" t="s">
        <v>503</v>
      </c>
      <c r="C72">
        <v>22784</v>
      </c>
      <c r="D72" t="s">
        <v>503</v>
      </c>
      <c r="E72" t="s">
        <v>1331</v>
      </c>
      <c r="F72">
        <v>71</v>
      </c>
    </row>
    <row r="73" spans="1:6">
      <c r="A73">
        <v>72</v>
      </c>
      <c r="B73" t="s">
        <v>505</v>
      </c>
      <c r="C73">
        <v>22786</v>
      </c>
      <c r="D73" t="s">
        <v>505</v>
      </c>
      <c r="E73" t="s">
        <v>1347</v>
      </c>
      <c r="F73">
        <v>72</v>
      </c>
    </row>
    <row r="74" spans="1:6">
      <c r="A74">
        <v>73</v>
      </c>
      <c r="B74" t="s">
        <v>506</v>
      </c>
      <c r="C74">
        <v>22787</v>
      </c>
      <c r="D74" t="s">
        <v>506</v>
      </c>
      <c r="E74" t="s">
        <v>1332</v>
      </c>
      <c r="F74">
        <v>73</v>
      </c>
    </row>
    <row r="75" spans="1:6">
      <c r="A75">
        <v>74</v>
      </c>
      <c r="B75" t="s">
        <v>507</v>
      </c>
      <c r="C75">
        <v>22792</v>
      </c>
      <c r="D75" t="s">
        <v>507</v>
      </c>
      <c r="E75" t="s">
        <v>1333</v>
      </c>
      <c r="F75">
        <v>74</v>
      </c>
    </row>
    <row r="76" spans="1:6">
      <c r="A76">
        <v>75</v>
      </c>
      <c r="B76" t="s">
        <v>508</v>
      </c>
      <c r="C76">
        <v>22793</v>
      </c>
      <c r="D76" t="s">
        <v>508</v>
      </c>
      <c r="E76" t="s">
        <v>1441</v>
      </c>
      <c r="F76">
        <v>75</v>
      </c>
    </row>
    <row r="77" spans="1:6">
      <c r="A77">
        <v>76</v>
      </c>
      <c r="B77" t="s">
        <v>509</v>
      </c>
      <c r="C77">
        <v>22794</v>
      </c>
      <c r="D77" t="s">
        <v>509</v>
      </c>
      <c r="E77" t="s">
        <v>1442</v>
      </c>
      <c r="F77">
        <v>76</v>
      </c>
    </row>
    <row r="78" spans="1:6">
      <c r="A78">
        <v>77</v>
      </c>
      <c r="B78" t="s">
        <v>511</v>
      </c>
      <c r="C78">
        <v>22795</v>
      </c>
      <c r="D78" t="s">
        <v>511</v>
      </c>
      <c r="E78" t="s">
        <v>1443</v>
      </c>
      <c r="F78">
        <v>77</v>
      </c>
    </row>
    <row r="79" spans="1:6">
      <c r="A79">
        <v>78</v>
      </c>
      <c r="B79" t="s">
        <v>512</v>
      </c>
      <c r="C79">
        <v>22796</v>
      </c>
      <c r="D79" t="s">
        <v>512</v>
      </c>
      <c r="E79" t="s">
        <v>1444</v>
      </c>
      <c r="F79">
        <v>78</v>
      </c>
    </row>
    <row r="80" spans="1:6">
      <c r="A80">
        <v>79</v>
      </c>
      <c r="B80" t="s">
        <v>513</v>
      </c>
      <c r="C80">
        <v>22797</v>
      </c>
      <c r="D80" t="s">
        <v>513</v>
      </c>
      <c r="E80" t="s">
        <v>1445</v>
      </c>
      <c r="F80">
        <v>79</v>
      </c>
    </row>
    <row r="81" spans="1:6">
      <c r="A81">
        <v>80</v>
      </c>
      <c r="B81" t="s">
        <v>514</v>
      </c>
      <c r="C81">
        <v>22798</v>
      </c>
      <c r="D81" t="s">
        <v>514</v>
      </c>
      <c r="E81" t="s">
        <v>1446</v>
      </c>
      <c r="F81">
        <v>80</v>
      </c>
    </row>
    <row r="82" spans="1:6">
      <c r="A82">
        <v>81</v>
      </c>
      <c r="B82" t="s">
        <v>515</v>
      </c>
      <c r="C82">
        <v>22799</v>
      </c>
      <c r="D82" t="s">
        <v>515</v>
      </c>
      <c r="E82" t="s">
        <v>1447</v>
      </c>
      <c r="F82">
        <v>81</v>
      </c>
    </row>
    <row r="83" spans="1:6">
      <c r="A83">
        <v>82</v>
      </c>
      <c r="B83" t="s">
        <v>516</v>
      </c>
      <c r="C83">
        <v>22800</v>
      </c>
      <c r="D83" t="s">
        <v>516</v>
      </c>
      <c r="E83" t="s">
        <v>1448</v>
      </c>
      <c r="F83">
        <v>82</v>
      </c>
    </row>
    <row r="84" spans="1:6">
      <c r="A84">
        <v>83</v>
      </c>
      <c r="B84" t="s">
        <v>517</v>
      </c>
      <c r="C84">
        <v>22801</v>
      </c>
      <c r="D84" t="s">
        <v>517</v>
      </c>
      <c r="E84" t="s">
        <v>1349</v>
      </c>
      <c r="F84">
        <v>83</v>
      </c>
    </row>
    <row r="85" spans="1:6">
      <c r="A85">
        <v>84</v>
      </c>
      <c r="B85" t="s">
        <v>518</v>
      </c>
      <c r="C85">
        <v>22802</v>
      </c>
      <c r="D85" t="s">
        <v>518</v>
      </c>
      <c r="E85" t="s">
        <v>1449</v>
      </c>
      <c r="F85">
        <v>84</v>
      </c>
    </row>
    <row r="86" spans="1:6">
      <c r="A86">
        <v>85</v>
      </c>
      <c r="B86" t="s">
        <v>520</v>
      </c>
      <c r="C86">
        <v>22803</v>
      </c>
      <c r="D86" t="s">
        <v>520</v>
      </c>
      <c r="E86" t="s">
        <v>1450</v>
      </c>
      <c r="F86">
        <v>85</v>
      </c>
    </row>
    <row r="87" spans="1:6">
      <c r="A87">
        <v>86</v>
      </c>
      <c r="B87" t="s">
        <v>521</v>
      </c>
      <c r="C87">
        <v>22804</v>
      </c>
      <c r="D87" t="s">
        <v>521</v>
      </c>
      <c r="E87" t="s">
        <v>1350</v>
      </c>
      <c r="F87">
        <v>86</v>
      </c>
    </row>
    <row r="88" spans="1:6">
      <c r="A88">
        <v>87</v>
      </c>
      <c r="B88" t="s">
        <v>522</v>
      </c>
      <c r="C88">
        <v>22805</v>
      </c>
      <c r="D88" t="s">
        <v>522</v>
      </c>
      <c r="E88" t="s">
        <v>1451</v>
      </c>
      <c r="F88">
        <v>87</v>
      </c>
    </row>
    <row r="89" spans="1:6">
      <c r="A89">
        <v>88</v>
      </c>
      <c r="B89" t="s">
        <v>523</v>
      </c>
      <c r="C89">
        <v>22807</v>
      </c>
      <c r="D89" t="s">
        <v>523</v>
      </c>
      <c r="E89" t="s">
        <v>1452</v>
      </c>
      <c r="F89">
        <v>88</v>
      </c>
    </row>
    <row r="90" spans="1:6">
      <c r="A90">
        <v>89</v>
      </c>
      <c r="B90" t="s">
        <v>524</v>
      </c>
      <c r="C90">
        <v>22808</v>
      </c>
      <c r="D90" t="s">
        <v>524</v>
      </c>
      <c r="E90" t="s">
        <v>1453</v>
      </c>
      <c r="F90">
        <v>89</v>
      </c>
    </row>
    <row r="91" spans="1:6">
      <c r="A91">
        <v>90</v>
      </c>
      <c r="B91" t="s">
        <v>525</v>
      </c>
      <c r="C91">
        <v>22810</v>
      </c>
      <c r="D91" t="s">
        <v>525</v>
      </c>
      <c r="E91" t="s">
        <v>1454</v>
      </c>
      <c r="F91">
        <v>90</v>
      </c>
    </row>
    <row r="92" spans="1:6">
      <c r="A92">
        <v>91</v>
      </c>
      <c r="B92" t="s">
        <v>526</v>
      </c>
      <c r="C92">
        <v>22811</v>
      </c>
      <c r="D92" t="s">
        <v>526</v>
      </c>
      <c r="E92" t="s">
        <v>1455</v>
      </c>
      <c r="F92">
        <v>91</v>
      </c>
    </row>
    <row r="93" spans="1:6">
      <c r="A93">
        <v>92</v>
      </c>
      <c r="B93" t="s">
        <v>527</v>
      </c>
      <c r="C93">
        <v>22812</v>
      </c>
      <c r="D93" t="s">
        <v>527</v>
      </c>
      <c r="E93" t="s">
        <v>1456</v>
      </c>
      <c r="F93">
        <v>92</v>
      </c>
    </row>
    <row r="94" spans="1:6">
      <c r="A94">
        <v>93</v>
      </c>
      <c r="B94" t="s">
        <v>528</v>
      </c>
      <c r="C94">
        <v>22813</v>
      </c>
      <c r="D94" t="s">
        <v>528</v>
      </c>
      <c r="E94" t="s">
        <v>1457</v>
      </c>
      <c r="F94">
        <v>93</v>
      </c>
    </row>
    <row r="95" spans="1:6">
      <c r="A95">
        <v>94</v>
      </c>
      <c r="B95" t="s">
        <v>530</v>
      </c>
      <c r="C95">
        <v>22814</v>
      </c>
      <c r="D95" t="s">
        <v>530</v>
      </c>
      <c r="E95" t="s">
        <v>1351</v>
      </c>
      <c r="F95">
        <v>94</v>
      </c>
    </row>
    <row r="96" spans="1:6">
      <c r="A96">
        <v>95</v>
      </c>
      <c r="B96" t="s">
        <v>531</v>
      </c>
      <c r="C96">
        <v>22815</v>
      </c>
      <c r="D96" t="s">
        <v>531</v>
      </c>
      <c r="E96" t="s">
        <v>1458</v>
      </c>
      <c r="F96">
        <v>95</v>
      </c>
    </row>
    <row r="97" spans="1:6">
      <c r="A97">
        <v>96</v>
      </c>
      <c r="B97" t="s">
        <v>532</v>
      </c>
      <c r="C97">
        <v>22817</v>
      </c>
      <c r="D97" t="s">
        <v>532</v>
      </c>
      <c r="E97" t="s">
        <v>1459</v>
      </c>
      <c r="F97">
        <v>96</v>
      </c>
    </row>
    <row r="98" spans="1:6">
      <c r="A98">
        <v>97</v>
      </c>
      <c r="B98" t="s">
        <v>533</v>
      </c>
      <c r="C98">
        <v>22819</v>
      </c>
      <c r="D98" t="s">
        <v>533</v>
      </c>
      <c r="E98" t="s">
        <v>1460</v>
      </c>
      <c r="F98">
        <v>97</v>
      </c>
    </row>
    <row r="99" spans="1:6">
      <c r="A99">
        <v>98</v>
      </c>
      <c r="B99" t="s">
        <v>534</v>
      </c>
      <c r="C99">
        <v>22833</v>
      </c>
      <c r="D99" t="s">
        <v>534</v>
      </c>
      <c r="E99" t="s">
        <v>1461</v>
      </c>
      <c r="F99">
        <v>98</v>
      </c>
    </row>
    <row r="100" spans="1:6">
      <c r="A100">
        <v>99</v>
      </c>
      <c r="B100" t="s">
        <v>812</v>
      </c>
      <c r="C100">
        <v>22837</v>
      </c>
      <c r="D100" t="s">
        <v>812</v>
      </c>
      <c r="E100" t="s">
        <v>1462</v>
      </c>
      <c r="F100">
        <v>99</v>
      </c>
    </row>
    <row r="101" spans="1:6">
      <c r="A101">
        <v>100</v>
      </c>
      <c r="B101" t="s">
        <v>1358</v>
      </c>
      <c r="C101">
        <v>22839</v>
      </c>
      <c r="D101" t="s">
        <v>1358</v>
      </c>
      <c r="E101" t="s">
        <v>885</v>
      </c>
      <c r="F101">
        <v>100</v>
      </c>
    </row>
    <row r="102" spans="1:6">
      <c r="A102">
        <v>101</v>
      </c>
      <c r="B102" t="s">
        <v>1359</v>
      </c>
      <c r="C102">
        <v>22840</v>
      </c>
      <c r="D102" t="s">
        <v>1359</v>
      </c>
      <c r="E102" t="s">
        <v>549</v>
      </c>
      <c r="F102">
        <v>101</v>
      </c>
    </row>
    <row r="103" spans="1:6">
      <c r="A103">
        <v>102</v>
      </c>
      <c r="B103" t="s">
        <v>813</v>
      </c>
      <c r="C103">
        <v>23417</v>
      </c>
      <c r="D103" t="s">
        <v>813</v>
      </c>
      <c r="E103" t="s">
        <v>1463</v>
      </c>
      <c r="F103">
        <v>102</v>
      </c>
    </row>
    <row r="104" spans="1:6">
      <c r="A104">
        <v>103</v>
      </c>
      <c r="B104" t="s">
        <v>495</v>
      </c>
      <c r="C104">
        <v>23422</v>
      </c>
      <c r="D104" t="s">
        <v>495</v>
      </c>
      <c r="E104" t="s">
        <v>496</v>
      </c>
      <c r="F104">
        <v>103</v>
      </c>
    </row>
    <row r="105" spans="1:6">
      <c r="A105">
        <v>104</v>
      </c>
      <c r="B105" t="s">
        <v>1360</v>
      </c>
      <c r="C105">
        <v>23430</v>
      </c>
      <c r="D105" t="s">
        <v>1360</v>
      </c>
      <c r="E105" t="s">
        <v>815</v>
      </c>
      <c r="F105">
        <v>104</v>
      </c>
    </row>
    <row r="106" spans="1:6">
      <c r="A106">
        <v>105</v>
      </c>
      <c r="B106" t="s">
        <v>1361</v>
      </c>
      <c r="C106">
        <v>24275</v>
      </c>
      <c r="D106" t="s">
        <v>1361</v>
      </c>
      <c r="E106" t="s">
        <v>886</v>
      </c>
      <c r="F106">
        <v>105</v>
      </c>
    </row>
    <row r="107" spans="1:6">
      <c r="A107">
        <v>106</v>
      </c>
      <c r="B107" t="s">
        <v>1362</v>
      </c>
      <c r="C107">
        <v>24276</v>
      </c>
      <c r="D107" t="s">
        <v>1362</v>
      </c>
      <c r="E107" t="s">
        <v>539</v>
      </c>
      <c r="F107">
        <v>106</v>
      </c>
    </row>
    <row r="108" spans="1:6">
      <c r="A108">
        <v>107</v>
      </c>
      <c r="B108" t="s">
        <v>1363</v>
      </c>
      <c r="C108">
        <v>24277</v>
      </c>
      <c r="D108" t="s">
        <v>1363</v>
      </c>
      <c r="E108" t="s">
        <v>887</v>
      </c>
      <c r="F108">
        <v>107</v>
      </c>
    </row>
    <row r="109" spans="1:6">
      <c r="A109">
        <v>108</v>
      </c>
      <c r="B109" t="s">
        <v>1364</v>
      </c>
      <c r="C109">
        <v>24278</v>
      </c>
      <c r="D109" t="s">
        <v>1364</v>
      </c>
      <c r="E109" t="s">
        <v>888</v>
      </c>
      <c r="F109">
        <v>108</v>
      </c>
    </row>
    <row r="110" spans="1:6">
      <c r="A110">
        <v>109</v>
      </c>
      <c r="B110" t="s">
        <v>1365</v>
      </c>
      <c r="C110">
        <v>24279</v>
      </c>
      <c r="D110" t="s">
        <v>1365</v>
      </c>
      <c r="E110" t="s">
        <v>889</v>
      </c>
      <c r="F110">
        <v>109</v>
      </c>
    </row>
    <row r="111" spans="1:6">
      <c r="A111">
        <v>110</v>
      </c>
      <c r="B111" t="s">
        <v>1366</v>
      </c>
      <c r="C111">
        <v>24280</v>
      </c>
      <c r="D111" t="s">
        <v>1366</v>
      </c>
      <c r="E111" t="s">
        <v>890</v>
      </c>
      <c r="F111">
        <v>110</v>
      </c>
    </row>
    <row r="112" spans="1:6">
      <c r="A112">
        <v>111</v>
      </c>
      <c r="B112" t="s">
        <v>1367</v>
      </c>
      <c r="C112">
        <v>24281</v>
      </c>
      <c r="D112" t="s">
        <v>1367</v>
      </c>
      <c r="E112" t="s">
        <v>891</v>
      </c>
      <c r="F112">
        <v>111</v>
      </c>
    </row>
    <row r="113" spans="1:6">
      <c r="A113">
        <v>112</v>
      </c>
      <c r="B113" t="s">
        <v>541</v>
      </c>
      <c r="C113">
        <v>24282</v>
      </c>
      <c r="D113" t="s">
        <v>541</v>
      </c>
      <c r="E113" t="s">
        <v>892</v>
      </c>
      <c r="F113">
        <v>112</v>
      </c>
    </row>
    <row r="114" spans="1:6">
      <c r="A114">
        <v>113</v>
      </c>
      <c r="B114" t="s">
        <v>1368</v>
      </c>
      <c r="C114">
        <v>24283</v>
      </c>
      <c r="D114" t="s">
        <v>1368</v>
      </c>
      <c r="E114" t="s">
        <v>542</v>
      </c>
      <c r="F114">
        <v>113</v>
      </c>
    </row>
    <row r="115" spans="1:6">
      <c r="A115">
        <v>114</v>
      </c>
      <c r="B115" t="s">
        <v>1369</v>
      </c>
      <c r="C115">
        <v>24285</v>
      </c>
      <c r="D115" t="s">
        <v>1369</v>
      </c>
      <c r="E115" t="s">
        <v>893</v>
      </c>
      <c r="F115">
        <v>114</v>
      </c>
    </row>
    <row r="116" spans="1:6">
      <c r="A116">
        <v>115</v>
      </c>
      <c r="B116" t="s">
        <v>548</v>
      </c>
      <c r="C116">
        <v>24286</v>
      </c>
      <c r="D116" t="s">
        <v>548</v>
      </c>
      <c r="E116" t="s">
        <v>894</v>
      </c>
      <c r="F116">
        <v>115</v>
      </c>
    </row>
    <row r="117" spans="1:6">
      <c r="A117">
        <v>116</v>
      </c>
      <c r="B117" t="s">
        <v>895</v>
      </c>
      <c r="C117">
        <v>24287</v>
      </c>
      <c r="D117" t="s">
        <v>895</v>
      </c>
      <c r="E117" t="s">
        <v>896</v>
      </c>
      <c r="F117">
        <v>116</v>
      </c>
    </row>
    <row r="118" spans="1:6">
      <c r="A118">
        <v>117</v>
      </c>
      <c r="B118" t="s">
        <v>1370</v>
      </c>
      <c r="C118">
        <v>24288</v>
      </c>
      <c r="D118" t="s">
        <v>1370</v>
      </c>
      <c r="E118" t="s">
        <v>1464</v>
      </c>
      <c r="F118">
        <v>117</v>
      </c>
    </row>
    <row r="119" spans="1:6">
      <c r="A119">
        <v>118</v>
      </c>
      <c r="B119" t="s">
        <v>550</v>
      </c>
      <c r="C119">
        <v>24290</v>
      </c>
      <c r="D119" t="s">
        <v>550</v>
      </c>
      <c r="E119" t="s">
        <v>897</v>
      </c>
      <c r="F119">
        <v>118</v>
      </c>
    </row>
    <row r="120" spans="1:6">
      <c r="A120">
        <v>119</v>
      </c>
      <c r="B120" t="s">
        <v>552</v>
      </c>
      <c r="C120">
        <v>24291</v>
      </c>
      <c r="D120" t="s">
        <v>552</v>
      </c>
      <c r="E120" t="s">
        <v>553</v>
      </c>
      <c r="F120">
        <v>119</v>
      </c>
    </row>
    <row r="121" spans="1:6">
      <c r="A121">
        <v>120</v>
      </c>
      <c r="B121" t="s">
        <v>1371</v>
      </c>
      <c r="C121">
        <v>24292</v>
      </c>
      <c r="D121" t="s">
        <v>1371</v>
      </c>
      <c r="E121" t="s">
        <v>1465</v>
      </c>
      <c r="F121">
        <v>120</v>
      </c>
    </row>
    <row r="122" spans="1:6">
      <c r="A122">
        <v>121</v>
      </c>
      <c r="B122" t="s">
        <v>556</v>
      </c>
      <c r="C122">
        <v>24293</v>
      </c>
      <c r="D122" t="s">
        <v>556</v>
      </c>
      <c r="E122" t="s">
        <v>898</v>
      </c>
      <c r="F122">
        <v>121</v>
      </c>
    </row>
    <row r="123" spans="1:6">
      <c r="A123">
        <v>122</v>
      </c>
      <c r="B123" t="s">
        <v>557</v>
      </c>
      <c r="C123">
        <v>24294</v>
      </c>
      <c r="D123" t="s">
        <v>557</v>
      </c>
      <c r="E123" t="s">
        <v>558</v>
      </c>
      <c r="F123">
        <v>122</v>
      </c>
    </row>
    <row r="124" spans="1:6">
      <c r="A124">
        <v>123</v>
      </c>
      <c r="B124" t="s">
        <v>1372</v>
      </c>
      <c r="C124">
        <v>24296</v>
      </c>
      <c r="D124" t="s">
        <v>1372</v>
      </c>
      <c r="E124" t="s">
        <v>899</v>
      </c>
      <c r="F124">
        <v>123</v>
      </c>
    </row>
    <row r="125" spans="1:6">
      <c r="A125">
        <v>124</v>
      </c>
      <c r="B125" t="s">
        <v>561</v>
      </c>
      <c r="C125">
        <v>24297</v>
      </c>
      <c r="D125" t="s">
        <v>561</v>
      </c>
      <c r="E125" t="s">
        <v>900</v>
      </c>
      <c r="F125">
        <v>124</v>
      </c>
    </row>
    <row r="126" spans="1:6">
      <c r="A126">
        <v>125</v>
      </c>
      <c r="B126" t="s">
        <v>1373</v>
      </c>
      <c r="C126">
        <v>24298</v>
      </c>
      <c r="D126" t="s">
        <v>1373</v>
      </c>
      <c r="E126" t="s">
        <v>901</v>
      </c>
      <c r="F126">
        <v>125</v>
      </c>
    </row>
    <row r="127" spans="1:6">
      <c r="A127">
        <v>126</v>
      </c>
      <c r="B127" t="s">
        <v>562</v>
      </c>
      <c r="C127">
        <v>24299</v>
      </c>
      <c r="D127" t="s">
        <v>562</v>
      </c>
      <c r="E127" t="s">
        <v>902</v>
      </c>
      <c r="F127">
        <v>126</v>
      </c>
    </row>
    <row r="128" spans="1:6">
      <c r="A128">
        <v>127</v>
      </c>
      <c r="B128" t="s">
        <v>563</v>
      </c>
      <c r="C128">
        <v>24301</v>
      </c>
      <c r="D128" t="s">
        <v>563</v>
      </c>
      <c r="E128" t="s">
        <v>903</v>
      </c>
      <c r="F128">
        <v>127</v>
      </c>
    </row>
    <row r="129" spans="1:6">
      <c r="A129">
        <v>128</v>
      </c>
      <c r="B129" t="s">
        <v>1374</v>
      </c>
      <c r="C129">
        <v>24302</v>
      </c>
      <c r="D129" t="s">
        <v>1374</v>
      </c>
      <c r="E129" t="s">
        <v>1466</v>
      </c>
      <c r="F129">
        <v>128</v>
      </c>
    </row>
    <row r="130" spans="1:6">
      <c r="A130">
        <v>129</v>
      </c>
      <c r="B130" t="s">
        <v>565</v>
      </c>
      <c r="C130">
        <v>24304</v>
      </c>
      <c r="D130" t="s">
        <v>565</v>
      </c>
      <c r="E130" t="s">
        <v>816</v>
      </c>
      <c r="F130">
        <v>129</v>
      </c>
    </row>
    <row r="131" spans="1:6">
      <c r="A131">
        <v>130</v>
      </c>
      <c r="B131" t="s">
        <v>1375</v>
      </c>
      <c r="C131">
        <v>24308</v>
      </c>
      <c r="D131" t="s">
        <v>1375</v>
      </c>
      <c r="E131" t="s">
        <v>817</v>
      </c>
      <c r="F131">
        <v>130</v>
      </c>
    </row>
    <row r="132" spans="1:6">
      <c r="A132">
        <v>131</v>
      </c>
      <c r="B132" t="s">
        <v>568</v>
      </c>
      <c r="C132">
        <v>24310</v>
      </c>
      <c r="D132" t="s">
        <v>568</v>
      </c>
      <c r="E132" t="s">
        <v>818</v>
      </c>
      <c r="F132">
        <v>131</v>
      </c>
    </row>
    <row r="133" spans="1:6">
      <c r="A133">
        <v>132</v>
      </c>
      <c r="B133" t="s">
        <v>1376</v>
      </c>
      <c r="C133">
        <v>24311</v>
      </c>
      <c r="D133" t="s">
        <v>1376</v>
      </c>
      <c r="E133" t="s">
        <v>819</v>
      </c>
      <c r="F133">
        <v>132</v>
      </c>
    </row>
    <row r="134" spans="1:6">
      <c r="A134">
        <v>133</v>
      </c>
      <c r="B134" t="s">
        <v>1377</v>
      </c>
      <c r="C134">
        <v>24312</v>
      </c>
      <c r="D134" t="s">
        <v>1377</v>
      </c>
      <c r="E134" t="s">
        <v>500</v>
      </c>
      <c r="F134">
        <v>133</v>
      </c>
    </row>
    <row r="135" spans="1:6">
      <c r="A135">
        <v>134</v>
      </c>
      <c r="B135" t="s">
        <v>1378</v>
      </c>
      <c r="C135">
        <v>24313</v>
      </c>
      <c r="D135" t="s">
        <v>1378</v>
      </c>
      <c r="E135" t="s">
        <v>820</v>
      </c>
      <c r="F135">
        <v>134</v>
      </c>
    </row>
    <row r="136" spans="1:6">
      <c r="A136">
        <v>135</v>
      </c>
      <c r="B136" t="s">
        <v>570</v>
      </c>
      <c r="C136">
        <v>24314</v>
      </c>
      <c r="D136" t="s">
        <v>570</v>
      </c>
      <c r="E136" t="s">
        <v>821</v>
      </c>
      <c r="F136">
        <v>135</v>
      </c>
    </row>
    <row r="137" spans="1:6">
      <c r="A137">
        <v>136</v>
      </c>
      <c r="B137" t="s">
        <v>1379</v>
      </c>
      <c r="C137">
        <v>24319</v>
      </c>
      <c r="D137" t="s">
        <v>1379</v>
      </c>
      <c r="E137" t="s">
        <v>857</v>
      </c>
      <c r="F137">
        <v>136</v>
      </c>
    </row>
    <row r="138" spans="1:6">
      <c r="A138">
        <v>137</v>
      </c>
      <c r="B138" t="s">
        <v>1380</v>
      </c>
      <c r="C138">
        <v>24320</v>
      </c>
      <c r="D138" t="s">
        <v>1380</v>
      </c>
      <c r="E138" t="s">
        <v>1467</v>
      </c>
      <c r="F138">
        <v>137</v>
      </c>
    </row>
    <row r="139" spans="1:6">
      <c r="A139">
        <v>138</v>
      </c>
      <c r="B139" t="s">
        <v>858</v>
      </c>
      <c r="C139">
        <v>24321</v>
      </c>
      <c r="D139" t="s">
        <v>858</v>
      </c>
      <c r="E139" t="s">
        <v>859</v>
      </c>
      <c r="F139">
        <v>138</v>
      </c>
    </row>
    <row r="140" spans="1:6">
      <c r="A140">
        <v>139</v>
      </c>
      <c r="B140" t="s">
        <v>571</v>
      </c>
      <c r="C140">
        <v>24322</v>
      </c>
      <c r="D140" t="s">
        <v>571</v>
      </c>
      <c r="E140" t="s">
        <v>860</v>
      </c>
      <c r="F140">
        <v>139</v>
      </c>
    </row>
    <row r="141" spans="1:6">
      <c r="A141">
        <v>140</v>
      </c>
      <c r="B141" t="s">
        <v>1381</v>
      </c>
      <c r="C141">
        <v>24323</v>
      </c>
      <c r="D141" t="s">
        <v>1381</v>
      </c>
      <c r="E141" t="s">
        <v>861</v>
      </c>
      <c r="F141">
        <v>140</v>
      </c>
    </row>
    <row r="142" spans="1:6">
      <c r="A142">
        <v>141</v>
      </c>
      <c r="B142" t="s">
        <v>572</v>
      </c>
      <c r="C142">
        <v>24324</v>
      </c>
      <c r="D142" t="s">
        <v>572</v>
      </c>
      <c r="E142" t="s">
        <v>862</v>
      </c>
      <c r="F142">
        <v>141</v>
      </c>
    </row>
    <row r="143" spans="1:6">
      <c r="A143">
        <v>142</v>
      </c>
      <c r="B143" t="s">
        <v>1382</v>
      </c>
      <c r="C143">
        <v>24325</v>
      </c>
      <c r="D143" t="s">
        <v>1382</v>
      </c>
      <c r="E143" t="s">
        <v>494</v>
      </c>
      <c r="F143">
        <v>142</v>
      </c>
    </row>
    <row r="144" spans="1:6">
      <c r="A144">
        <v>143</v>
      </c>
      <c r="B144" t="s">
        <v>1383</v>
      </c>
      <c r="C144">
        <v>24326</v>
      </c>
      <c r="D144" t="s">
        <v>1383</v>
      </c>
      <c r="E144" t="s">
        <v>863</v>
      </c>
      <c r="F144">
        <v>143</v>
      </c>
    </row>
    <row r="145" spans="1:6">
      <c r="A145">
        <v>144</v>
      </c>
      <c r="B145" t="s">
        <v>1384</v>
      </c>
      <c r="C145">
        <v>24327</v>
      </c>
      <c r="D145" t="s">
        <v>1384</v>
      </c>
      <c r="E145" t="s">
        <v>864</v>
      </c>
      <c r="F145">
        <v>144</v>
      </c>
    </row>
    <row r="146" spans="1:6">
      <c r="A146">
        <v>145</v>
      </c>
      <c r="B146" t="s">
        <v>1385</v>
      </c>
      <c r="C146">
        <v>24328</v>
      </c>
      <c r="D146" t="s">
        <v>1385</v>
      </c>
      <c r="E146" t="s">
        <v>865</v>
      </c>
      <c r="F146">
        <v>145</v>
      </c>
    </row>
    <row r="147" spans="1:6">
      <c r="A147">
        <v>146</v>
      </c>
      <c r="B147" t="s">
        <v>577</v>
      </c>
      <c r="C147">
        <v>24329</v>
      </c>
      <c r="D147" t="s">
        <v>577</v>
      </c>
      <c r="E147" t="s">
        <v>866</v>
      </c>
      <c r="F147">
        <v>146</v>
      </c>
    </row>
    <row r="148" spans="1:6">
      <c r="A148">
        <v>147</v>
      </c>
      <c r="B148" t="s">
        <v>578</v>
      </c>
      <c r="C148">
        <v>24330</v>
      </c>
      <c r="D148" t="s">
        <v>578</v>
      </c>
      <c r="E148" t="s">
        <v>867</v>
      </c>
      <c r="F148">
        <v>147</v>
      </c>
    </row>
    <row r="149" spans="1:6">
      <c r="A149">
        <v>148</v>
      </c>
      <c r="B149" t="s">
        <v>584</v>
      </c>
      <c r="C149">
        <v>24346</v>
      </c>
      <c r="D149" t="s">
        <v>584</v>
      </c>
      <c r="E149" t="s">
        <v>868</v>
      </c>
      <c r="F149">
        <v>148</v>
      </c>
    </row>
    <row r="150" spans="1:6">
      <c r="A150">
        <v>149</v>
      </c>
      <c r="B150" t="s">
        <v>1386</v>
      </c>
      <c r="C150">
        <v>24347</v>
      </c>
      <c r="D150" t="s">
        <v>1386</v>
      </c>
      <c r="E150" t="s">
        <v>869</v>
      </c>
      <c r="F150">
        <v>149</v>
      </c>
    </row>
    <row r="151" spans="1:6">
      <c r="A151">
        <v>150</v>
      </c>
      <c r="B151" t="s">
        <v>1387</v>
      </c>
      <c r="C151">
        <v>24400</v>
      </c>
      <c r="D151" t="s">
        <v>1387</v>
      </c>
      <c r="E151" t="s">
        <v>1468</v>
      </c>
      <c r="F151">
        <v>150</v>
      </c>
    </row>
    <row r="152" spans="1:6">
      <c r="A152">
        <v>151</v>
      </c>
      <c r="B152" t="s">
        <v>579</v>
      </c>
      <c r="C152">
        <v>24401</v>
      </c>
      <c r="D152" t="s">
        <v>579</v>
      </c>
      <c r="E152" t="s">
        <v>904</v>
      </c>
      <c r="F152">
        <v>151</v>
      </c>
    </row>
    <row r="153" spans="1:6">
      <c r="A153">
        <v>152</v>
      </c>
      <c r="B153" t="s">
        <v>1388</v>
      </c>
      <c r="C153">
        <v>24402</v>
      </c>
      <c r="D153" t="s">
        <v>1388</v>
      </c>
      <c r="E153" t="s">
        <v>580</v>
      </c>
      <c r="F153">
        <v>152</v>
      </c>
    </row>
    <row r="154" spans="1:6">
      <c r="A154">
        <v>153</v>
      </c>
      <c r="B154" t="s">
        <v>1389</v>
      </c>
      <c r="C154">
        <v>24403</v>
      </c>
      <c r="D154" t="s">
        <v>1389</v>
      </c>
      <c r="E154" t="s">
        <v>905</v>
      </c>
      <c r="F154">
        <v>153</v>
      </c>
    </row>
    <row r="155" spans="1:6">
      <c r="A155">
        <v>154</v>
      </c>
      <c r="B155" t="s">
        <v>1390</v>
      </c>
      <c r="C155">
        <v>24405</v>
      </c>
      <c r="D155" t="s">
        <v>1390</v>
      </c>
      <c r="E155" t="s">
        <v>822</v>
      </c>
      <c r="F155">
        <v>154</v>
      </c>
    </row>
    <row r="156" spans="1:6">
      <c r="A156">
        <v>155</v>
      </c>
      <c r="B156" t="s">
        <v>1391</v>
      </c>
      <c r="C156">
        <v>24563</v>
      </c>
      <c r="D156" t="s">
        <v>1391</v>
      </c>
      <c r="E156" t="s">
        <v>560</v>
      </c>
      <c r="F156">
        <v>155</v>
      </c>
    </row>
    <row r="157" spans="1:6">
      <c r="A157">
        <v>156</v>
      </c>
      <c r="B157" t="s">
        <v>1392</v>
      </c>
      <c r="C157">
        <v>24574</v>
      </c>
      <c r="D157" t="s">
        <v>1392</v>
      </c>
      <c r="E157" t="s">
        <v>1469</v>
      </c>
      <c r="F157">
        <v>156</v>
      </c>
    </row>
    <row r="158" spans="1:6">
      <c r="A158">
        <v>157</v>
      </c>
      <c r="B158" t="s">
        <v>1393</v>
      </c>
      <c r="C158">
        <v>24575</v>
      </c>
      <c r="D158" t="s">
        <v>1393</v>
      </c>
      <c r="E158" t="s">
        <v>540</v>
      </c>
      <c r="F158">
        <v>157</v>
      </c>
    </row>
    <row r="159" spans="1:6">
      <c r="A159">
        <v>158</v>
      </c>
      <c r="B159" t="s">
        <v>1394</v>
      </c>
      <c r="C159">
        <v>24577</v>
      </c>
      <c r="D159" t="s">
        <v>1395</v>
      </c>
      <c r="E159" t="s">
        <v>823</v>
      </c>
      <c r="F159">
        <v>158</v>
      </c>
    </row>
    <row r="160" spans="1:6">
      <c r="A160">
        <v>159</v>
      </c>
      <c r="B160" t="s">
        <v>1396</v>
      </c>
      <c r="C160">
        <v>24578</v>
      </c>
      <c r="D160" t="s">
        <v>1396</v>
      </c>
      <c r="E160" t="s">
        <v>464</v>
      </c>
      <c r="F160">
        <v>159</v>
      </c>
    </row>
    <row r="161" spans="1:6">
      <c r="A161">
        <v>160</v>
      </c>
      <c r="B161" t="s">
        <v>519</v>
      </c>
      <c r="C161">
        <v>24603</v>
      </c>
      <c r="D161" t="s">
        <v>519</v>
      </c>
      <c r="E161" t="s">
        <v>1470</v>
      </c>
      <c r="F161">
        <v>160</v>
      </c>
    </row>
    <row r="162" spans="1:6">
      <c r="A162">
        <v>161</v>
      </c>
      <c r="B162" t="s">
        <v>1397</v>
      </c>
      <c r="C162">
        <v>24675</v>
      </c>
      <c r="D162" t="s">
        <v>1397</v>
      </c>
      <c r="E162" t="s">
        <v>824</v>
      </c>
      <c r="F162">
        <v>161</v>
      </c>
    </row>
    <row r="163" spans="1:6">
      <c r="A163">
        <v>162</v>
      </c>
      <c r="B163" t="s">
        <v>529</v>
      </c>
      <c r="C163">
        <v>26210</v>
      </c>
      <c r="D163" t="s">
        <v>529</v>
      </c>
      <c r="E163" t="s">
        <v>1398</v>
      </c>
      <c r="F163">
        <v>162</v>
      </c>
    </row>
    <row r="164" spans="1:6">
      <c r="A164">
        <v>163</v>
      </c>
      <c r="B164" t="s">
        <v>814</v>
      </c>
      <c r="C164">
        <v>26212</v>
      </c>
      <c r="D164" t="s">
        <v>814</v>
      </c>
      <c r="E164" t="s">
        <v>1471</v>
      </c>
      <c r="F164">
        <v>163</v>
      </c>
    </row>
    <row r="165" spans="1:6">
      <c r="A165">
        <v>164</v>
      </c>
      <c r="B165" t="s">
        <v>482</v>
      </c>
      <c r="C165">
        <v>26215</v>
      </c>
      <c r="D165" t="s">
        <v>482</v>
      </c>
      <c r="E165" t="s">
        <v>1348</v>
      </c>
      <c r="F165">
        <v>164</v>
      </c>
    </row>
    <row r="166" spans="1:6">
      <c r="A166">
        <v>165</v>
      </c>
      <c r="B166" t="s">
        <v>491</v>
      </c>
      <c r="C166">
        <v>26216</v>
      </c>
      <c r="D166" t="s">
        <v>491</v>
      </c>
      <c r="E166" t="s">
        <v>1472</v>
      </c>
      <c r="F166">
        <v>165</v>
      </c>
    </row>
    <row r="167" spans="1:6">
      <c r="A167">
        <v>166</v>
      </c>
      <c r="B167" t="s">
        <v>510</v>
      </c>
      <c r="C167">
        <v>26218</v>
      </c>
      <c r="D167" t="s">
        <v>510</v>
      </c>
      <c r="E167" t="s">
        <v>1473</v>
      </c>
      <c r="F167">
        <v>166</v>
      </c>
    </row>
    <row r="168" spans="1:6">
      <c r="A168">
        <v>167</v>
      </c>
      <c r="B168" t="s">
        <v>504</v>
      </c>
      <c r="C168">
        <v>26225</v>
      </c>
      <c r="D168" t="s">
        <v>504</v>
      </c>
      <c r="E168" t="s">
        <v>1334</v>
      </c>
      <c r="F168">
        <v>167</v>
      </c>
    </row>
    <row r="169" spans="1:6">
      <c r="A169">
        <v>168</v>
      </c>
      <c r="B169" t="s">
        <v>448</v>
      </c>
      <c r="C169">
        <v>26248</v>
      </c>
      <c r="D169" t="s">
        <v>448</v>
      </c>
      <c r="E169" t="s">
        <v>1335</v>
      </c>
      <c r="F169">
        <v>168</v>
      </c>
    </row>
    <row r="170" spans="1:6">
      <c r="A170">
        <v>169</v>
      </c>
      <c r="B170" t="s">
        <v>492</v>
      </c>
      <c r="C170">
        <v>26260</v>
      </c>
      <c r="D170" t="s">
        <v>492</v>
      </c>
      <c r="E170" t="s">
        <v>1336</v>
      </c>
      <c r="F170">
        <v>169</v>
      </c>
    </row>
    <row r="171" spans="1:6">
      <c r="A171">
        <v>170</v>
      </c>
      <c r="B171" t="s">
        <v>167</v>
      </c>
      <c r="C171">
        <v>26271</v>
      </c>
      <c r="D171" t="s">
        <v>167</v>
      </c>
      <c r="E171" t="s">
        <v>168</v>
      </c>
      <c r="F171">
        <v>170</v>
      </c>
    </row>
    <row r="172" spans="1:6">
      <c r="A172">
        <v>171</v>
      </c>
      <c r="B172" t="s">
        <v>1399</v>
      </c>
      <c r="C172">
        <v>26283</v>
      </c>
      <c r="D172" t="s">
        <v>1399</v>
      </c>
      <c r="E172" t="s">
        <v>906</v>
      </c>
      <c r="F172">
        <v>171</v>
      </c>
    </row>
    <row r="173" spans="1:6">
      <c r="A173">
        <v>172</v>
      </c>
      <c r="B173" t="s">
        <v>1474</v>
      </c>
      <c r="C173">
        <v>26285</v>
      </c>
      <c r="D173" t="s">
        <v>1474</v>
      </c>
      <c r="E173" t="s">
        <v>907</v>
      </c>
      <c r="F173">
        <v>172</v>
      </c>
    </row>
    <row r="174" spans="1:6">
      <c r="A174">
        <v>173</v>
      </c>
      <c r="B174" t="s">
        <v>1400</v>
      </c>
      <c r="C174">
        <v>26289</v>
      </c>
      <c r="D174" t="s">
        <v>1400</v>
      </c>
      <c r="E174" t="s">
        <v>908</v>
      </c>
      <c r="F174">
        <v>173</v>
      </c>
    </row>
    <row r="175" spans="1:6">
      <c r="A175">
        <v>174</v>
      </c>
      <c r="B175" t="s">
        <v>1401</v>
      </c>
      <c r="C175">
        <v>26293</v>
      </c>
      <c r="D175" t="s">
        <v>1401</v>
      </c>
      <c r="E175" t="s">
        <v>1475</v>
      </c>
      <c r="F175">
        <v>174</v>
      </c>
    </row>
    <row r="176" spans="1:6">
      <c r="A176">
        <v>175</v>
      </c>
      <c r="B176" t="s">
        <v>1402</v>
      </c>
      <c r="C176">
        <v>26409</v>
      </c>
      <c r="D176" t="s">
        <v>1402</v>
      </c>
      <c r="E176" t="s">
        <v>909</v>
      </c>
      <c r="F176">
        <v>175</v>
      </c>
    </row>
    <row r="177" spans="1:6">
      <c r="A177">
        <v>176</v>
      </c>
      <c r="B177" t="s">
        <v>1403</v>
      </c>
      <c r="C177">
        <v>26417</v>
      </c>
      <c r="D177" t="s">
        <v>1403</v>
      </c>
      <c r="E177" t="s">
        <v>825</v>
      </c>
      <c r="F177">
        <v>176</v>
      </c>
    </row>
    <row r="178" spans="1:6">
      <c r="A178">
        <v>177</v>
      </c>
      <c r="B178" t="s">
        <v>1404</v>
      </c>
      <c r="C178">
        <v>26741</v>
      </c>
      <c r="D178" t="s">
        <v>1404</v>
      </c>
      <c r="E178" t="s">
        <v>496</v>
      </c>
      <c r="F178">
        <v>177</v>
      </c>
    </row>
    <row r="179" spans="1:6">
      <c r="A179">
        <v>178</v>
      </c>
      <c r="B179" t="s">
        <v>1405</v>
      </c>
      <c r="C179">
        <v>26997</v>
      </c>
      <c r="D179" t="s">
        <v>1405</v>
      </c>
      <c r="E179" t="s">
        <v>910</v>
      </c>
      <c r="F179">
        <v>178</v>
      </c>
    </row>
    <row r="180" spans="1:6">
      <c r="A180">
        <v>179</v>
      </c>
      <c r="B180" t="s">
        <v>1406</v>
      </c>
      <c r="C180">
        <v>27061</v>
      </c>
      <c r="D180" t="s">
        <v>1406</v>
      </c>
      <c r="E180" t="s">
        <v>176</v>
      </c>
      <c r="F180">
        <v>179</v>
      </c>
    </row>
    <row r="181" spans="1:6">
      <c r="A181">
        <v>180</v>
      </c>
      <c r="B181" t="s">
        <v>1407</v>
      </c>
      <c r="C181">
        <v>27418</v>
      </c>
      <c r="D181" t="s">
        <v>1407</v>
      </c>
      <c r="E181" t="s">
        <v>870</v>
      </c>
      <c r="F181">
        <v>180</v>
      </c>
    </row>
    <row r="182" spans="1:6">
      <c r="A182">
        <v>181</v>
      </c>
      <c r="B182" t="s">
        <v>270</v>
      </c>
      <c r="C182">
        <v>27723</v>
      </c>
      <c r="D182" t="s">
        <v>270</v>
      </c>
      <c r="E182" t="s">
        <v>271</v>
      </c>
      <c r="F182">
        <v>181</v>
      </c>
    </row>
    <row r="183" spans="1:6">
      <c r="A183">
        <v>182</v>
      </c>
      <c r="B183" t="s">
        <v>250</v>
      </c>
      <c r="C183">
        <v>27738</v>
      </c>
      <c r="D183" t="s">
        <v>250</v>
      </c>
      <c r="E183" t="s">
        <v>251</v>
      </c>
      <c r="F183">
        <v>182</v>
      </c>
    </row>
    <row r="184" spans="1:6">
      <c r="A184">
        <v>183</v>
      </c>
      <c r="B184" t="s">
        <v>171</v>
      </c>
      <c r="C184">
        <v>27756</v>
      </c>
      <c r="D184" t="s">
        <v>171</v>
      </c>
      <c r="E184" t="s">
        <v>172</v>
      </c>
      <c r="F184">
        <v>183</v>
      </c>
    </row>
    <row r="185" spans="1:6">
      <c r="A185">
        <v>184</v>
      </c>
      <c r="B185" t="s">
        <v>1408</v>
      </c>
      <c r="C185">
        <v>27907</v>
      </c>
      <c r="D185" t="s">
        <v>1408</v>
      </c>
      <c r="E185" t="s">
        <v>826</v>
      </c>
      <c r="F185">
        <v>184</v>
      </c>
    </row>
    <row r="186" spans="1:6">
      <c r="A186">
        <v>185</v>
      </c>
      <c r="B186" t="s">
        <v>268</v>
      </c>
      <c r="C186">
        <v>27921</v>
      </c>
      <c r="D186" t="s">
        <v>268</v>
      </c>
      <c r="E186" t="s">
        <v>269</v>
      </c>
      <c r="F186">
        <v>185</v>
      </c>
    </row>
    <row r="187" spans="1:6">
      <c r="A187">
        <v>186</v>
      </c>
      <c r="B187" t="s">
        <v>1409</v>
      </c>
      <c r="C187">
        <v>28031</v>
      </c>
      <c r="D187" t="s">
        <v>1409</v>
      </c>
      <c r="E187" t="s">
        <v>911</v>
      </c>
      <c r="F187">
        <v>186</v>
      </c>
    </row>
    <row r="188" spans="1:6">
      <c r="A188">
        <v>187</v>
      </c>
      <c r="B188" t="s">
        <v>1410</v>
      </c>
      <c r="C188">
        <v>28545</v>
      </c>
      <c r="D188" t="s">
        <v>1410</v>
      </c>
      <c r="E188" t="s">
        <v>912</v>
      </c>
      <c r="F188">
        <v>187</v>
      </c>
    </row>
    <row r="189" spans="1:6">
      <c r="A189">
        <v>188</v>
      </c>
      <c r="B189" t="s">
        <v>279</v>
      </c>
      <c r="C189">
        <v>28811</v>
      </c>
      <c r="D189" t="s">
        <v>279</v>
      </c>
      <c r="E189" t="s">
        <v>280</v>
      </c>
      <c r="F189">
        <v>188</v>
      </c>
    </row>
    <row r="190" spans="1:6">
      <c r="A190">
        <v>189</v>
      </c>
      <c r="B190" t="s">
        <v>281</v>
      </c>
      <c r="C190">
        <v>28827</v>
      </c>
      <c r="D190" t="s">
        <v>281</v>
      </c>
      <c r="E190" t="s">
        <v>282</v>
      </c>
      <c r="F190">
        <v>189</v>
      </c>
    </row>
    <row r="191" spans="1:6">
      <c r="A191">
        <v>190</v>
      </c>
      <c r="B191" t="s">
        <v>303</v>
      </c>
      <c r="C191">
        <v>28844</v>
      </c>
      <c r="D191" t="s">
        <v>303</v>
      </c>
      <c r="E191" t="s">
        <v>304</v>
      </c>
      <c r="F191">
        <v>190</v>
      </c>
    </row>
    <row r="192" spans="1:6">
      <c r="A192">
        <v>191</v>
      </c>
      <c r="B192" t="s">
        <v>305</v>
      </c>
      <c r="C192">
        <v>28845</v>
      </c>
      <c r="D192" t="s">
        <v>305</v>
      </c>
      <c r="E192" t="s">
        <v>306</v>
      </c>
      <c r="F192">
        <v>191</v>
      </c>
    </row>
    <row r="193" spans="1:6">
      <c r="A193">
        <v>192</v>
      </c>
      <c r="B193" t="s">
        <v>307</v>
      </c>
      <c r="C193">
        <v>28848</v>
      </c>
      <c r="D193" t="s">
        <v>307</v>
      </c>
      <c r="E193" t="s">
        <v>308</v>
      </c>
      <c r="F193">
        <v>192</v>
      </c>
    </row>
    <row r="194" spans="1:6">
      <c r="A194">
        <v>193</v>
      </c>
      <c r="B194" t="s">
        <v>309</v>
      </c>
      <c r="C194">
        <v>28849</v>
      </c>
      <c r="D194" t="s">
        <v>309</v>
      </c>
      <c r="E194" t="s">
        <v>310</v>
      </c>
      <c r="F194">
        <v>193</v>
      </c>
    </row>
    <row r="195" spans="1:6">
      <c r="A195">
        <v>194</v>
      </c>
      <c r="B195" t="s">
        <v>347</v>
      </c>
      <c r="C195">
        <v>28854</v>
      </c>
      <c r="D195" t="s">
        <v>347</v>
      </c>
      <c r="E195" t="s">
        <v>348</v>
      </c>
      <c r="F195">
        <v>194</v>
      </c>
    </row>
    <row r="196" spans="1:6">
      <c r="A196">
        <v>195</v>
      </c>
      <c r="B196" t="s">
        <v>349</v>
      </c>
      <c r="C196">
        <v>28862</v>
      </c>
      <c r="D196" t="s">
        <v>349</v>
      </c>
      <c r="E196" t="s">
        <v>350</v>
      </c>
      <c r="F196">
        <v>195</v>
      </c>
    </row>
    <row r="197" spans="1:6">
      <c r="A197">
        <v>196</v>
      </c>
      <c r="B197" t="s">
        <v>767</v>
      </c>
      <c r="C197">
        <v>28863</v>
      </c>
      <c r="D197" t="s">
        <v>767</v>
      </c>
      <c r="E197" t="s">
        <v>768</v>
      </c>
      <c r="F197">
        <v>196</v>
      </c>
    </row>
    <row r="198" spans="1:6">
      <c r="A198">
        <v>197</v>
      </c>
      <c r="B198" t="s">
        <v>311</v>
      </c>
      <c r="C198">
        <v>28864</v>
      </c>
      <c r="D198" t="s">
        <v>311</v>
      </c>
      <c r="E198" t="s">
        <v>312</v>
      </c>
      <c r="F198">
        <v>197</v>
      </c>
    </row>
    <row r="199" spans="1:6">
      <c r="A199">
        <v>198</v>
      </c>
      <c r="B199" t="s">
        <v>313</v>
      </c>
      <c r="C199">
        <v>28867</v>
      </c>
      <c r="D199" t="s">
        <v>313</v>
      </c>
      <c r="E199" t="s">
        <v>314</v>
      </c>
      <c r="F199">
        <v>198</v>
      </c>
    </row>
    <row r="200" spans="1:6">
      <c r="A200">
        <v>199</v>
      </c>
      <c r="B200" t="s">
        <v>765</v>
      </c>
      <c r="C200">
        <v>28876</v>
      </c>
      <c r="D200" t="s">
        <v>765</v>
      </c>
      <c r="E200" t="s">
        <v>766</v>
      </c>
      <c r="F200">
        <v>199</v>
      </c>
    </row>
    <row r="201" spans="1:6">
      <c r="A201">
        <v>200</v>
      </c>
      <c r="B201" t="s">
        <v>297</v>
      </c>
      <c r="C201">
        <v>28878</v>
      </c>
      <c r="D201" t="s">
        <v>297</v>
      </c>
      <c r="E201" t="s">
        <v>298</v>
      </c>
      <c r="F201">
        <v>200</v>
      </c>
    </row>
    <row r="202" spans="1:6">
      <c r="A202">
        <v>201</v>
      </c>
      <c r="B202" t="s">
        <v>287</v>
      </c>
      <c r="C202">
        <v>28881</v>
      </c>
      <c r="D202" t="s">
        <v>287</v>
      </c>
      <c r="E202" t="s">
        <v>288</v>
      </c>
      <c r="F202">
        <v>201</v>
      </c>
    </row>
    <row r="203" spans="1:6">
      <c r="A203">
        <v>202</v>
      </c>
      <c r="B203" t="s">
        <v>315</v>
      </c>
      <c r="C203">
        <v>28882</v>
      </c>
      <c r="D203" t="s">
        <v>315</v>
      </c>
      <c r="E203" t="s">
        <v>316</v>
      </c>
      <c r="F203">
        <v>202</v>
      </c>
    </row>
    <row r="204" spans="1:6">
      <c r="A204">
        <v>203</v>
      </c>
      <c r="B204" t="s">
        <v>763</v>
      </c>
      <c r="C204">
        <v>28884</v>
      </c>
      <c r="D204" t="s">
        <v>763</v>
      </c>
      <c r="E204" t="s">
        <v>764</v>
      </c>
      <c r="F204">
        <v>203</v>
      </c>
    </row>
    <row r="205" spans="1:6">
      <c r="A205">
        <v>204</v>
      </c>
      <c r="B205" t="s">
        <v>289</v>
      </c>
      <c r="C205">
        <v>28887</v>
      </c>
      <c r="D205" t="s">
        <v>289</v>
      </c>
      <c r="E205" t="s">
        <v>290</v>
      </c>
      <c r="F205">
        <v>204</v>
      </c>
    </row>
    <row r="206" spans="1:6">
      <c r="A206">
        <v>205</v>
      </c>
      <c r="B206" t="s">
        <v>317</v>
      </c>
      <c r="C206">
        <v>28894</v>
      </c>
      <c r="D206" t="s">
        <v>317</v>
      </c>
      <c r="E206" t="s">
        <v>318</v>
      </c>
      <c r="F206">
        <v>205</v>
      </c>
    </row>
    <row r="207" spans="1:6">
      <c r="A207">
        <v>206</v>
      </c>
      <c r="B207" t="s">
        <v>285</v>
      </c>
      <c r="C207">
        <v>28897</v>
      </c>
      <c r="D207" t="s">
        <v>285</v>
      </c>
      <c r="E207" t="s">
        <v>286</v>
      </c>
      <c r="F207">
        <v>206</v>
      </c>
    </row>
    <row r="208" spans="1:6">
      <c r="A208">
        <v>207</v>
      </c>
      <c r="B208" t="s">
        <v>319</v>
      </c>
      <c r="C208">
        <v>28900</v>
      </c>
      <c r="D208" t="s">
        <v>319</v>
      </c>
      <c r="E208" t="s">
        <v>320</v>
      </c>
      <c r="F208">
        <v>207</v>
      </c>
    </row>
    <row r="209" spans="1:6">
      <c r="A209">
        <v>208</v>
      </c>
      <c r="B209" t="s">
        <v>299</v>
      </c>
      <c r="C209">
        <v>28904</v>
      </c>
      <c r="D209" t="s">
        <v>299</v>
      </c>
      <c r="E209" t="s">
        <v>300</v>
      </c>
      <c r="F209">
        <v>208</v>
      </c>
    </row>
    <row r="210" spans="1:6">
      <c r="A210">
        <v>209</v>
      </c>
      <c r="B210" t="s">
        <v>321</v>
      </c>
      <c r="C210">
        <v>28905</v>
      </c>
      <c r="D210" t="s">
        <v>321</v>
      </c>
      <c r="E210" t="s">
        <v>322</v>
      </c>
      <c r="F210">
        <v>209</v>
      </c>
    </row>
    <row r="211" spans="1:6">
      <c r="A211">
        <v>210</v>
      </c>
      <c r="B211" t="s">
        <v>283</v>
      </c>
      <c r="C211">
        <v>28906</v>
      </c>
      <c r="D211" t="s">
        <v>283</v>
      </c>
      <c r="E211" t="s">
        <v>284</v>
      </c>
      <c r="F211">
        <v>210</v>
      </c>
    </row>
    <row r="212" spans="1:6">
      <c r="A212">
        <v>211</v>
      </c>
      <c r="B212" t="s">
        <v>323</v>
      </c>
      <c r="C212">
        <v>28907</v>
      </c>
      <c r="D212" t="s">
        <v>323</v>
      </c>
      <c r="E212" t="s">
        <v>324</v>
      </c>
      <c r="F212">
        <v>211</v>
      </c>
    </row>
    <row r="213" spans="1:6">
      <c r="A213">
        <v>212</v>
      </c>
      <c r="B213" t="s">
        <v>359</v>
      </c>
      <c r="C213">
        <v>28908</v>
      </c>
      <c r="D213" t="s">
        <v>359</v>
      </c>
      <c r="E213" t="s">
        <v>360</v>
      </c>
      <c r="F213">
        <v>212</v>
      </c>
    </row>
    <row r="214" spans="1:6">
      <c r="A214">
        <v>213</v>
      </c>
      <c r="B214" t="s">
        <v>325</v>
      </c>
      <c r="C214">
        <v>28909</v>
      </c>
      <c r="D214" t="s">
        <v>325</v>
      </c>
      <c r="E214" t="s">
        <v>326</v>
      </c>
      <c r="F214">
        <v>213</v>
      </c>
    </row>
    <row r="215" spans="1:6">
      <c r="A215">
        <v>214</v>
      </c>
      <c r="B215" t="s">
        <v>351</v>
      </c>
      <c r="C215">
        <v>28913</v>
      </c>
      <c r="D215" t="s">
        <v>351</v>
      </c>
      <c r="E215" t="s">
        <v>352</v>
      </c>
      <c r="F215">
        <v>214</v>
      </c>
    </row>
    <row r="216" spans="1:6">
      <c r="A216">
        <v>215</v>
      </c>
      <c r="B216" t="s">
        <v>327</v>
      </c>
      <c r="C216">
        <v>28917</v>
      </c>
      <c r="D216" t="s">
        <v>327</v>
      </c>
      <c r="E216" t="s">
        <v>328</v>
      </c>
      <c r="F216">
        <v>215</v>
      </c>
    </row>
    <row r="217" spans="1:6">
      <c r="A217">
        <v>216</v>
      </c>
      <c r="B217" t="s">
        <v>329</v>
      </c>
      <c r="C217">
        <v>28918</v>
      </c>
      <c r="D217" t="s">
        <v>329</v>
      </c>
      <c r="E217" t="s">
        <v>330</v>
      </c>
      <c r="F217">
        <v>216</v>
      </c>
    </row>
    <row r="218" spans="1:6">
      <c r="A218">
        <v>217</v>
      </c>
      <c r="B218" t="s">
        <v>331</v>
      </c>
      <c r="C218">
        <v>28920</v>
      </c>
      <c r="D218" t="s">
        <v>331</v>
      </c>
      <c r="E218" t="s">
        <v>332</v>
      </c>
      <c r="F218">
        <v>217</v>
      </c>
    </row>
    <row r="219" spans="1:6">
      <c r="A219">
        <v>218</v>
      </c>
      <c r="B219" t="s">
        <v>291</v>
      </c>
      <c r="C219">
        <v>28922</v>
      </c>
      <c r="D219" t="s">
        <v>291</v>
      </c>
      <c r="E219" t="s">
        <v>292</v>
      </c>
      <c r="F219">
        <v>218</v>
      </c>
    </row>
    <row r="220" spans="1:6">
      <c r="A220">
        <v>219</v>
      </c>
      <c r="B220" t="s">
        <v>333</v>
      </c>
      <c r="C220">
        <v>28924</v>
      </c>
      <c r="D220" t="s">
        <v>333</v>
      </c>
      <c r="E220" t="s">
        <v>334</v>
      </c>
      <c r="F220">
        <v>219</v>
      </c>
    </row>
    <row r="221" spans="1:6">
      <c r="A221">
        <v>220</v>
      </c>
      <c r="B221" t="s">
        <v>335</v>
      </c>
      <c r="C221">
        <v>28925</v>
      </c>
      <c r="D221" t="s">
        <v>335</v>
      </c>
      <c r="E221" t="s">
        <v>336</v>
      </c>
      <c r="F221">
        <v>220</v>
      </c>
    </row>
    <row r="222" spans="1:6">
      <c r="A222">
        <v>221</v>
      </c>
      <c r="B222" t="s">
        <v>337</v>
      </c>
      <c r="C222">
        <v>28928</v>
      </c>
      <c r="D222" t="s">
        <v>337</v>
      </c>
      <c r="E222" t="s">
        <v>338</v>
      </c>
      <c r="F222">
        <v>221</v>
      </c>
    </row>
    <row r="223" spans="1:6">
      <c r="A223">
        <v>222</v>
      </c>
      <c r="B223" t="s">
        <v>293</v>
      </c>
      <c r="C223">
        <v>28934</v>
      </c>
      <c r="D223" t="s">
        <v>293</v>
      </c>
      <c r="E223" t="s">
        <v>294</v>
      </c>
      <c r="F223">
        <v>222</v>
      </c>
    </row>
    <row r="224" spans="1:6">
      <c r="A224">
        <v>223</v>
      </c>
      <c r="B224" t="s">
        <v>353</v>
      </c>
      <c r="C224">
        <v>28937</v>
      </c>
      <c r="D224" t="s">
        <v>353</v>
      </c>
      <c r="E224" t="s">
        <v>354</v>
      </c>
      <c r="F224">
        <v>223</v>
      </c>
    </row>
    <row r="225" spans="1:6">
      <c r="A225">
        <v>224</v>
      </c>
      <c r="B225" t="s">
        <v>339</v>
      </c>
      <c r="C225">
        <v>28941</v>
      </c>
      <c r="D225" t="s">
        <v>339</v>
      </c>
      <c r="E225" t="s">
        <v>340</v>
      </c>
      <c r="F225">
        <v>224</v>
      </c>
    </row>
    <row r="226" spans="1:6">
      <c r="A226">
        <v>225</v>
      </c>
      <c r="B226" t="s">
        <v>341</v>
      </c>
      <c r="C226">
        <v>28945</v>
      </c>
      <c r="D226" t="s">
        <v>341</v>
      </c>
      <c r="E226" t="s">
        <v>342</v>
      </c>
      <c r="F226">
        <v>225</v>
      </c>
    </row>
    <row r="227" spans="1:6">
      <c r="A227">
        <v>226</v>
      </c>
      <c r="B227" t="s">
        <v>343</v>
      </c>
      <c r="C227">
        <v>28949</v>
      </c>
      <c r="D227" t="s">
        <v>343</v>
      </c>
      <c r="E227" t="s">
        <v>344</v>
      </c>
      <c r="F227">
        <v>226</v>
      </c>
    </row>
    <row r="228" spans="1:6">
      <c r="A228">
        <v>227</v>
      </c>
      <c r="B228" t="s">
        <v>771</v>
      </c>
      <c r="C228">
        <v>28955</v>
      </c>
      <c r="D228" t="s">
        <v>771</v>
      </c>
      <c r="E228" t="s">
        <v>772</v>
      </c>
      <c r="F228">
        <v>227</v>
      </c>
    </row>
    <row r="229" spans="1:6">
      <c r="A229">
        <v>228</v>
      </c>
      <c r="B229" t="s">
        <v>345</v>
      </c>
      <c r="C229">
        <v>28956</v>
      </c>
      <c r="D229" t="s">
        <v>345</v>
      </c>
      <c r="E229" t="s">
        <v>346</v>
      </c>
      <c r="F229">
        <v>228</v>
      </c>
    </row>
    <row r="230" spans="1:6">
      <c r="A230">
        <v>229</v>
      </c>
      <c r="B230" t="s">
        <v>361</v>
      </c>
      <c r="C230">
        <v>28960</v>
      </c>
      <c r="D230" t="s">
        <v>361</v>
      </c>
      <c r="E230" t="s">
        <v>362</v>
      </c>
      <c r="F230">
        <v>229</v>
      </c>
    </row>
    <row r="231" spans="1:6">
      <c r="A231">
        <v>230</v>
      </c>
      <c r="B231" t="s">
        <v>783</v>
      </c>
      <c r="C231">
        <v>28961</v>
      </c>
      <c r="D231" t="s">
        <v>783</v>
      </c>
      <c r="E231" t="s">
        <v>784</v>
      </c>
      <c r="F231">
        <v>230</v>
      </c>
    </row>
    <row r="232" spans="1:6">
      <c r="A232">
        <v>231</v>
      </c>
      <c r="B232" t="s">
        <v>355</v>
      </c>
      <c r="C232">
        <v>28962</v>
      </c>
      <c r="D232" t="s">
        <v>355</v>
      </c>
      <c r="E232" t="s">
        <v>356</v>
      </c>
      <c r="F232">
        <v>231</v>
      </c>
    </row>
    <row r="233" spans="1:6">
      <c r="A233">
        <v>232</v>
      </c>
      <c r="B233" t="s">
        <v>357</v>
      </c>
      <c r="C233">
        <v>28963</v>
      </c>
      <c r="D233" t="s">
        <v>357</v>
      </c>
      <c r="E233" t="s">
        <v>358</v>
      </c>
      <c r="F233">
        <v>232</v>
      </c>
    </row>
    <row r="234" spans="1:6">
      <c r="A234">
        <v>233</v>
      </c>
      <c r="B234" t="s">
        <v>773</v>
      </c>
      <c r="C234">
        <v>28964</v>
      </c>
      <c r="D234" t="s">
        <v>773</v>
      </c>
      <c r="E234" t="s">
        <v>774</v>
      </c>
      <c r="F234">
        <v>233</v>
      </c>
    </row>
    <row r="235" spans="1:6">
      <c r="A235">
        <v>234</v>
      </c>
      <c r="B235" t="s">
        <v>761</v>
      </c>
      <c r="C235">
        <v>28966</v>
      </c>
      <c r="D235" t="s">
        <v>761</v>
      </c>
      <c r="E235" t="s">
        <v>762</v>
      </c>
      <c r="F235">
        <v>234</v>
      </c>
    </row>
    <row r="236" spans="1:6">
      <c r="A236">
        <v>235</v>
      </c>
      <c r="B236" t="s">
        <v>301</v>
      </c>
      <c r="C236">
        <v>28967</v>
      </c>
      <c r="D236" t="s">
        <v>301</v>
      </c>
      <c r="E236" t="s">
        <v>302</v>
      </c>
      <c r="F236">
        <v>235</v>
      </c>
    </row>
    <row r="237" spans="1:6">
      <c r="A237">
        <v>236</v>
      </c>
      <c r="B237" t="s">
        <v>295</v>
      </c>
      <c r="C237">
        <v>28968</v>
      </c>
      <c r="D237" t="s">
        <v>295</v>
      </c>
      <c r="E237" t="s">
        <v>296</v>
      </c>
      <c r="F237">
        <v>236</v>
      </c>
    </row>
    <row r="238" spans="1:6">
      <c r="A238">
        <v>237</v>
      </c>
      <c r="B238" t="s">
        <v>779</v>
      </c>
      <c r="C238">
        <v>28973</v>
      </c>
      <c r="D238" t="s">
        <v>779</v>
      </c>
      <c r="E238" t="s">
        <v>780</v>
      </c>
      <c r="F238">
        <v>237</v>
      </c>
    </row>
    <row r="239" spans="1:6">
      <c r="A239">
        <v>238</v>
      </c>
      <c r="B239" t="s">
        <v>781</v>
      </c>
      <c r="C239">
        <v>28975</v>
      </c>
      <c r="D239" t="s">
        <v>781</v>
      </c>
      <c r="E239" t="s">
        <v>782</v>
      </c>
      <c r="F239">
        <v>238</v>
      </c>
    </row>
    <row r="240" spans="1:6">
      <c r="A240">
        <v>239</v>
      </c>
      <c r="B240" t="s">
        <v>775</v>
      </c>
      <c r="C240">
        <v>28986</v>
      </c>
      <c r="D240" t="s">
        <v>775</v>
      </c>
      <c r="E240" t="s">
        <v>776</v>
      </c>
      <c r="F240">
        <v>239</v>
      </c>
    </row>
    <row r="241" spans="1:6">
      <c r="A241">
        <v>240</v>
      </c>
      <c r="B241" t="s">
        <v>777</v>
      </c>
      <c r="C241">
        <v>28990</v>
      </c>
      <c r="D241" t="s">
        <v>777</v>
      </c>
      <c r="E241" t="s">
        <v>778</v>
      </c>
      <c r="F241">
        <v>240</v>
      </c>
    </row>
    <row r="242" spans="1:6">
      <c r="A242">
        <v>241</v>
      </c>
      <c r="B242" t="s">
        <v>364</v>
      </c>
      <c r="C242">
        <v>28997</v>
      </c>
      <c r="D242" t="s">
        <v>364</v>
      </c>
      <c r="E242" t="s">
        <v>365</v>
      </c>
      <c r="F242">
        <v>241</v>
      </c>
    </row>
    <row r="243" spans="1:6">
      <c r="A243">
        <v>242</v>
      </c>
      <c r="B243" t="s">
        <v>366</v>
      </c>
      <c r="C243">
        <v>28998</v>
      </c>
      <c r="D243" t="s">
        <v>366</v>
      </c>
      <c r="E243" t="s">
        <v>367</v>
      </c>
      <c r="F243">
        <v>242</v>
      </c>
    </row>
    <row r="244" spans="1:6">
      <c r="A244">
        <v>243</v>
      </c>
      <c r="B244" t="s">
        <v>368</v>
      </c>
      <c r="C244">
        <v>28999</v>
      </c>
      <c r="D244" t="s">
        <v>368</v>
      </c>
      <c r="E244" t="s">
        <v>369</v>
      </c>
      <c r="F244">
        <v>243</v>
      </c>
    </row>
    <row r="245" spans="1:6">
      <c r="A245">
        <v>244</v>
      </c>
      <c r="B245" t="s">
        <v>370</v>
      </c>
      <c r="C245">
        <v>29001</v>
      </c>
      <c r="D245" t="s">
        <v>370</v>
      </c>
      <c r="E245" t="s">
        <v>371</v>
      </c>
      <c r="F245">
        <v>244</v>
      </c>
    </row>
    <row r="246" spans="1:6">
      <c r="A246">
        <v>245</v>
      </c>
      <c r="B246" t="s">
        <v>372</v>
      </c>
      <c r="C246">
        <v>29002</v>
      </c>
      <c r="D246" t="s">
        <v>372</v>
      </c>
      <c r="E246" t="s">
        <v>373</v>
      </c>
      <c r="F246">
        <v>245</v>
      </c>
    </row>
    <row r="247" spans="1:6">
      <c r="A247">
        <v>246</v>
      </c>
      <c r="B247" t="s">
        <v>374</v>
      </c>
      <c r="C247">
        <v>29003</v>
      </c>
      <c r="D247" t="s">
        <v>374</v>
      </c>
      <c r="E247" t="s">
        <v>375</v>
      </c>
      <c r="F247">
        <v>246</v>
      </c>
    </row>
    <row r="248" spans="1:6">
      <c r="A248">
        <v>247</v>
      </c>
      <c r="B248" t="s">
        <v>376</v>
      </c>
      <c r="C248">
        <v>29004</v>
      </c>
      <c r="D248" t="s">
        <v>376</v>
      </c>
      <c r="E248" t="s">
        <v>377</v>
      </c>
      <c r="F248">
        <v>247</v>
      </c>
    </row>
    <row r="249" spans="1:6">
      <c r="A249">
        <v>248</v>
      </c>
      <c r="B249" t="s">
        <v>593</v>
      </c>
      <c r="C249">
        <v>29006</v>
      </c>
      <c r="D249" t="s">
        <v>593</v>
      </c>
      <c r="E249" t="s">
        <v>594</v>
      </c>
      <c r="F249">
        <v>248</v>
      </c>
    </row>
    <row r="250" spans="1:6">
      <c r="A250">
        <v>249</v>
      </c>
      <c r="B250" t="s">
        <v>785</v>
      </c>
      <c r="C250">
        <v>29008</v>
      </c>
      <c r="D250" t="s">
        <v>785</v>
      </c>
      <c r="E250" t="s">
        <v>363</v>
      </c>
      <c r="F250">
        <v>249</v>
      </c>
    </row>
    <row r="251" spans="1:6">
      <c r="A251">
        <v>250</v>
      </c>
      <c r="B251" t="s">
        <v>786</v>
      </c>
      <c r="C251">
        <v>29009</v>
      </c>
      <c r="D251" t="s">
        <v>786</v>
      </c>
      <c r="E251" t="s">
        <v>787</v>
      </c>
      <c r="F251">
        <v>250</v>
      </c>
    </row>
    <row r="252" spans="1:6">
      <c r="A252">
        <v>251</v>
      </c>
      <c r="B252" t="s">
        <v>378</v>
      </c>
      <c r="C252">
        <v>29012</v>
      </c>
      <c r="D252" t="s">
        <v>378</v>
      </c>
      <c r="E252" t="s">
        <v>379</v>
      </c>
      <c r="F252">
        <v>251</v>
      </c>
    </row>
    <row r="253" spans="1:6">
      <c r="A253">
        <v>252</v>
      </c>
      <c r="B253" t="s">
        <v>403</v>
      </c>
      <c r="C253">
        <v>29013</v>
      </c>
      <c r="D253" t="s">
        <v>403</v>
      </c>
      <c r="E253" t="s">
        <v>404</v>
      </c>
      <c r="F253">
        <v>252</v>
      </c>
    </row>
    <row r="254" spans="1:6">
      <c r="A254">
        <v>253</v>
      </c>
      <c r="B254" t="s">
        <v>380</v>
      </c>
      <c r="C254">
        <v>29014</v>
      </c>
      <c r="D254" t="s">
        <v>380</v>
      </c>
      <c r="E254" t="s">
        <v>381</v>
      </c>
      <c r="F254">
        <v>253</v>
      </c>
    </row>
    <row r="255" spans="1:6">
      <c r="A255">
        <v>254</v>
      </c>
      <c r="B255" t="s">
        <v>382</v>
      </c>
      <c r="C255">
        <v>29017</v>
      </c>
      <c r="D255" t="s">
        <v>382</v>
      </c>
      <c r="E255" t="s">
        <v>383</v>
      </c>
      <c r="F255">
        <v>254</v>
      </c>
    </row>
    <row r="256" spans="1:6">
      <c r="A256">
        <v>255</v>
      </c>
      <c r="B256" t="s">
        <v>384</v>
      </c>
      <c r="C256">
        <v>29021</v>
      </c>
      <c r="D256" t="s">
        <v>384</v>
      </c>
      <c r="E256" t="s">
        <v>385</v>
      </c>
      <c r="F256">
        <v>255</v>
      </c>
    </row>
    <row r="257" spans="1:6">
      <c r="A257">
        <v>256</v>
      </c>
      <c r="B257" t="s">
        <v>788</v>
      </c>
      <c r="C257">
        <v>29022</v>
      </c>
      <c r="D257" t="s">
        <v>788</v>
      </c>
      <c r="E257" t="s">
        <v>789</v>
      </c>
      <c r="F257">
        <v>256</v>
      </c>
    </row>
    <row r="258" spans="1:6">
      <c r="A258">
        <v>257</v>
      </c>
      <c r="B258" t="s">
        <v>386</v>
      </c>
      <c r="C258">
        <v>29023</v>
      </c>
      <c r="D258" t="s">
        <v>386</v>
      </c>
      <c r="E258" t="s">
        <v>387</v>
      </c>
      <c r="F258">
        <v>257</v>
      </c>
    </row>
    <row r="259" spans="1:6">
      <c r="A259">
        <v>258</v>
      </c>
      <c r="B259" t="s">
        <v>388</v>
      </c>
      <c r="C259">
        <v>29024</v>
      </c>
      <c r="D259" t="s">
        <v>388</v>
      </c>
      <c r="E259" t="s">
        <v>389</v>
      </c>
      <c r="F259">
        <v>258</v>
      </c>
    </row>
    <row r="260" spans="1:6">
      <c r="A260">
        <v>259</v>
      </c>
      <c r="B260" t="s">
        <v>792</v>
      </c>
      <c r="C260">
        <v>29028</v>
      </c>
      <c r="D260" t="s">
        <v>792</v>
      </c>
      <c r="E260" t="s">
        <v>793</v>
      </c>
      <c r="F260">
        <v>259</v>
      </c>
    </row>
    <row r="261" spans="1:6">
      <c r="A261">
        <v>260</v>
      </c>
      <c r="B261" t="s">
        <v>390</v>
      </c>
      <c r="C261">
        <v>29030</v>
      </c>
      <c r="D261" t="s">
        <v>390</v>
      </c>
      <c r="E261" t="s">
        <v>391</v>
      </c>
      <c r="F261">
        <v>260</v>
      </c>
    </row>
    <row r="262" spans="1:6">
      <c r="A262">
        <v>261</v>
      </c>
      <c r="B262" t="s">
        <v>392</v>
      </c>
      <c r="C262">
        <v>29031</v>
      </c>
      <c r="D262" t="s">
        <v>392</v>
      </c>
      <c r="E262" t="s">
        <v>393</v>
      </c>
      <c r="F262">
        <v>261</v>
      </c>
    </row>
    <row r="263" spans="1:6">
      <c r="A263">
        <v>262</v>
      </c>
      <c r="B263" t="s">
        <v>794</v>
      </c>
      <c r="C263">
        <v>29032</v>
      </c>
      <c r="D263" t="s">
        <v>794</v>
      </c>
      <c r="E263" t="s">
        <v>795</v>
      </c>
      <c r="F263">
        <v>262</v>
      </c>
    </row>
    <row r="264" spans="1:6">
      <c r="A264">
        <v>263</v>
      </c>
      <c r="B264" t="s">
        <v>394</v>
      </c>
      <c r="C264">
        <v>29033</v>
      </c>
      <c r="D264" t="s">
        <v>394</v>
      </c>
      <c r="E264" t="s">
        <v>1338</v>
      </c>
      <c r="F264">
        <v>263</v>
      </c>
    </row>
    <row r="265" spans="1:6">
      <c r="A265">
        <v>264</v>
      </c>
      <c r="B265" t="s">
        <v>395</v>
      </c>
      <c r="C265">
        <v>29034</v>
      </c>
      <c r="D265" t="s">
        <v>395</v>
      </c>
      <c r="E265" t="s">
        <v>396</v>
      </c>
      <c r="F265">
        <v>264</v>
      </c>
    </row>
    <row r="266" spans="1:6">
      <c r="A266">
        <v>265</v>
      </c>
      <c r="B266" t="s">
        <v>397</v>
      </c>
      <c r="C266">
        <v>29035</v>
      </c>
      <c r="D266" t="s">
        <v>397</v>
      </c>
      <c r="E266" t="s">
        <v>398</v>
      </c>
      <c r="F266">
        <v>265</v>
      </c>
    </row>
    <row r="267" spans="1:6">
      <c r="A267">
        <v>266</v>
      </c>
      <c r="B267" t="s">
        <v>399</v>
      </c>
      <c r="C267">
        <v>29036</v>
      </c>
      <c r="D267" t="s">
        <v>399</v>
      </c>
      <c r="E267" t="s">
        <v>400</v>
      </c>
      <c r="F267">
        <v>266</v>
      </c>
    </row>
    <row r="268" spans="1:6">
      <c r="A268">
        <v>267</v>
      </c>
      <c r="B268" t="s">
        <v>405</v>
      </c>
      <c r="C268">
        <v>29039</v>
      </c>
      <c r="D268" t="s">
        <v>405</v>
      </c>
      <c r="E268" t="s">
        <v>406</v>
      </c>
      <c r="F268">
        <v>267</v>
      </c>
    </row>
    <row r="269" spans="1:6">
      <c r="A269">
        <v>268</v>
      </c>
      <c r="B269" t="s">
        <v>401</v>
      </c>
      <c r="C269">
        <v>29040</v>
      </c>
      <c r="D269" t="s">
        <v>401</v>
      </c>
      <c r="E269" t="s">
        <v>402</v>
      </c>
      <c r="F269">
        <v>268</v>
      </c>
    </row>
    <row r="270" spans="1:6">
      <c r="A270">
        <v>269</v>
      </c>
      <c r="B270" t="s">
        <v>595</v>
      </c>
      <c r="C270">
        <v>29041</v>
      </c>
      <c r="D270" t="s">
        <v>595</v>
      </c>
      <c r="E270" t="s">
        <v>596</v>
      </c>
      <c r="F270">
        <v>269</v>
      </c>
    </row>
    <row r="271" spans="1:6">
      <c r="A271">
        <v>270</v>
      </c>
      <c r="B271" t="s">
        <v>413</v>
      </c>
      <c r="C271">
        <v>29056</v>
      </c>
      <c r="D271" t="s">
        <v>413</v>
      </c>
      <c r="E271" t="s">
        <v>414</v>
      </c>
      <c r="F271">
        <v>270</v>
      </c>
    </row>
    <row r="272" spans="1:6">
      <c r="A272">
        <v>271</v>
      </c>
      <c r="B272" t="s">
        <v>415</v>
      </c>
      <c r="C272">
        <v>29057</v>
      </c>
      <c r="D272" t="s">
        <v>415</v>
      </c>
      <c r="E272" t="s">
        <v>416</v>
      </c>
      <c r="F272">
        <v>271</v>
      </c>
    </row>
    <row r="273" spans="1:6">
      <c r="A273">
        <v>272</v>
      </c>
      <c r="B273" t="s">
        <v>417</v>
      </c>
      <c r="C273">
        <v>29058</v>
      </c>
      <c r="D273" t="s">
        <v>417</v>
      </c>
      <c r="E273" t="s">
        <v>418</v>
      </c>
      <c r="F273">
        <v>272</v>
      </c>
    </row>
    <row r="274" spans="1:6">
      <c r="A274">
        <v>273</v>
      </c>
      <c r="B274" t="s">
        <v>597</v>
      </c>
      <c r="C274">
        <v>29061</v>
      </c>
      <c r="D274" t="s">
        <v>597</v>
      </c>
      <c r="E274" t="s">
        <v>803</v>
      </c>
      <c r="F274">
        <v>273</v>
      </c>
    </row>
    <row r="275" spans="1:6">
      <c r="A275">
        <v>274</v>
      </c>
      <c r="B275" t="s">
        <v>419</v>
      </c>
      <c r="C275">
        <v>29065</v>
      </c>
      <c r="D275" t="s">
        <v>419</v>
      </c>
      <c r="E275" t="s">
        <v>420</v>
      </c>
      <c r="F275">
        <v>274</v>
      </c>
    </row>
    <row r="276" spans="1:6">
      <c r="A276">
        <v>275</v>
      </c>
      <c r="B276" t="s">
        <v>804</v>
      </c>
      <c r="C276">
        <v>29066</v>
      </c>
      <c r="D276" t="s">
        <v>804</v>
      </c>
      <c r="E276" t="s">
        <v>805</v>
      </c>
      <c r="F276">
        <v>275</v>
      </c>
    </row>
    <row r="277" spans="1:6">
      <c r="A277">
        <v>276</v>
      </c>
      <c r="B277" t="s">
        <v>421</v>
      </c>
      <c r="C277">
        <v>29067</v>
      </c>
      <c r="D277" t="s">
        <v>421</v>
      </c>
      <c r="E277" t="s">
        <v>422</v>
      </c>
      <c r="F277">
        <v>276</v>
      </c>
    </row>
    <row r="278" spans="1:6">
      <c r="A278">
        <v>277</v>
      </c>
      <c r="B278" t="s">
        <v>797</v>
      </c>
      <c r="C278">
        <v>29072</v>
      </c>
      <c r="D278" t="s">
        <v>797</v>
      </c>
      <c r="E278" t="s">
        <v>798</v>
      </c>
      <c r="F278">
        <v>277</v>
      </c>
    </row>
    <row r="279" spans="1:6">
      <c r="A279">
        <v>278</v>
      </c>
      <c r="B279" t="s">
        <v>799</v>
      </c>
      <c r="C279">
        <v>29073</v>
      </c>
      <c r="D279" t="s">
        <v>799</v>
      </c>
      <c r="E279" t="s">
        <v>800</v>
      </c>
      <c r="F279">
        <v>278</v>
      </c>
    </row>
    <row r="280" spans="1:6">
      <c r="A280">
        <v>279</v>
      </c>
      <c r="B280" t="s">
        <v>407</v>
      </c>
      <c r="C280">
        <v>29074</v>
      </c>
      <c r="D280" t="s">
        <v>407</v>
      </c>
      <c r="E280" t="s">
        <v>408</v>
      </c>
      <c r="F280">
        <v>279</v>
      </c>
    </row>
    <row r="281" spans="1:6">
      <c r="A281">
        <v>280</v>
      </c>
      <c r="B281" t="s">
        <v>423</v>
      </c>
      <c r="C281">
        <v>29080</v>
      </c>
      <c r="D281" t="s">
        <v>423</v>
      </c>
      <c r="E281" t="s">
        <v>424</v>
      </c>
      <c r="F281">
        <v>280</v>
      </c>
    </row>
    <row r="282" spans="1:6">
      <c r="A282">
        <v>281</v>
      </c>
      <c r="B282" t="s">
        <v>425</v>
      </c>
      <c r="C282">
        <v>29084</v>
      </c>
      <c r="D282" t="s">
        <v>425</v>
      </c>
      <c r="E282" t="s">
        <v>426</v>
      </c>
      <c r="F282">
        <v>281</v>
      </c>
    </row>
    <row r="283" spans="1:6">
      <c r="A283">
        <v>282</v>
      </c>
      <c r="B283" t="s">
        <v>592</v>
      </c>
      <c r="C283">
        <v>29088</v>
      </c>
      <c r="D283" t="s">
        <v>592</v>
      </c>
      <c r="E283" t="s">
        <v>796</v>
      </c>
      <c r="F283">
        <v>282</v>
      </c>
    </row>
    <row r="284" spans="1:6">
      <c r="A284">
        <v>283</v>
      </c>
      <c r="B284" t="s">
        <v>409</v>
      </c>
      <c r="C284">
        <v>29095</v>
      </c>
      <c r="D284" t="s">
        <v>409</v>
      </c>
      <c r="E284" t="s">
        <v>410</v>
      </c>
      <c r="F284">
        <v>283</v>
      </c>
    </row>
    <row r="285" spans="1:6">
      <c r="A285">
        <v>284</v>
      </c>
      <c r="B285" t="s">
        <v>801</v>
      </c>
      <c r="C285">
        <v>29109</v>
      </c>
      <c r="D285" t="s">
        <v>801</v>
      </c>
      <c r="E285" t="s">
        <v>802</v>
      </c>
      <c r="F285">
        <v>284</v>
      </c>
    </row>
    <row r="286" spans="1:6">
      <c r="A286">
        <v>285</v>
      </c>
      <c r="B286" t="s">
        <v>411</v>
      </c>
      <c r="C286">
        <v>29111</v>
      </c>
      <c r="D286" t="s">
        <v>411</v>
      </c>
      <c r="E286" t="s">
        <v>412</v>
      </c>
      <c r="F286">
        <v>285</v>
      </c>
    </row>
    <row r="287" spans="1:6">
      <c r="A287">
        <v>286</v>
      </c>
      <c r="B287" t="s">
        <v>806</v>
      </c>
      <c r="C287">
        <v>29129</v>
      </c>
      <c r="D287" t="s">
        <v>806</v>
      </c>
      <c r="E287" t="s">
        <v>807</v>
      </c>
      <c r="F287">
        <v>286</v>
      </c>
    </row>
    <row r="288" spans="1:6">
      <c r="A288">
        <v>287</v>
      </c>
      <c r="B288" t="s">
        <v>427</v>
      </c>
      <c r="C288">
        <v>29161</v>
      </c>
      <c r="D288" t="s">
        <v>427</v>
      </c>
      <c r="E288" t="s">
        <v>428</v>
      </c>
      <c r="F288">
        <v>287</v>
      </c>
    </row>
    <row r="289" spans="1:6">
      <c r="A289">
        <v>288</v>
      </c>
      <c r="B289" t="s">
        <v>808</v>
      </c>
      <c r="C289">
        <v>29165</v>
      </c>
      <c r="D289" t="s">
        <v>808</v>
      </c>
      <c r="E289" t="s">
        <v>809</v>
      </c>
      <c r="F289">
        <v>288</v>
      </c>
    </row>
    <row r="290" spans="1:6">
      <c r="A290">
        <v>289</v>
      </c>
      <c r="B290" t="s">
        <v>433</v>
      </c>
      <c r="C290">
        <v>29180</v>
      </c>
      <c r="D290" t="s">
        <v>433</v>
      </c>
      <c r="E290" t="s">
        <v>434</v>
      </c>
      <c r="F290">
        <v>289</v>
      </c>
    </row>
    <row r="291" spans="1:6">
      <c r="A291">
        <v>290</v>
      </c>
      <c r="B291" t="s">
        <v>810</v>
      </c>
      <c r="C291">
        <v>29183</v>
      </c>
      <c r="D291" t="s">
        <v>810</v>
      </c>
      <c r="E291" t="s">
        <v>811</v>
      </c>
      <c r="F291">
        <v>290</v>
      </c>
    </row>
    <row r="292" spans="1:6">
      <c r="A292">
        <v>291</v>
      </c>
      <c r="B292" t="s">
        <v>429</v>
      </c>
      <c r="C292">
        <v>29189</v>
      </c>
      <c r="D292" t="s">
        <v>429</v>
      </c>
      <c r="E292" t="s">
        <v>430</v>
      </c>
      <c r="F292">
        <v>291</v>
      </c>
    </row>
    <row r="293" spans="1:6">
      <c r="A293">
        <v>292</v>
      </c>
      <c r="B293" t="s">
        <v>431</v>
      </c>
      <c r="C293">
        <v>29198</v>
      </c>
      <c r="D293" t="s">
        <v>431</v>
      </c>
      <c r="E293" t="s">
        <v>432</v>
      </c>
      <c r="F293">
        <v>292</v>
      </c>
    </row>
    <row r="294" spans="1:6">
      <c r="A294">
        <v>293</v>
      </c>
      <c r="B294" t="s">
        <v>225</v>
      </c>
      <c r="C294">
        <v>29249</v>
      </c>
      <c r="D294" t="s">
        <v>225</v>
      </c>
      <c r="E294" t="s">
        <v>226</v>
      </c>
      <c r="F294">
        <v>293</v>
      </c>
    </row>
    <row r="295" spans="1:6">
      <c r="A295">
        <v>294</v>
      </c>
      <c r="B295" t="s">
        <v>1411</v>
      </c>
      <c r="C295">
        <v>29256</v>
      </c>
      <c r="D295" t="s">
        <v>1411</v>
      </c>
      <c r="E295" t="s">
        <v>827</v>
      </c>
      <c r="F295">
        <v>294</v>
      </c>
    </row>
    <row r="296" spans="1:6">
      <c r="A296">
        <v>295</v>
      </c>
      <c r="B296" t="s">
        <v>1412</v>
      </c>
      <c r="C296">
        <v>29257</v>
      </c>
      <c r="D296" t="s">
        <v>1412</v>
      </c>
      <c r="E296" t="s">
        <v>913</v>
      </c>
      <c r="F296">
        <v>295</v>
      </c>
    </row>
    <row r="297" spans="1:6">
      <c r="A297">
        <v>296</v>
      </c>
      <c r="B297" t="s">
        <v>246</v>
      </c>
      <c r="C297">
        <v>29259</v>
      </c>
      <c r="D297" t="s">
        <v>246</v>
      </c>
      <c r="E297" t="s">
        <v>247</v>
      </c>
      <c r="F297">
        <v>296</v>
      </c>
    </row>
    <row r="298" spans="1:6">
      <c r="A298">
        <v>297</v>
      </c>
      <c r="B298" t="s">
        <v>1413</v>
      </c>
      <c r="C298">
        <v>29272</v>
      </c>
      <c r="D298" t="s">
        <v>1413</v>
      </c>
      <c r="E298" t="s">
        <v>914</v>
      </c>
      <c r="F298">
        <v>297</v>
      </c>
    </row>
    <row r="299" spans="1:6">
      <c r="A299">
        <v>298</v>
      </c>
      <c r="B299" t="s">
        <v>566</v>
      </c>
      <c r="C299">
        <v>29294</v>
      </c>
      <c r="D299" t="s">
        <v>566</v>
      </c>
      <c r="E299" t="s">
        <v>567</v>
      </c>
      <c r="F299">
        <v>298</v>
      </c>
    </row>
    <row r="300" spans="1:6">
      <c r="A300">
        <v>299</v>
      </c>
      <c r="B300" t="s">
        <v>238</v>
      </c>
      <c r="C300">
        <v>29316</v>
      </c>
      <c r="D300" t="s">
        <v>238</v>
      </c>
      <c r="E300" t="s">
        <v>239</v>
      </c>
      <c r="F300">
        <v>299</v>
      </c>
    </row>
    <row r="301" spans="1:6">
      <c r="A301">
        <v>300</v>
      </c>
      <c r="B301" t="s">
        <v>234</v>
      </c>
      <c r="C301">
        <v>29335</v>
      </c>
      <c r="D301" t="s">
        <v>234</v>
      </c>
      <c r="E301" t="s">
        <v>235</v>
      </c>
      <c r="F301">
        <v>300</v>
      </c>
    </row>
    <row r="302" spans="1:6">
      <c r="A302">
        <v>301</v>
      </c>
      <c r="B302" t="s">
        <v>177</v>
      </c>
      <c r="C302">
        <v>29339</v>
      </c>
      <c r="D302" t="s">
        <v>177</v>
      </c>
      <c r="E302" t="s">
        <v>178</v>
      </c>
      <c r="F302">
        <v>301</v>
      </c>
    </row>
    <row r="303" spans="1:6">
      <c r="A303">
        <v>302</v>
      </c>
      <c r="B303" t="s">
        <v>1414</v>
      </c>
      <c r="C303">
        <v>29587</v>
      </c>
      <c r="D303" t="s">
        <v>1414</v>
      </c>
      <c r="E303" t="s">
        <v>551</v>
      </c>
      <c r="F303">
        <v>302</v>
      </c>
    </row>
    <row r="304" spans="1:6">
      <c r="A304">
        <v>303</v>
      </c>
      <c r="B304" t="s">
        <v>1415</v>
      </c>
      <c r="C304">
        <v>29642</v>
      </c>
      <c r="D304" t="s">
        <v>1415</v>
      </c>
      <c r="E304" t="s">
        <v>828</v>
      </c>
      <c r="F304">
        <v>303</v>
      </c>
    </row>
    <row r="305" spans="1:6">
      <c r="A305">
        <v>304</v>
      </c>
      <c r="B305" t="s">
        <v>573</v>
      </c>
      <c r="C305">
        <v>29651</v>
      </c>
      <c r="D305" t="s">
        <v>573</v>
      </c>
      <c r="E305" t="s">
        <v>574</v>
      </c>
      <c r="F305">
        <v>304</v>
      </c>
    </row>
    <row r="306" spans="1:6">
      <c r="A306">
        <v>305</v>
      </c>
      <c r="B306" t="s">
        <v>1416</v>
      </c>
      <c r="C306">
        <v>29652</v>
      </c>
      <c r="D306" t="s">
        <v>1416</v>
      </c>
      <c r="E306" t="s">
        <v>915</v>
      </c>
      <c r="F306">
        <v>305</v>
      </c>
    </row>
    <row r="307" spans="1:6">
      <c r="A307">
        <v>306</v>
      </c>
      <c r="B307" t="s">
        <v>169</v>
      </c>
      <c r="C307">
        <v>29703</v>
      </c>
      <c r="D307" t="s">
        <v>169</v>
      </c>
      <c r="E307" t="s">
        <v>170</v>
      </c>
      <c r="F307">
        <v>306</v>
      </c>
    </row>
    <row r="308" spans="1:6">
      <c r="A308">
        <v>307</v>
      </c>
      <c r="B308" t="s">
        <v>916</v>
      </c>
      <c r="C308">
        <v>29714</v>
      </c>
      <c r="D308" t="s">
        <v>916</v>
      </c>
      <c r="E308" t="s">
        <v>917</v>
      </c>
      <c r="F308">
        <v>307</v>
      </c>
    </row>
    <row r="309" spans="1:6">
      <c r="A309">
        <v>308</v>
      </c>
      <c r="B309" t="s">
        <v>1417</v>
      </c>
      <c r="C309">
        <v>30021</v>
      </c>
      <c r="D309" t="s">
        <v>1417</v>
      </c>
      <c r="E309" t="s">
        <v>918</v>
      </c>
      <c r="F309">
        <v>308</v>
      </c>
    </row>
    <row r="310" spans="1:6">
      <c r="A310">
        <v>309</v>
      </c>
      <c r="B310" t="s">
        <v>547</v>
      </c>
      <c r="C310">
        <v>30080</v>
      </c>
      <c r="D310" t="s">
        <v>547</v>
      </c>
      <c r="E310" t="s">
        <v>488</v>
      </c>
      <c r="F310">
        <v>309</v>
      </c>
    </row>
    <row r="311" spans="1:6">
      <c r="A311">
        <v>310</v>
      </c>
      <c r="B311" t="s">
        <v>545</v>
      </c>
      <c r="C311">
        <v>30097</v>
      </c>
      <c r="D311" t="s">
        <v>545</v>
      </c>
      <c r="E311" t="s">
        <v>546</v>
      </c>
      <c r="F311">
        <v>310</v>
      </c>
    </row>
    <row r="312" spans="1:6">
      <c r="A312">
        <v>311</v>
      </c>
      <c r="B312" t="s">
        <v>274</v>
      </c>
      <c r="C312">
        <v>30204</v>
      </c>
      <c r="D312" t="s">
        <v>274</v>
      </c>
      <c r="E312" t="s">
        <v>275</v>
      </c>
      <c r="F312">
        <v>311</v>
      </c>
    </row>
    <row r="313" spans="1:6">
      <c r="A313">
        <v>312</v>
      </c>
      <c r="B313" t="s">
        <v>143</v>
      </c>
      <c r="C313">
        <v>30266</v>
      </c>
      <c r="D313" t="s">
        <v>143</v>
      </c>
      <c r="E313" t="s">
        <v>144</v>
      </c>
      <c r="F313">
        <v>312</v>
      </c>
    </row>
    <row r="314" spans="1:6">
      <c r="A314">
        <v>313</v>
      </c>
      <c r="B314" t="s">
        <v>829</v>
      </c>
      <c r="C314">
        <v>30329</v>
      </c>
      <c r="D314" t="s">
        <v>829</v>
      </c>
      <c r="E314" t="s">
        <v>830</v>
      </c>
      <c r="F314">
        <v>313</v>
      </c>
    </row>
    <row r="315" spans="1:6">
      <c r="A315">
        <v>314</v>
      </c>
      <c r="B315" t="s">
        <v>276</v>
      </c>
      <c r="C315">
        <v>30356</v>
      </c>
      <c r="D315" t="s">
        <v>276</v>
      </c>
      <c r="E315" t="s">
        <v>277</v>
      </c>
      <c r="F315">
        <v>314</v>
      </c>
    </row>
    <row r="316" spans="1:6">
      <c r="A316">
        <v>315</v>
      </c>
      <c r="B316" t="s">
        <v>179</v>
      </c>
      <c r="C316">
        <v>30357</v>
      </c>
      <c r="D316" t="s">
        <v>179</v>
      </c>
      <c r="E316" t="s">
        <v>179</v>
      </c>
      <c r="F316">
        <v>315</v>
      </c>
    </row>
    <row r="317" spans="1:6">
      <c r="A317">
        <v>316</v>
      </c>
      <c r="B317" t="s">
        <v>1418</v>
      </c>
      <c r="C317">
        <v>30408</v>
      </c>
      <c r="D317" t="s">
        <v>1418</v>
      </c>
      <c r="E317" t="s">
        <v>919</v>
      </c>
      <c r="F317">
        <v>316</v>
      </c>
    </row>
    <row r="318" spans="1:6">
      <c r="A318">
        <v>317</v>
      </c>
      <c r="B318" t="s">
        <v>174</v>
      </c>
      <c r="C318">
        <v>30558</v>
      </c>
      <c r="D318" t="s">
        <v>174</v>
      </c>
      <c r="E318" t="s">
        <v>175</v>
      </c>
      <c r="F318">
        <v>317</v>
      </c>
    </row>
    <row r="319" spans="1:6">
      <c r="A319">
        <v>318</v>
      </c>
      <c r="B319" t="s">
        <v>1419</v>
      </c>
      <c r="C319">
        <v>30789</v>
      </c>
      <c r="D319" t="s">
        <v>1419</v>
      </c>
      <c r="E319" t="s">
        <v>920</v>
      </c>
      <c r="F319">
        <v>318</v>
      </c>
    </row>
    <row r="320" spans="1:6">
      <c r="A320">
        <v>319</v>
      </c>
      <c r="B320" t="s">
        <v>163</v>
      </c>
      <c r="C320">
        <v>30898</v>
      </c>
      <c r="D320" t="s">
        <v>163</v>
      </c>
      <c r="E320" t="s">
        <v>164</v>
      </c>
      <c r="F320">
        <v>319</v>
      </c>
    </row>
    <row r="321" spans="1:6">
      <c r="A321">
        <v>320</v>
      </c>
      <c r="B321" t="s">
        <v>1420</v>
      </c>
      <c r="C321">
        <v>31054</v>
      </c>
      <c r="D321" t="s">
        <v>1420</v>
      </c>
      <c r="E321" t="s">
        <v>569</v>
      </c>
      <c r="F321">
        <v>320</v>
      </c>
    </row>
    <row r="322" spans="1:6">
      <c r="A322">
        <v>321</v>
      </c>
      <c r="B322" t="s">
        <v>189</v>
      </c>
      <c r="C322">
        <v>31063</v>
      </c>
      <c r="D322" t="s">
        <v>189</v>
      </c>
      <c r="E322" t="s">
        <v>190</v>
      </c>
      <c r="F322">
        <v>321</v>
      </c>
    </row>
    <row r="323" spans="1:6">
      <c r="A323">
        <v>322</v>
      </c>
      <c r="B323" t="s">
        <v>272</v>
      </c>
      <c r="C323">
        <v>31071</v>
      </c>
      <c r="D323" t="s">
        <v>272</v>
      </c>
      <c r="E323" t="s">
        <v>273</v>
      </c>
      <c r="F323">
        <v>322</v>
      </c>
    </row>
    <row r="324" spans="1:6">
      <c r="A324">
        <v>323</v>
      </c>
      <c r="B324" t="s">
        <v>266</v>
      </c>
      <c r="C324">
        <v>31081</v>
      </c>
      <c r="D324" t="s">
        <v>266</v>
      </c>
      <c r="E324" t="s">
        <v>267</v>
      </c>
      <c r="F324">
        <v>323</v>
      </c>
    </row>
    <row r="325" spans="1:6">
      <c r="A325">
        <v>324</v>
      </c>
      <c r="B325" t="s">
        <v>582</v>
      </c>
      <c r="C325">
        <v>31082</v>
      </c>
      <c r="D325" t="s">
        <v>582</v>
      </c>
      <c r="E325" t="s">
        <v>583</v>
      </c>
      <c r="F325">
        <v>324</v>
      </c>
    </row>
    <row r="326" spans="1:6">
      <c r="A326">
        <v>325</v>
      </c>
      <c r="B326" t="s">
        <v>1421</v>
      </c>
      <c r="C326">
        <v>31238</v>
      </c>
      <c r="D326" t="s">
        <v>1421</v>
      </c>
      <c r="E326" t="s">
        <v>921</v>
      </c>
      <c r="F326">
        <v>325</v>
      </c>
    </row>
    <row r="327" spans="1:6">
      <c r="A327">
        <v>326</v>
      </c>
      <c r="B327" t="s">
        <v>543</v>
      </c>
      <c r="C327">
        <v>31296</v>
      </c>
      <c r="D327" t="s">
        <v>543</v>
      </c>
      <c r="E327" t="s">
        <v>544</v>
      </c>
      <c r="F327">
        <v>326</v>
      </c>
    </row>
    <row r="328" spans="1:6">
      <c r="A328">
        <v>327</v>
      </c>
      <c r="B328" t="s">
        <v>554</v>
      </c>
      <c r="C328">
        <v>31297</v>
      </c>
      <c r="D328" t="s">
        <v>554</v>
      </c>
      <c r="E328" t="s">
        <v>555</v>
      </c>
      <c r="F328">
        <v>327</v>
      </c>
    </row>
    <row r="329" spans="1:6">
      <c r="A329">
        <v>328</v>
      </c>
      <c r="B329" t="s">
        <v>451</v>
      </c>
      <c r="C329">
        <v>31310</v>
      </c>
      <c r="D329" t="s">
        <v>451</v>
      </c>
      <c r="E329" t="s">
        <v>1337</v>
      </c>
      <c r="F329">
        <v>328</v>
      </c>
    </row>
    <row r="330" spans="1:6">
      <c r="A330">
        <v>329</v>
      </c>
      <c r="B330" t="s">
        <v>725</v>
      </c>
      <c r="C330">
        <v>31335</v>
      </c>
      <c r="D330" t="s">
        <v>725</v>
      </c>
      <c r="E330" t="s">
        <v>726</v>
      </c>
      <c r="F330">
        <v>329</v>
      </c>
    </row>
    <row r="331" spans="1:6">
      <c r="A331">
        <v>330</v>
      </c>
      <c r="B331" t="s">
        <v>1422</v>
      </c>
      <c r="C331">
        <v>31550</v>
      </c>
      <c r="D331" t="s">
        <v>1422</v>
      </c>
      <c r="E331" t="s">
        <v>922</v>
      </c>
      <c r="F331">
        <v>330</v>
      </c>
    </row>
    <row r="332" spans="1:6">
      <c r="A332">
        <v>331</v>
      </c>
      <c r="B332" t="s">
        <v>278</v>
      </c>
      <c r="C332">
        <v>31647</v>
      </c>
      <c r="D332" t="s">
        <v>278</v>
      </c>
      <c r="E332" t="s">
        <v>278</v>
      </c>
      <c r="F332">
        <v>331</v>
      </c>
    </row>
    <row r="333" spans="1:6">
      <c r="A333">
        <v>332</v>
      </c>
      <c r="B333" t="s">
        <v>1423</v>
      </c>
      <c r="C333">
        <v>31676</v>
      </c>
      <c r="D333" t="s">
        <v>1423</v>
      </c>
      <c r="E333" t="s">
        <v>831</v>
      </c>
      <c r="F333">
        <v>332</v>
      </c>
    </row>
    <row r="334" spans="1:6">
      <c r="A334">
        <v>333</v>
      </c>
      <c r="B334" t="s">
        <v>213</v>
      </c>
      <c r="C334">
        <v>31794</v>
      </c>
      <c r="D334" t="s">
        <v>213</v>
      </c>
      <c r="E334" t="s">
        <v>214</v>
      </c>
      <c r="F334">
        <v>333</v>
      </c>
    </row>
    <row r="335" spans="1:6">
      <c r="A335">
        <v>334</v>
      </c>
      <c r="B335" t="s">
        <v>244</v>
      </c>
      <c r="C335">
        <v>31795</v>
      </c>
      <c r="D335" t="s">
        <v>244</v>
      </c>
      <c r="E335" t="s">
        <v>245</v>
      </c>
      <c r="F335">
        <v>334</v>
      </c>
    </row>
    <row r="336" spans="1:6">
      <c r="A336">
        <v>335</v>
      </c>
      <c r="B336" t="s">
        <v>537</v>
      </c>
      <c r="C336">
        <v>31814</v>
      </c>
      <c r="D336" t="s">
        <v>537</v>
      </c>
      <c r="E336" t="s">
        <v>538</v>
      </c>
      <c r="F336">
        <v>335</v>
      </c>
    </row>
    <row r="337" spans="1:6">
      <c r="A337">
        <v>336</v>
      </c>
      <c r="B337" t="s">
        <v>769</v>
      </c>
      <c r="C337">
        <v>31850</v>
      </c>
      <c r="D337" t="s">
        <v>769</v>
      </c>
      <c r="E337" t="s">
        <v>770</v>
      </c>
      <c r="F337">
        <v>336</v>
      </c>
    </row>
    <row r="338" spans="1:6">
      <c r="A338">
        <v>337</v>
      </c>
      <c r="B338" t="s">
        <v>559</v>
      </c>
      <c r="C338">
        <v>31886</v>
      </c>
      <c r="D338" t="s">
        <v>559</v>
      </c>
      <c r="E338" t="s">
        <v>923</v>
      </c>
      <c r="F338">
        <v>337</v>
      </c>
    </row>
    <row r="339" spans="1:6">
      <c r="A339">
        <v>338</v>
      </c>
      <c r="B339" t="s">
        <v>575</v>
      </c>
      <c r="C339">
        <v>31911</v>
      </c>
      <c r="D339" t="s">
        <v>575</v>
      </c>
      <c r="E339" t="s">
        <v>576</v>
      </c>
      <c r="F339">
        <v>338</v>
      </c>
    </row>
    <row r="340" spans="1:6">
      <c r="A340">
        <v>339</v>
      </c>
      <c r="B340" t="s">
        <v>535</v>
      </c>
      <c r="C340">
        <v>31936</v>
      </c>
      <c r="D340" t="s">
        <v>535</v>
      </c>
      <c r="E340" t="s">
        <v>536</v>
      </c>
      <c r="F340">
        <v>339</v>
      </c>
    </row>
    <row r="341" spans="1:6">
      <c r="A341">
        <v>340</v>
      </c>
      <c r="B341" t="s">
        <v>585</v>
      </c>
      <c r="C341">
        <v>32114</v>
      </c>
      <c r="D341" t="s">
        <v>585</v>
      </c>
      <c r="E341" t="s">
        <v>924</v>
      </c>
      <c r="F341">
        <v>340</v>
      </c>
    </row>
    <row r="342" spans="1:6">
      <c r="A342">
        <v>341</v>
      </c>
      <c r="B342" t="s">
        <v>727</v>
      </c>
      <c r="C342">
        <v>32288</v>
      </c>
      <c r="D342" t="s">
        <v>727</v>
      </c>
      <c r="E342" t="s">
        <v>728</v>
      </c>
      <c r="F342">
        <v>341</v>
      </c>
    </row>
    <row r="343" spans="1:6">
      <c r="A343">
        <v>342</v>
      </c>
      <c r="B343" t="s">
        <v>729</v>
      </c>
      <c r="C343">
        <v>32326</v>
      </c>
      <c r="D343" t="s">
        <v>729</v>
      </c>
      <c r="E343" t="s">
        <v>730</v>
      </c>
      <c r="F343">
        <v>342</v>
      </c>
    </row>
    <row r="344" spans="1:6">
      <c r="A344">
        <v>343</v>
      </c>
      <c r="B344" t="s">
        <v>731</v>
      </c>
      <c r="C344">
        <v>32339</v>
      </c>
      <c r="D344" t="s">
        <v>731</v>
      </c>
      <c r="E344" t="s">
        <v>732</v>
      </c>
      <c r="F344">
        <v>343</v>
      </c>
    </row>
    <row r="345" spans="1:6">
      <c r="A345">
        <v>344</v>
      </c>
      <c r="B345" t="s">
        <v>733</v>
      </c>
      <c r="C345">
        <v>32353</v>
      </c>
      <c r="D345" t="s">
        <v>733</v>
      </c>
      <c r="E345" t="s">
        <v>734</v>
      </c>
      <c r="F345">
        <v>344</v>
      </c>
    </row>
    <row r="346" spans="1:6">
      <c r="A346">
        <v>345</v>
      </c>
      <c r="B346" t="s">
        <v>588</v>
      </c>
      <c r="C346">
        <v>32379</v>
      </c>
      <c r="D346" t="s">
        <v>588</v>
      </c>
      <c r="E346" t="s">
        <v>589</v>
      </c>
      <c r="F346">
        <v>345</v>
      </c>
    </row>
    <row r="347" spans="1:6">
      <c r="A347">
        <v>346</v>
      </c>
      <c r="B347" t="s">
        <v>735</v>
      </c>
      <c r="C347">
        <v>32385</v>
      </c>
      <c r="D347" t="s">
        <v>735</v>
      </c>
      <c r="E347" t="s">
        <v>736</v>
      </c>
      <c r="F347">
        <v>346</v>
      </c>
    </row>
    <row r="348" spans="1:6">
      <c r="A348">
        <v>347</v>
      </c>
      <c r="B348" t="s">
        <v>737</v>
      </c>
      <c r="C348">
        <v>32444</v>
      </c>
      <c r="D348" t="s">
        <v>737</v>
      </c>
      <c r="E348" t="s">
        <v>738</v>
      </c>
      <c r="F348">
        <v>347</v>
      </c>
    </row>
    <row r="349" spans="1:6">
      <c r="A349">
        <v>348</v>
      </c>
      <c r="B349" t="s">
        <v>739</v>
      </c>
      <c r="C349">
        <v>32596</v>
      </c>
      <c r="D349" t="s">
        <v>739</v>
      </c>
      <c r="E349" t="s">
        <v>740</v>
      </c>
      <c r="F349">
        <v>348</v>
      </c>
    </row>
    <row r="350" spans="1:6">
      <c r="A350">
        <v>349</v>
      </c>
      <c r="B350" t="s">
        <v>1424</v>
      </c>
      <c r="C350">
        <v>32610</v>
      </c>
      <c r="D350" t="s">
        <v>1424</v>
      </c>
      <c r="E350" t="s">
        <v>741</v>
      </c>
      <c r="F350">
        <v>349</v>
      </c>
    </row>
    <row r="351" spans="1:6">
      <c r="A351">
        <v>350</v>
      </c>
      <c r="B351" t="s">
        <v>832</v>
      </c>
      <c r="C351">
        <v>32684</v>
      </c>
      <c r="D351" t="s">
        <v>832</v>
      </c>
      <c r="E351" t="s">
        <v>833</v>
      </c>
      <c r="F351">
        <v>350</v>
      </c>
    </row>
    <row r="352" spans="1:6">
      <c r="A352">
        <v>351</v>
      </c>
      <c r="B352" t="s">
        <v>587</v>
      </c>
      <c r="C352">
        <v>32746</v>
      </c>
      <c r="D352" t="s">
        <v>587</v>
      </c>
      <c r="E352" t="s">
        <v>742</v>
      </c>
      <c r="F352">
        <v>351</v>
      </c>
    </row>
    <row r="353" spans="1:6">
      <c r="A353">
        <v>352</v>
      </c>
      <c r="B353" t="s">
        <v>743</v>
      </c>
      <c r="C353">
        <v>32763</v>
      </c>
      <c r="D353" t="s">
        <v>743</v>
      </c>
      <c r="E353" t="s">
        <v>744</v>
      </c>
      <c r="F353">
        <v>352</v>
      </c>
    </row>
    <row r="354" spans="1:6">
      <c r="A354">
        <v>353</v>
      </c>
      <c r="B354" t="s">
        <v>745</v>
      </c>
      <c r="C354">
        <v>32835</v>
      </c>
      <c r="D354" t="s">
        <v>745</v>
      </c>
      <c r="E354" t="s">
        <v>746</v>
      </c>
      <c r="F354">
        <v>353</v>
      </c>
    </row>
    <row r="355" spans="1:6">
      <c r="A355">
        <v>354</v>
      </c>
      <c r="B355" t="s">
        <v>834</v>
      </c>
      <c r="C355">
        <v>32981</v>
      </c>
      <c r="D355" t="s">
        <v>834</v>
      </c>
      <c r="E355" t="s">
        <v>835</v>
      </c>
      <c r="F355">
        <v>354</v>
      </c>
    </row>
    <row r="356" spans="1:6">
      <c r="A356">
        <v>355</v>
      </c>
      <c r="B356" t="s">
        <v>747</v>
      </c>
      <c r="C356">
        <v>32998</v>
      </c>
      <c r="D356" t="s">
        <v>747</v>
      </c>
      <c r="E356" t="s">
        <v>748</v>
      </c>
      <c r="F356">
        <v>355</v>
      </c>
    </row>
    <row r="357" spans="1:6">
      <c r="A357">
        <v>356</v>
      </c>
      <c r="B357" t="s">
        <v>749</v>
      </c>
      <c r="C357">
        <v>33274</v>
      </c>
      <c r="D357" t="s">
        <v>749</v>
      </c>
      <c r="E357" t="s">
        <v>750</v>
      </c>
      <c r="F357">
        <v>356</v>
      </c>
    </row>
    <row r="358" spans="1:6">
      <c r="A358">
        <v>357</v>
      </c>
      <c r="B358" t="s">
        <v>751</v>
      </c>
      <c r="C358">
        <v>33286</v>
      </c>
      <c r="D358" t="s">
        <v>751</v>
      </c>
      <c r="E358" t="s">
        <v>752</v>
      </c>
      <c r="F358">
        <v>357</v>
      </c>
    </row>
    <row r="359" spans="1:6">
      <c r="A359">
        <v>358</v>
      </c>
      <c r="B359" t="s">
        <v>753</v>
      </c>
      <c r="C359">
        <v>33287</v>
      </c>
      <c r="D359" t="s">
        <v>753</v>
      </c>
      <c r="E359" t="s">
        <v>754</v>
      </c>
      <c r="F359">
        <v>358</v>
      </c>
    </row>
    <row r="360" spans="1:6">
      <c r="A360">
        <v>359</v>
      </c>
      <c r="B360" t="s">
        <v>755</v>
      </c>
      <c r="C360">
        <v>33302</v>
      </c>
      <c r="D360" t="s">
        <v>755</v>
      </c>
      <c r="E360" t="s">
        <v>756</v>
      </c>
      <c r="F360">
        <v>359</v>
      </c>
    </row>
    <row r="361" spans="1:6">
      <c r="A361">
        <v>360</v>
      </c>
      <c r="B361" t="s">
        <v>925</v>
      </c>
      <c r="C361">
        <v>33345</v>
      </c>
      <c r="D361" t="s">
        <v>925</v>
      </c>
      <c r="E361" t="s">
        <v>926</v>
      </c>
      <c r="F361">
        <v>360</v>
      </c>
    </row>
    <row r="362" spans="1:6">
      <c r="A362">
        <v>361</v>
      </c>
      <c r="B362" t="s">
        <v>836</v>
      </c>
      <c r="C362">
        <v>33349</v>
      </c>
      <c r="D362" t="s">
        <v>836</v>
      </c>
      <c r="E362" t="s">
        <v>837</v>
      </c>
      <c r="F362">
        <v>361</v>
      </c>
    </row>
    <row r="363" spans="1:6">
      <c r="A363">
        <v>362</v>
      </c>
      <c r="B363" t="s">
        <v>927</v>
      </c>
      <c r="C363">
        <v>33363</v>
      </c>
      <c r="D363" t="s">
        <v>927</v>
      </c>
      <c r="E363" t="s">
        <v>928</v>
      </c>
      <c r="F363">
        <v>362</v>
      </c>
    </row>
    <row r="364" spans="1:6">
      <c r="A364">
        <v>363</v>
      </c>
      <c r="B364" t="s">
        <v>929</v>
      </c>
      <c r="C364">
        <v>33364</v>
      </c>
      <c r="D364" t="s">
        <v>929</v>
      </c>
      <c r="E364" t="s">
        <v>930</v>
      </c>
      <c r="F364">
        <v>363</v>
      </c>
    </row>
    <row r="365" spans="1:6">
      <c r="A365">
        <v>364</v>
      </c>
      <c r="B365" t="s">
        <v>757</v>
      </c>
      <c r="C365">
        <v>33367</v>
      </c>
      <c r="D365" t="s">
        <v>757</v>
      </c>
      <c r="E365" t="s">
        <v>758</v>
      </c>
      <c r="F365">
        <v>364</v>
      </c>
    </row>
    <row r="366" spans="1:6">
      <c r="A366">
        <v>365</v>
      </c>
      <c r="B366" t="s">
        <v>759</v>
      </c>
      <c r="C366">
        <v>33369</v>
      </c>
      <c r="D366" t="s">
        <v>759</v>
      </c>
      <c r="E366" t="s">
        <v>760</v>
      </c>
      <c r="F366">
        <v>365</v>
      </c>
    </row>
    <row r="367" spans="1:6">
      <c r="A367">
        <v>366</v>
      </c>
      <c r="B367" t="s">
        <v>931</v>
      </c>
      <c r="C367">
        <v>33387</v>
      </c>
      <c r="D367" t="s">
        <v>931</v>
      </c>
      <c r="E367" t="s">
        <v>932</v>
      </c>
      <c r="F367">
        <v>366</v>
      </c>
    </row>
    <row r="368" spans="1:6">
      <c r="A368">
        <v>367</v>
      </c>
      <c r="B368" t="s">
        <v>933</v>
      </c>
      <c r="C368">
        <v>33396</v>
      </c>
      <c r="D368" t="s">
        <v>933</v>
      </c>
      <c r="E368" t="s">
        <v>934</v>
      </c>
      <c r="F368">
        <v>367</v>
      </c>
    </row>
    <row r="369" spans="1:6">
      <c r="A369">
        <v>368</v>
      </c>
      <c r="B369" t="s">
        <v>838</v>
      </c>
      <c r="C369">
        <v>33402</v>
      </c>
      <c r="D369" t="s">
        <v>838</v>
      </c>
      <c r="E369" t="s">
        <v>839</v>
      </c>
      <c r="F369">
        <v>368</v>
      </c>
    </row>
    <row r="370" spans="1:6">
      <c r="A370">
        <v>369</v>
      </c>
      <c r="B370" t="s">
        <v>871</v>
      </c>
      <c r="C370">
        <v>33403</v>
      </c>
      <c r="D370" t="s">
        <v>871</v>
      </c>
      <c r="E370" t="s">
        <v>872</v>
      </c>
      <c r="F370">
        <v>369</v>
      </c>
    </row>
    <row r="371" spans="1:6">
      <c r="A371">
        <v>370</v>
      </c>
      <c r="B371" t="s">
        <v>873</v>
      </c>
      <c r="C371">
        <v>33405</v>
      </c>
      <c r="D371" t="s">
        <v>873</v>
      </c>
      <c r="E371" t="s">
        <v>874</v>
      </c>
      <c r="F371">
        <v>370</v>
      </c>
    </row>
    <row r="372" spans="1:6">
      <c r="A372">
        <v>371</v>
      </c>
      <c r="B372" t="s">
        <v>875</v>
      </c>
      <c r="C372">
        <v>33406</v>
      </c>
      <c r="D372" t="s">
        <v>875</v>
      </c>
      <c r="E372" t="s">
        <v>876</v>
      </c>
      <c r="F372">
        <v>371</v>
      </c>
    </row>
    <row r="373" spans="1:6">
      <c r="A373">
        <v>372</v>
      </c>
      <c r="B373" t="s">
        <v>877</v>
      </c>
      <c r="C373">
        <v>33415</v>
      </c>
      <c r="D373" t="s">
        <v>877</v>
      </c>
      <c r="E373" t="s">
        <v>878</v>
      </c>
      <c r="F373">
        <v>372</v>
      </c>
    </row>
    <row r="374" spans="1:6">
      <c r="A374">
        <v>373</v>
      </c>
      <c r="B374" t="s">
        <v>935</v>
      </c>
      <c r="C374">
        <v>33427</v>
      </c>
      <c r="D374" t="s">
        <v>935</v>
      </c>
      <c r="E374" t="s">
        <v>936</v>
      </c>
      <c r="F374">
        <v>373</v>
      </c>
    </row>
    <row r="375" spans="1:6">
      <c r="A375">
        <v>374</v>
      </c>
      <c r="B375" t="s">
        <v>1425</v>
      </c>
      <c r="C375">
        <v>33428</v>
      </c>
      <c r="D375" t="s">
        <v>1425</v>
      </c>
      <c r="E375" t="s">
        <v>937</v>
      </c>
      <c r="F375">
        <v>374</v>
      </c>
    </row>
    <row r="376" spans="1:6">
      <c r="A376">
        <v>375</v>
      </c>
      <c r="B376" t="s">
        <v>938</v>
      </c>
      <c r="C376">
        <v>33429</v>
      </c>
      <c r="D376" t="s">
        <v>938</v>
      </c>
      <c r="E376" t="s">
        <v>939</v>
      </c>
      <c r="F376">
        <v>375</v>
      </c>
    </row>
    <row r="377" spans="1:6">
      <c r="A377">
        <v>376</v>
      </c>
      <c r="B377" t="s">
        <v>940</v>
      </c>
      <c r="C377">
        <v>33432</v>
      </c>
      <c r="D377" t="s">
        <v>940</v>
      </c>
      <c r="E377" t="s">
        <v>941</v>
      </c>
      <c r="F377">
        <v>376</v>
      </c>
    </row>
    <row r="378" spans="1:6">
      <c r="A378">
        <v>377</v>
      </c>
      <c r="B378" t="s">
        <v>840</v>
      </c>
      <c r="C378">
        <v>33436</v>
      </c>
      <c r="D378" t="s">
        <v>840</v>
      </c>
      <c r="E378" t="s">
        <v>841</v>
      </c>
      <c r="F378">
        <v>377</v>
      </c>
    </row>
    <row r="379" spans="1:6">
      <c r="A379">
        <v>378</v>
      </c>
      <c r="B379" t="s">
        <v>942</v>
      </c>
      <c r="C379">
        <v>33440</v>
      </c>
      <c r="D379" t="s">
        <v>942</v>
      </c>
      <c r="E379" t="s">
        <v>943</v>
      </c>
      <c r="F379">
        <v>378</v>
      </c>
    </row>
    <row r="380" spans="1:6">
      <c r="A380">
        <v>379</v>
      </c>
      <c r="B380" t="s">
        <v>879</v>
      </c>
      <c r="C380">
        <v>33441</v>
      </c>
      <c r="D380" t="s">
        <v>879</v>
      </c>
      <c r="E380" t="s">
        <v>880</v>
      </c>
      <c r="F380">
        <v>379</v>
      </c>
    </row>
    <row r="381" spans="1:6">
      <c r="A381">
        <v>380</v>
      </c>
      <c r="B381" t="s">
        <v>842</v>
      </c>
      <c r="C381">
        <v>33443</v>
      </c>
      <c r="D381" t="s">
        <v>842</v>
      </c>
      <c r="E381" t="s">
        <v>843</v>
      </c>
      <c r="F381">
        <v>380</v>
      </c>
    </row>
    <row r="382" spans="1:6">
      <c r="A382">
        <v>381</v>
      </c>
      <c r="B382" t="s">
        <v>844</v>
      </c>
      <c r="C382">
        <v>33444</v>
      </c>
      <c r="D382" t="s">
        <v>844</v>
      </c>
      <c r="E382" t="s">
        <v>845</v>
      </c>
      <c r="F382">
        <v>381</v>
      </c>
    </row>
    <row r="383" spans="1:6">
      <c r="A383">
        <v>382</v>
      </c>
      <c r="B383" t="s">
        <v>846</v>
      </c>
      <c r="C383">
        <v>33445</v>
      </c>
      <c r="D383" t="s">
        <v>846</v>
      </c>
      <c r="E383" t="s">
        <v>847</v>
      </c>
      <c r="F383">
        <v>382</v>
      </c>
    </row>
    <row r="384" spans="1:6">
      <c r="A384">
        <v>383</v>
      </c>
      <c r="B384" t="s">
        <v>591</v>
      </c>
      <c r="C384">
        <v>33446</v>
      </c>
      <c r="D384" t="s">
        <v>591</v>
      </c>
      <c r="E384" t="s">
        <v>848</v>
      </c>
      <c r="F384">
        <v>383</v>
      </c>
    </row>
    <row r="385" spans="1:6">
      <c r="A385">
        <v>384</v>
      </c>
      <c r="B385" t="s">
        <v>944</v>
      </c>
      <c r="C385">
        <v>33456</v>
      </c>
      <c r="D385" t="s">
        <v>944</v>
      </c>
      <c r="E385" t="s">
        <v>945</v>
      </c>
      <c r="F385">
        <v>384</v>
      </c>
    </row>
    <row r="386" spans="1:6">
      <c r="A386">
        <v>385</v>
      </c>
      <c r="B386" t="s">
        <v>849</v>
      </c>
      <c r="C386">
        <v>33458</v>
      </c>
      <c r="D386" t="s">
        <v>849</v>
      </c>
      <c r="E386" t="s">
        <v>850</v>
      </c>
      <c r="F386">
        <v>385</v>
      </c>
    </row>
    <row r="387" spans="1:6">
      <c r="A387">
        <v>386</v>
      </c>
      <c r="B387" t="s">
        <v>851</v>
      </c>
      <c r="C387">
        <v>33459</v>
      </c>
      <c r="D387" t="s">
        <v>851</v>
      </c>
      <c r="E387" t="s">
        <v>852</v>
      </c>
      <c r="F387">
        <v>386</v>
      </c>
    </row>
    <row r="388" spans="1:6">
      <c r="A388">
        <v>387</v>
      </c>
      <c r="B388" t="s">
        <v>881</v>
      </c>
      <c r="C388">
        <v>33460</v>
      </c>
      <c r="D388" t="s">
        <v>881</v>
      </c>
      <c r="E388" t="s">
        <v>882</v>
      </c>
      <c r="F388">
        <v>387</v>
      </c>
    </row>
    <row r="389" spans="1:6">
      <c r="A389">
        <v>388</v>
      </c>
      <c r="B389" t="s">
        <v>564</v>
      </c>
      <c r="C389">
        <v>33464</v>
      </c>
      <c r="D389" t="s">
        <v>564</v>
      </c>
      <c r="E389" t="s">
        <v>946</v>
      </c>
      <c r="F389">
        <v>388</v>
      </c>
    </row>
    <row r="390" spans="1:6">
      <c r="A390">
        <v>389</v>
      </c>
      <c r="B390" t="s">
        <v>947</v>
      </c>
      <c r="C390">
        <v>33473</v>
      </c>
      <c r="D390" t="s">
        <v>947</v>
      </c>
      <c r="E390" t="s">
        <v>948</v>
      </c>
      <c r="F390">
        <v>389</v>
      </c>
    </row>
    <row r="391" spans="1:6">
      <c r="A391">
        <v>390</v>
      </c>
      <c r="B391" t="s">
        <v>949</v>
      </c>
      <c r="C391">
        <v>33474</v>
      </c>
      <c r="D391" t="s">
        <v>949</v>
      </c>
      <c r="E391" t="s">
        <v>950</v>
      </c>
      <c r="F391">
        <v>390</v>
      </c>
    </row>
    <row r="392" spans="1:6">
      <c r="A392">
        <v>391</v>
      </c>
      <c r="B392" t="s">
        <v>951</v>
      </c>
      <c r="C392">
        <v>33475</v>
      </c>
      <c r="D392" t="s">
        <v>951</v>
      </c>
      <c r="E392" t="s">
        <v>952</v>
      </c>
      <c r="F392">
        <v>391</v>
      </c>
    </row>
    <row r="393" spans="1:6">
      <c r="A393">
        <v>392</v>
      </c>
      <c r="B393" t="s">
        <v>853</v>
      </c>
      <c r="C393">
        <v>33476</v>
      </c>
      <c r="D393" t="s">
        <v>853</v>
      </c>
      <c r="E393" t="s">
        <v>854</v>
      </c>
      <c r="F393">
        <v>392</v>
      </c>
    </row>
    <row r="394" spans="1:6">
      <c r="A394">
        <v>393</v>
      </c>
      <c r="B394" t="s">
        <v>953</v>
      </c>
      <c r="C394">
        <v>33485</v>
      </c>
      <c r="D394" t="s">
        <v>953</v>
      </c>
      <c r="E394" t="s">
        <v>954</v>
      </c>
      <c r="F394">
        <v>393</v>
      </c>
    </row>
    <row r="395" spans="1:6">
      <c r="A395">
        <v>394</v>
      </c>
      <c r="B395" t="s">
        <v>855</v>
      </c>
      <c r="C395">
        <v>33488</v>
      </c>
      <c r="D395" t="s">
        <v>855</v>
      </c>
      <c r="E395" t="s">
        <v>856</v>
      </c>
      <c r="F395">
        <v>394</v>
      </c>
    </row>
    <row r="396" spans="1:6">
      <c r="A396">
        <v>395</v>
      </c>
      <c r="B396" t="s">
        <v>955</v>
      </c>
      <c r="C396">
        <v>33505</v>
      </c>
      <c r="D396" t="s">
        <v>955</v>
      </c>
      <c r="E396" t="s">
        <v>956</v>
      </c>
      <c r="F396">
        <v>395</v>
      </c>
    </row>
    <row r="397" spans="1:6">
      <c r="A397">
        <v>396</v>
      </c>
      <c r="B397" t="s">
        <v>957</v>
      </c>
      <c r="C397">
        <v>33512</v>
      </c>
      <c r="D397" t="s">
        <v>957</v>
      </c>
      <c r="E397" t="s">
        <v>958</v>
      </c>
      <c r="F397">
        <v>396</v>
      </c>
    </row>
    <row r="398" spans="1:6">
      <c r="A398">
        <v>397</v>
      </c>
      <c r="B398" t="s">
        <v>959</v>
      </c>
      <c r="C398">
        <v>33514</v>
      </c>
      <c r="D398" t="s">
        <v>959</v>
      </c>
      <c r="E398" t="s">
        <v>960</v>
      </c>
      <c r="F398">
        <v>397</v>
      </c>
    </row>
    <row r="399" spans="1:6">
      <c r="A399">
        <v>398</v>
      </c>
      <c r="B399" t="s">
        <v>961</v>
      </c>
      <c r="C399">
        <v>33516</v>
      </c>
      <c r="D399" t="s">
        <v>961</v>
      </c>
      <c r="E399" t="s">
        <v>962</v>
      </c>
      <c r="F399">
        <v>398</v>
      </c>
    </row>
    <row r="400" spans="1:6">
      <c r="A400">
        <v>399</v>
      </c>
      <c r="B400" t="s">
        <v>883</v>
      </c>
      <c r="C400">
        <v>33521</v>
      </c>
      <c r="D400" t="s">
        <v>883</v>
      </c>
      <c r="E400" t="s">
        <v>884</v>
      </c>
      <c r="F400">
        <v>399</v>
      </c>
    </row>
    <row r="401" spans="1:6">
      <c r="A401">
        <v>400</v>
      </c>
      <c r="B401" t="s">
        <v>1426</v>
      </c>
      <c r="C401">
        <v>33525</v>
      </c>
      <c r="D401" t="s">
        <v>1426</v>
      </c>
      <c r="E401" t="s">
        <v>581</v>
      </c>
      <c r="F401">
        <v>400</v>
      </c>
    </row>
    <row r="402" spans="1:6">
      <c r="A402">
        <v>401</v>
      </c>
      <c r="B402" t="s">
        <v>963</v>
      </c>
      <c r="C402">
        <v>33526</v>
      </c>
      <c r="D402" t="s">
        <v>963</v>
      </c>
      <c r="E402" t="s">
        <v>964</v>
      </c>
      <c r="F402">
        <v>401</v>
      </c>
    </row>
    <row r="403" spans="1:6">
      <c r="A403">
        <v>402</v>
      </c>
      <c r="B403" t="s">
        <v>790</v>
      </c>
      <c r="C403">
        <v>33549</v>
      </c>
      <c r="D403" t="s">
        <v>790</v>
      </c>
      <c r="E403" t="s">
        <v>791</v>
      </c>
      <c r="F403">
        <v>402</v>
      </c>
    </row>
    <row r="404" spans="1:6">
      <c r="A404">
        <v>403</v>
      </c>
      <c r="B404" t="s">
        <v>965</v>
      </c>
      <c r="C404">
        <v>33557</v>
      </c>
      <c r="D404" t="s">
        <v>965</v>
      </c>
      <c r="E404" t="s">
        <v>966</v>
      </c>
      <c r="F404">
        <v>403</v>
      </c>
    </row>
    <row r="405" spans="1:6">
      <c r="A405">
        <v>404</v>
      </c>
      <c r="B405" t="s">
        <v>1427</v>
      </c>
      <c r="C405">
        <v>33588</v>
      </c>
      <c r="D405" t="s">
        <v>1427</v>
      </c>
      <c r="E405" t="s">
        <v>1428</v>
      </c>
      <c r="F405">
        <v>404</v>
      </c>
    </row>
    <row r="406" spans="1:6">
      <c r="A406">
        <v>405</v>
      </c>
      <c r="B406" t="s">
        <v>1429</v>
      </c>
      <c r="C406">
        <v>45678</v>
      </c>
      <c r="D406" t="s">
        <v>1429</v>
      </c>
      <c r="E406" t="s">
        <v>1430</v>
      </c>
      <c r="F406">
        <v>405</v>
      </c>
    </row>
    <row r="407" spans="1:6">
      <c r="A407">
        <v>406</v>
      </c>
      <c r="B407" t="s">
        <v>1431</v>
      </c>
      <c r="C407">
        <v>45679</v>
      </c>
      <c r="D407" t="s">
        <v>1431</v>
      </c>
      <c r="E407" t="s">
        <v>1432</v>
      </c>
      <c r="F407">
        <v>406</v>
      </c>
    </row>
    <row r="408" spans="1:6">
      <c r="A408">
        <v>407</v>
      </c>
      <c r="B408" t="s">
        <v>1433</v>
      </c>
      <c r="C408">
        <v>88888</v>
      </c>
      <c r="D408" t="s">
        <v>1433</v>
      </c>
      <c r="E408" t="s">
        <v>1434</v>
      </c>
      <c r="F408">
        <v>407</v>
      </c>
    </row>
    <row r="409" spans="1:6">
      <c r="A409">
        <v>408</v>
      </c>
      <c r="B409" t="s">
        <v>209</v>
      </c>
      <c r="C409">
        <v>98165</v>
      </c>
      <c r="D409" t="s">
        <v>209</v>
      </c>
      <c r="E409" t="s">
        <v>210</v>
      </c>
      <c r="F409">
        <v>408</v>
      </c>
    </row>
    <row r="410" spans="1:6">
      <c r="A410">
        <v>409</v>
      </c>
      <c r="B410" t="s">
        <v>161</v>
      </c>
      <c r="C410">
        <v>98167</v>
      </c>
      <c r="D410" t="s">
        <v>161</v>
      </c>
      <c r="E410" t="s">
        <v>162</v>
      </c>
      <c r="F410">
        <v>409</v>
      </c>
    </row>
    <row r="411" spans="1:6">
      <c r="A411">
        <v>410</v>
      </c>
      <c r="B411" t="s">
        <v>203</v>
      </c>
      <c r="C411">
        <v>98171</v>
      </c>
      <c r="D411" t="s">
        <v>203</v>
      </c>
      <c r="E411" t="s">
        <v>204</v>
      </c>
      <c r="F411">
        <v>410</v>
      </c>
    </row>
    <row r="412" spans="1:6">
      <c r="A412">
        <v>411</v>
      </c>
      <c r="B412" t="s">
        <v>153</v>
      </c>
      <c r="C412">
        <v>98172</v>
      </c>
      <c r="D412" t="s">
        <v>153</v>
      </c>
      <c r="E412" t="s">
        <v>154</v>
      </c>
      <c r="F412">
        <v>411</v>
      </c>
    </row>
    <row r="413" spans="1:6">
      <c r="A413">
        <v>412</v>
      </c>
      <c r="B413" t="s">
        <v>720</v>
      </c>
      <c r="C413">
        <v>98175</v>
      </c>
      <c r="D413" t="s">
        <v>720</v>
      </c>
      <c r="E413" t="s">
        <v>721</v>
      </c>
      <c r="F413">
        <v>412</v>
      </c>
    </row>
    <row r="414" spans="1:6">
      <c r="A414">
        <v>413</v>
      </c>
      <c r="B414" t="s">
        <v>205</v>
      </c>
      <c r="C414">
        <v>98176</v>
      </c>
      <c r="D414" t="s">
        <v>205</v>
      </c>
      <c r="E414" t="s">
        <v>206</v>
      </c>
      <c r="F414">
        <v>413</v>
      </c>
    </row>
    <row r="415" spans="1:6">
      <c r="A415">
        <v>414</v>
      </c>
      <c r="B415" t="s">
        <v>256</v>
      </c>
      <c r="C415">
        <v>98179</v>
      </c>
      <c r="D415" t="s">
        <v>256</v>
      </c>
      <c r="E415" t="s">
        <v>257</v>
      </c>
      <c r="F415">
        <v>414</v>
      </c>
    </row>
    <row r="416" spans="1:6">
      <c r="A416">
        <v>415</v>
      </c>
      <c r="B416" t="s">
        <v>155</v>
      </c>
      <c r="C416">
        <v>98180</v>
      </c>
      <c r="D416" t="s">
        <v>155</v>
      </c>
      <c r="E416" t="s">
        <v>156</v>
      </c>
      <c r="F416">
        <v>415</v>
      </c>
    </row>
    <row r="417" spans="1:6">
      <c r="A417">
        <v>416</v>
      </c>
      <c r="B417" t="s">
        <v>262</v>
      </c>
      <c r="C417">
        <v>98181</v>
      </c>
      <c r="D417" t="s">
        <v>262</v>
      </c>
      <c r="E417" t="s">
        <v>263</v>
      </c>
      <c r="F417">
        <v>416</v>
      </c>
    </row>
    <row r="418" spans="1:6">
      <c r="A418">
        <v>417</v>
      </c>
      <c r="B418" t="s">
        <v>1435</v>
      </c>
      <c r="C418">
        <v>98183</v>
      </c>
      <c r="D418" t="s">
        <v>1435</v>
      </c>
      <c r="E418" t="s">
        <v>207</v>
      </c>
      <c r="F418">
        <v>417</v>
      </c>
    </row>
    <row r="419" spans="1:6">
      <c r="A419">
        <v>418</v>
      </c>
      <c r="B419" t="s">
        <v>232</v>
      </c>
      <c r="C419">
        <v>98184</v>
      </c>
      <c r="D419" t="s">
        <v>232</v>
      </c>
      <c r="E419" t="s">
        <v>233</v>
      </c>
      <c r="F419">
        <v>418</v>
      </c>
    </row>
    <row r="420" spans="1:6">
      <c r="A420">
        <v>419</v>
      </c>
      <c r="B420" t="s">
        <v>236</v>
      </c>
      <c r="C420">
        <v>98187</v>
      </c>
      <c r="D420" t="s">
        <v>236</v>
      </c>
      <c r="E420" t="s">
        <v>237</v>
      </c>
      <c r="F420">
        <v>419</v>
      </c>
    </row>
    <row r="421" spans="1:6">
      <c r="A421">
        <v>420</v>
      </c>
      <c r="B421" t="s">
        <v>1436</v>
      </c>
      <c r="C421">
        <v>98192</v>
      </c>
      <c r="D421" t="s">
        <v>1476</v>
      </c>
      <c r="E421" t="s">
        <v>173</v>
      </c>
      <c r="F421">
        <v>420</v>
      </c>
    </row>
    <row r="422" spans="1:6">
      <c r="A422">
        <v>421</v>
      </c>
      <c r="B422" t="s">
        <v>722</v>
      </c>
      <c r="C422">
        <v>98195</v>
      </c>
      <c r="D422" t="s">
        <v>722</v>
      </c>
      <c r="E422" t="s">
        <v>208</v>
      </c>
      <c r="F422">
        <v>421</v>
      </c>
    </row>
    <row r="423" spans="1:6">
      <c r="A423">
        <v>422</v>
      </c>
      <c r="B423" t="s">
        <v>223</v>
      </c>
      <c r="C423">
        <v>98204</v>
      </c>
      <c r="D423" t="s">
        <v>223</v>
      </c>
      <c r="E423" t="s">
        <v>224</v>
      </c>
      <c r="F423">
        <v>422</v>
      </c>
    </row>
    <row r="424" spans="1:6">
      <c r="A424">
        <v>423</v>
      </c>
      <c r="B424" t="s">
        <v>199</v>
      </c>
      <c r="C424">
        <v>98209</v>
      </c>
      <c r="D424" t="s">
        <v>199</v>
      </c>
      <c r="E424" t="s">
        <v>200</v>
      </c>
      <c r="F424">
        <v>423</v>
      </c>
    </row>
    <row r="425" spans="1:6">
      <c r="A425">
        <v>424</v>
      </c>
      <c r="B425" t="s">
        <v>147</v>
      </c>
      <c r="C425">
        <v>98212</v>
      </c>
      <c r="D425" t="s">
        <v>147</v>
      </c>
      <c r="E425" t="s">
        <v>148</v>
      </c>
      <c r="F425">
        <v>424</v>
      </c>
    </row>
    <row r="426" spans="1:6">
      <c r="A426">
        <v>425</v>
      </c>
      <c r="B426" t="s">
        <v>149</v>
      </c>
      <c r="C426">
        <v>98213</v>
      </c>
      <c r="D426" t="s">
        <v>149</v>
      </c>
      <c r="E426" t="s">
        <v>150</v>
      </c>
      <c r="F426">
        <v>425</v>
      </c>
    </row>
    <row r="427" spans="1:6">
      <c r="A427">
        <v>426</v>
      </c>
      <c r="B427" t="s">
        <v>260</v>
      </c>
      <c r="C427">
        <v>98215</v>
      </c>
      <c r="D427" t="s">
        <v>260</v>
      </c>
      <c r="E427" t="s">
        <v>261</v>
      </c>
      <c r="F427">
        <v>426</v>
      </c>
    </row>
    <row r="428" spans="1:6">
      <c r="A428">
        <v>427</v>
      </c>
      <c r="B428" t="s">
        <v>157</v>
      </c>
      <c r="C428">
        <v>98216</v>
      </c>
      <c r="D428" t="s">
        <v>157</v>
      </c>
      <c r="E428" t="s">
        <v>158</v>
      </c>
      <c r="F428">
        <v>427</v>
      </c>
    </row>
    <row r="429" spans="1:6">
      <c r="A429">
        <v>428</v>
      </c>
      <c r="B429" t="s">
        <v>258</v>
      </c>
      <c r="C429">
        <v>98218</v>
      </c>
      <c r="D429" t="s">
        <v>258</v>
      </c>
      <c r="E429" t="s">
        <v>259</v>
      </c>
      <c r="F429">
        <v>428</v>
      </c>
    </row>
    <row r="430" spans="1:6">
      <c r="A430">
        <v>429</v>
      </c>
      <c r="B430" t="s">
        <v>191</v>
      </c>
      <c r="C430">
        <v>98219</v>
      </c>
      <c r="D430" t="s">
        <v>191</v>
      </c>
      <c r="E430" t="s">
        <v>192</v>
      </c>
      <c r="F430">
        <v>429</v>
      </c>
    </row>
    <row r="431" spans="1:6">
      <c r="A431">
        <v>430</v>
      </c>
      <c r="B431" t="s">
        <v>1437</v>
      </c>
      <c r="C431">
        <v>98224</v>
      </c>
      <c r="D431" t="s">
        <v>1437</v>
      </c>
      <c r="E431" t="s">
        <v>229</v>
      </c>
      <c r="F431">
        <v>430</v>
      </c>
    </row>
    <row r="432" spans="1:6">
      <c r="A432">
        <v>431</v>
      </c>
      <c r="B432" t="s">
        <v>193</v>
      </c>
      <c r="C432">
        <v>98238</v>
      </c>
      <c r="D432" t="s">
        <v>193</v>
      </c>
      <c r="E432" t="s">
        <v>194</v>
      </c>
      <c r="F432">
        <v>431</v>
      </c>
    </row>
    <row r="433" spans="1:6">
      <c r="A433">
        <v>432</v>
      </c>
      <c r="B433" t="s">
        <v>151</v>
      </c>
      <c r="C433">
        <v>98239</v>
      </c>
      <c r="D433" t="s">
        <v>151</v>
      </c>
      <c r="E433" t="s">
        <v>152</v>
      </c>
      <c r="F433">
        <v>432</v>
      </c>
    </row>
    <row r="434" spans="1:6">
      <c r="A434">
        <v>433</v>
      </c>
      <c r="B434" t="s">
        <v>230</v>
      </c>
      <c r="C434">
        <v>98247</v>
      </c>
      <c r="D434" t="s">
        <v>230</v>
      </c>
      <c r="E434" t="s">
        <v>231</v>
      </c>
      <c r="F434">
        <v>433</v>
      </c>
    </row>
    <row r="435" spans="1:6">
      <c r="A435">
        <v>434</v>
      </c>
      <c r="B435" t="s">
        <v>187</v>
      </c>
      <c r="C435">
        <v>98248</v>
      </c>
      <c r="D435" t="s">
        <v>187</v>
      </c>
      <c r="E435" t="s">
        <v>188</v>
      </c>
      <c r="F435">
        <v>434</v>
      </c>
    </row>
    <row r="436" spans="1:6">
      <c r="A436">
        <v>435</v>
      </c>
      <c r="B436" t="s">
        <v>1438</v>
      </c>
      <c r="C436">
        <v>98252</v>
      </c>
      <c r="D436" t="s">
        <v>1477</v>
      </c>
      <c r="E436" t="s">
        <v>186</v>
      </c>
      <c r="F436">
        <v>435</v>
      </c>
    </row>
    <row r="437" spans="1:6">
      <c r="A437">
        <v>436</v>
      </c>
      <c r="B437" t="s">
        <v>264</v>
      </c>
      <c r="C437">
        <v>98254</v>
      </c>
      <c r="D437" t="s">
        <v>264</v>
      </c>
      <c r="E437" t="s">
        <v>265</v>
      </c>
      <c r="F437">
        <v>436</v>
      </c>
    </row>
    <row r="438" spans="1:6">
      <c r="A438">
        <v>437</v>
      </c>
      <c r="B438" t="s">
        <v>219</v>
      </c>
      <c r="C438">
        <v>98255</v>
      </c>
      <c r="D438" t="s">
        <v>219</v>
      </c>
      <c r="E438" t="s">
        <v>220</v>
      </c>
      <c r="F438">
        <v>437</v>
      </c>
    </row>
    <row r="439" spans="1:6">
      <c r="A439">
        <v>438</v>
      </c>
      <c r="B439" t="s">
        <v>254</v>
      </c>
      <c r="C439">
        <v>98262</v>
      </c>
      <c r="D439" t="s">
        <v>254</v>
      </c>
      <c r="E439" t="s">
        <v>255</v>
      </c>
      <c r="F439">
        <v>438</v>
      </c>
    </row>
    <row r="440" spans="1:6">
      <c r="A440">
        <v>439</v>
      </c>
      <c r="B440" t="s">
        <v>221</v>
      </c>
      <c r="C440">
        <v>98273</v>
      </c>
      <c r="D440" t="s">
        <v>221</v>
      </c>
      <c r="E440" t="s">
        <v>222</v>
      </c>
      <c r="F440">
        <v>439</v>
      </c>
    </row>
    <row r="441" spans="1:6">
      <c r="A441">
        <v>440</v>
      </c>
      <c r="B441" t="s">
        <v>159</v>
      </c>
      <c r="C441">
        <v>98284</v>
      </c>
      <c r="D441" t="s">
        <v>159</v>
      </c>
      <c r="E441" t="s">
        <v>160</v>
      </c>
      <c r="F441">
        <v>440</v>
      </c>
    </row>
    <row r="442" spans="1:6">
      <c r="A442">
        <v>441</v>
      </c>
      <c r="B442" t="s">
        <v>211</v>
      </c>
      <c r="C442">
        <v>98287</v>
      </c>
      <c r="D442" t="s">
        <v>211</v>
      </c>
      <c r="E442" t="s">
        <v>212</v>
      </c>
      <c r="F442">
        <v>441</v>
      </c>
    </row>
    <row r="443" spans="1:6">
      <c r="A443">
        <v>442</v>
      </c>
      <c r="B443" t="s">
        <v>240</v>
      </c>
      <c r="C443">
        <v>98290</v>
      </c>
      <c r="D443" t="s">
        <v>240</v>
      </c>
      <c r="E443" t="s">
        <v>241</v>
      </c>
      <c r="F443">
        <v>442</v>
      </c>
    </row>
    <row r="444" spans="1:6">
      <c r="A444">
        <v>443</v>
      </c>
      <c r="B444" t="s">
        <v>1439</v>
      </c>
      <c r="C444">
        <v>98765</v>
      </c>
      <c r="D444" t="s">
        <v>1439</v>
      </c>
      <c r="E444" t="s">
        <v>1440</v>
      </c>
      <c r="F444">
        <v>443</v>
      </c>
    </row>
    <row r="445" spans="1:6">
      <c r="A445">
        <v>444</v>
      </c>
      <c r="B445" t="s">
        <v>252</v>
      </c>
      <c r="C445">
        <v>99215</v>
      </c>
      <c r="D445" t="s">
        <v>252</v>
      </c>
      <c r="E445" t="s">
        <v>253</v>
      </c>
      <c r="F445">
        <v>444</v>
      </c>
    </row>
    <row r="446" spans="1:6">
      <c r="A446">
        <v>445</v>
      </c>
      <c r="B446" t="s">
        <v>1606</v>
      </c>
      <c r="C446">
        <v>90001</v>
      </c>
      <c r="D446" t="s">
        <v>1605</v>
      </c>
      <c r="E446" t="s">
        <v>1607</v>
      </c>
      <c r="F446">
        <v>445</v>
      </c>
    </row>
  </sheetData>
  <sheetProtection sheet="1" objects="1" scenarios="1"/>
  <phoneticPr fontId="42"/>
  <conditionalFormatting sqref="C2:C439">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3"/>
  <sheetViews>
    <sheetView workbookViewId="0">
      <selection activeCell="F10" sqref="F10"/>
    </sheetView>
  </sheetViews>
  <sheetFormatPr defaultColWidth="9" defaultRowHeight="13.5"/>
  <cols>
    <col min="1" max="3" width="9" style="11"/>
    <col min="4" max="4" width="9" style="11" customWidth="1"/>
    <col min="5" max="16384" width="9" style="11"/>
  </cols>
  <sheetData>
    <row r="1" spans="1:16" ht="16.5" customHeight="1">
      <c r="A1" s="391" t="s">
        <v>67</v>
      </c>
      <c r="B1" s="391"/>
      <c r="C1" s="391"/>
      <c r="D1" s="391"/>
      <c r="E1" s="391"/>
      <c r="F1" s="391"/>
      <c r="G1" s="391"/>
      <c r="H1" s="391"/>
      <c r="I1" s="391"/>
      <c r="J1" s="391"/>
      <c r="K1" s="391"/>
      <c r="L1" s="391"/>
      <c r="M1" s="391"/>
      <c r="N1" s="391"/>
      <c r="O1" s="17"/>
      <c r="P1" s="17"/>
    </row>
    <row r="2" spans="1:16" customFormat="1" ht="7.5" customHeight="1">
      <c r="A2" s="246"/>
      <c r="P2" s="246"/>
    </row>
    <row r="3" spans="1:16" ht="19.5" customHeight="1" thickBot="1">
      <c r="A3" s="254"/>
      <c r="B3" s="14" t="s">
        <v>47</v>
      </c>
      <c r="C3" s="395" t="str">
        <f>秋季大会!A1</f>
        <v>２０２１年度　名古屋地区秋季陸上競技大会</v>
      </c>
      <c r="D3" s="395"/>
      <c r="E3" s="395"/>
      <c r="F3" s="395"/>
      <c r="G3" s="395"/>
      <c r="H3" s="395"/>
      <c r="I3" s="395"/>
      <c r="J3" s="395"/>
      <c r="K3" s="395"/>
      <c r="L3" s="395"/>
      <c r="M3" s="395"/>
      <c r="N3" s="395"/>
      <c r="O3" s="395"/>
      <c r="P3" s="17"/>
    </row>
    <row r="4" spans="1:16" ht="24.75" customHeight="1">
      <c r="A4" s="17"/>
      <c r="B4" s="14" t="s">
        <v>64</v>
      </c>
      <c r="C4" s="393">
        <f>秋季大会!B5</f>
        <v>44485</v>
      </c>
      <c r="D4" s="393"/>
      <c r="E4" s="393"/>
      <c r="F4" s="393"/>
      <c r="G4" s="394">
        <f>秋季大会!E5</f>
        <v>44492</v>
      </c>
      <c r="H4" s="394"/>
      <c r="I4" s="394"/>
      <c r="J4" s="212"/>
      <c r="K4" s="384" t="s">
        <v>1485</v>
      </c>
      <c r="L4" s="385"/>
      <c r="M4" s="385"/>
      <c r="N4" s="386"/>
      <c r="P4" s="17"/>
    </row>
    <row r="5" spans="1:16" ht="24.75" customHeight="1" thickBot="1">
      <c r="A5" s="17"/>
      <c r="B5" s="14" t="s">
        <v>65</v>
      </c>
      <c r="C5" s="392" t="s">
        <v>1223</v>
      </c>
      <c r="D5" s="392"/>
      <c r="E5" s="392"/>
      <c r="F5" s="392"/>
      <c r="G5" s="392"/>
      <c r="H5" s="392"/>
      <c r="I5" s="55"/>
      <c r="J5" s="212"/>
      <c r="K5" s="387"/>
      <c r="L5" s="388"/>
      <c r="M5" s="388"/>
      <c r="N5" s="389"/>
      <c r="P5" s="17"/>
    </row>
    <row r="6" spans="1:16" customFormat="1" ht="7.5" customHeight="1" thickBot="1">
      <c r="A6" s="246"/>
      <c r="J6" s="11"/>
      <c r="K6" s="11"/>
      <c r="L6" s="11"/>
      <c r="M6" s="11"/>
      <c r="N6" s="11"/>
      <c r="O6" s="11"/>
      <c r="P6" s="17"/>
    </row>
    <row r="7" spans="1:16" ht="19.5" customHeight="1">
      <c r="A7" s="17"/>
      <c r="B7" s="378" t="str">
        <f>秋季大会!B44</f>
        <v>メール送信期間　９月２０日(月)～９月２７日(月)</v>
      </c>
      <c r="C7" s="379"/>
      <c r="D7" s="379"/>
      <c r="E7" s="379"/>
      <c r="F7" s="379"/>
      <c r="G7" s="379"/>
      <c r="H7" s="380"/>
      <c r="M7" s="65"/>
      <c r="N7" s="3"/>
      <c r="P7" s="17"/>
    </row>
    <row r="8" spans="1:16" customFormat="1" ht="20.25" customHeight="1" thickBot="1">
      <c r="A8" s="246"/>
      <c r="B8" s="372" t="str">
        <f>秋季大会!B45</f>
        <v>振込期間　９月２４日(金)～１０月１日（金)</v>
      </c>
      <c r="C8" s="373"/>
      <c r="D8" s="373"/>
      <c r="E8" s="373"/>
      <c r="F8" s="373"/>
      <c r="G8" s="373"/>
      <c r="H8" s="374"/>
      <c r="I8" s="11"/>
      <c r="J8" s="11"/>
      <c r="K8" s="11"/>
      <c r="L8" s="11"/>
      <c r="M8" s="11"/>
      <c r="N8" s="11"/>
      <c r="O8" s="11"/>
      <c r="P8" s="246"/>
    </row>
    <row r="9" spans="1:16" customFormat="1" ht="20.25" customHeight="1" thickBot="1">
      <c r="A9" s="246"/>
      <c r="B9" s="375" t="str">
        <f>秋季大会!B46</f>
        <v>郵送期間　９月２７日(月)～１０月４日(月)</v>
      </c>
      <c r="C9" s="376"/>
      <c r="D9" s="376"/>
      <c r="E9" s="376"/>
      <c r="F9" s="376"/>
      <c r="G9" s="376"/>
      <c r="H9" s="377"/>
      <c r="I9" s="36"/>
      <c r="J9" s="36"/>
      <c r="K9" s="341"/>
      <c r="L9" s="341"/>
      <c r="M9" s="341"/>
      <c r="N9" s="341"/>
      <c r="O9" s="341"/>
      <c r="P9" s="246"/>
    </row>
    <row r="10" spans="1:16" ht="33" customHeight="1">
      <c r="A10" s="147"/>
      <c r="B10" s="148" t="s">
        <v>1479</v>
      </c>
      <c r="C10" s="149"/>
      <c r="D10" s="149"/>
      <c r="E10" s="149"/>
      <c r="F10" s="149"/>
      <c r="G10" s="149"/>
      <c r="H10" s="149"/>
      <c r="I10" s="149"/>
      <c r="J10" s="149"/>
      <c r="K10" s="149"/>
      <c r="L10" s="149"/>
      <c r="M10" s="149"/>
      <c r="N10" s="149"/>
    </row>
    <row r="11" spans="1:16" ht="33" customHeight="1">
      <c r="B11" s="150" t="s">
        <v>1279</v>
      </c>
      <c r="C11" s="149"/>
      <c r="D11" s="149"/>
      <c r="E11" s="149"/>
      <c r="F11" s="149"/>
      <c r="G11" s="149"/>
      <c r="H11" s="149"/>
      <c r="I11" s="149"/>
      <c r="J11" s="149"/>
      <c r="K11" s="65"/>
      <c r="P11" s="151"/>
    </row>
    <row r="12" spans="1:16" ht="15.75" customHeight="1">
      <c r="B12" s="150"/>
      <c r="C12" s="149"/>
      <c r="D12" s="149"/>
      <c r="E12" s="149"/>
      <c r="F12" s="149"/>
      <c r="G12" s="149"/>
      <c r="H12" s="149"/>
      <c r="I12" s="149"/>
      <c r="J12" s="149"/>
      <c r="K12" s="65"/>
      <c r="P12" s="151"/>
    </row>
    <row r="13" spans="1:16" s="6" customFormat="1" ht="42" customHeight="1">
      <c r="B13" s="371" t="s">
        <v>1287</v>
      </c>
      <c r="C13" s="371"/>
      <c r="D13" s="371"/>
      <c r="E13" s="371"/>
      <c r="F13" s="371"/>
      <c r="G13" s="371"/>
      <c r="H13" s="371"/>
      <c r="I13" s="371"/>
      <c r="J13" s="371"/>
      <c r="K13" s="371"/>
      <c r="L13" s="371"/>
      <c r="M13" s="371"/>
      <c r="N13" s="371"/>
      <c r="O13" s="371"/>
      <c r="P13" s="371"/>
    </row>
    <row r="14" spans="1:16" s="6" customFormat="1" ht="21.75" customHeight="1">
      <c r="B14" s="256"/>
      <c r="C14" s="256"/>
      <c r="D14" s="256"/>
      <c r="E14" s="256"/>
      <c r="F14" s="256"/>
      <c r="G14" s="256"/>
      <c r="H14" s="256"/>
      <c r="I14" s="256"/>
      <c r="J14" s="256"/>
      <c r="K14" s="256"/>
      <c r="L14" s="256"/>
      <c r="M14" s="256"/>
      <c r="N14" s="256"/>
      <c r="O14" s="256"/>
      <c r="P14" s="256"/>
    </row>
    <row r="15" spans="1:16" ht="36.75" customHeight="1">
      <c r="A15" s="15" t="s">
        <v>78</v>
      </c>
      <c r="C15" s="163" t="s">
        <v>1222</v>
      </c>
    </row>
    <row r="16" spans="1:16" ht="51.75" customHeight="1">
      <c r="A16" s="15"/>
      <c r="B16" s="381" t="s">
        <v>1209</v>
      </c>
      <c r="C16" s="382"/>
      <c r="D16" s="382"/>
      <c r="E16" s="382"/>
      <c r="F16" s="382"/>
      <c r="G16" s="382"/>
      <c r="H16" s="382"/>
      <c r="I16" s="382"/>
      <c r="J16" s="382"/>
      <c r="K16" s="382"/>
      <c r="L16" s="382"/>
      <c r="M16" s="382"/>
      <c r="N16" s="382"/>
      <c r="O16" s="383"/>
    </row>
    <row r="17" spans="1:19" ht="36.75" customHeight="1">
      <c r="A17" s="15"/>
      <c r="B17" s="213" t="s">
        <v>1216</v>
      </c>
      <c r="C17" s="163"/>
    </row>
    <row r="18" spans="1:19" ht="36.75" customHeight="1">
      <c r="A18" s="15"/>
      <c r="B18" s="369" t="s">
        <v>1263</v>
      </c>
      <c r="C18" s="369"/>
      <c r="D18" s="369"/>
      <c r="E18" s="369"/>
      <c r="F18" s="369"/>
      <c r="G18" s="369"/>
      <c r="H18" s="369"/>
      <c r="I18" s="369"/>
      <c r="J18" s="369"/>
      <c r="K18" s="369"/>
      <c r="L18" s="369"/>
      <c r="M18" s="369"/>
      <c r="N18" s="369"/>
      <c r="O18" s="369"/>
      <c r="P18" s="369"/>
      <c r="Q18" s="369"/>
    </row>
    <row r="19" spans="1:19" ht="36.75" customHeight="1">
      <c r="A19" s="15"/>
      <c r="B19" s="167" t="s">
        <v>637</v>
      </c>
      <c r="C19" s="163"/>
    </row>
    <row r="20" spans="1:19" ht="36.75" customHeight="1">
      <c r="A20" s="15"/>
      <c r="B20" s="167" t="s">
        <v>638</v>
      </c>
      <c r="C20" s="163"/>
    </row>
    <row r="21" spans="1:19" ht="36.75" customHeight="1">
      <c r="A21" s="15"/>
      <c r="B21" s="167" t="s">
        <v>639</v>
      </c>
      <c r="C21" s="167"/>
      <c r="D21" s="167"/>
      <c r="E21" s="167"/>
      <c r="F21" s="167"/>
      <c r="G21" s="167"/>
      <c r="H21" s="167"/>
      <c r="I21" s="167"/>
      <c r="J21" s="167"/>
      <c r="K21" s="167"/>
    </row>
    <row r="22" spans="1:19" ht="36.75" customHeight="1">
      <c r="A22" s="15"/>
      <c r="B22" s="168" t="s">
        <v>640</v>
      </c>
      <c r="C22" s="167"/>
      <c r="D22" s="167"/>
      <c r="E22" s="167"/>
      <c r="F22" s="167"/>
      <c r="G22" s="167"/>
      <c r="H22" s="167"/>
      <c r="I22" s="167"/>
      <c r="J22" s="167"/>
      <c r="K22" s="167"/>
    </row>
    <row r="23" spans="1:19" ht="35.25" customHeight="1">
      <c r="B23" s="390" t="s">
        <v>130</v>
      </c>
      <c r="C23" s="390"/>
      <c r="D23" s="390"/>
      <c r="E23" s="390"/>
      <c r="F23" s="390"/>
      <c r="G23" s="390"/>
      <c r="H23" s="390"/>
      <c r="I23" s="390"/>
      <c r="J23" s="390"/>
    </row>
    <row r="24" spans="1:19" ht="35.25" customHeight="1">
      <c r="B24" s="149" t="s">
        <v>1282</v>
      </c>
      <c r="C24" s="149"/>
      <c r="D24" s="149"/>
      <c r="E24" s="149"/>
      <c r="F24" s="149"/>
      <c r="G24" s="149"/>
      <c r="H24" s="149"/>
      <c r="I24" s="149"/>
      <c r="J24" s="149"/>
    </row>
    <row r="25" spans="1:19" ht="35.25" customHeight="1">
      <c r="B25" s="149" t="s">
        <v>1283</v>
      </c>
      <c r="C25" s="149"/>
      <c r="D25" s="149"/>
      <c r="E25" s="149"/>
      <c r="F25" s="149"/>
      <c r="G25" s="149"/>
      <c r="H25" s="149"/>
      <c r="I25" s="149"/>
      <c r="J25" s="149"/>
    </row>
    <row r="26" spans="1:19" ht="53.25" customHeight="1">
      <c r="B26" s="370" t="s">
        <v>1249</v>
      </c>
      <c r="C26" s="370"/>
      <c r="D26" s="370"/>
      <c r="E26" s="370"/>
      <c r="F26" s="370"/>
      <c r="G26" s="370"/>
      <c r="H26" s="370"/>
      <c r="I26" s="370"/>
      <c r="J26" s="370"/>
      <c r="K26" s="370"/>
      <c r="L26" s="370"/>
      <c r="M26" s="370"/>
      <c r="N26" s="370"/>
      <c r="O26" s="370"/>
      <c r="P26" s="370"/>
      <c r="Q26" s="370"/>
      <c r="R26" s="370"/>
      <c r="S26" s="370"/>
    </row>
    <row r="27" spans="1:19" ht="29.25" customHeight="1">
      <c r="B27" s="370" t="s">
        <v>1284</v>
      </c>
      <c r="C27" s="370"/>
      <c r="D27" s="370"/>
      <c r="E27" s="370"/>
      <c r="F27" s="370"/>
      <c r="G27" s="370"/>
      <c r="H27" s="370"/>
      <c r="I27" s="370"/>
      <c r="J27" s="370"/>
      <c r="K27" s="370"/>
      <c r="L27" s="370"/>
      <c r="M27" s="370"/>
      <c r="N27" s="370"/>
      <c r="O27" s="370"/>
      <c r="P27" s="370"/>
      <c r="Q27" s="370"/>
      <c r="R27" s="370"/>
      <c r="S27" s="370"/>
    </row>
    <row r="28" spans="1:19" ht="35.25" customHeight="1">
      <c r="B28" s="157" t="s">
        <v>609</v>
      </c>
      <c r="C28" s="244"/>
      <c r="D28" s="244"/>
      <c r="E28" s="244"/>
      <c r="F28" s="244"/>
      <c r="G28" s="244"/>
      <c r="H28" s="244"/>
      <c r="I28" s="244"/>
      <c r="J28" s="244"/>
    </row>
    <row r="29" spans="1:19" ht="35.25" customHeight="1">
      <c r="B29" s="157" t="s">
        <v>1250</v>
      </c>
      <c r="C29" s="244"/>
      <c r="D29" s="244"/>
      <c r="E29" s="244"/>
      <c r="F29" s="244"/>
      <c r="G29" s="244"/>
      <c r="H29" s="244"/>
      <c r="I29" s="244"/>
      <c r="J29" s="244"/>
    </row>
    <row r="30" spans="1:19" ht="35.25" customHeight="1">
      <c r="B30" s="157" t="s">
        <v>1289</v>
      </c>
      <c r="C30" s="244"/>
      <c r="D30" s="244"/>
      <c r="E30" s="244"/>
      <c r="F30" s="244"/>
      <c r="G30" s="244"/>
      <c r="H30" s="244"/>
      <c r="I30" s="244"/>
      <c r="J30" s="244"/>
    </row>
    <row r="31" spans="1:19" ht="35.25" customHeight="1">
      <c r="B31" s="157" t="s">
        <v>610</v>
      </c>
      <c r="C31" s="244"/>
      <c r="D31" s="244"/>
      <c r="E31" s="244"/>
      <c r="F31" s="244"/>
      <c r="G31" s="244"/>
      <c r="H31" s="244"/>
      <c r="I31" s="244"/>
      <c r="J31" s="244"/>
    </row>
    <row r="32" spans="1:19" ht="35.25" customHeight="1">
      <c r="B32" s="157" t="s">
        <v>1288</v>
      </c>
      <c r="C32" s="255"/>
      <c r="D32" s="255"/>
      <c r="E32" s="255"/>
      <c r="F32" s="255"/>
      <c r="G32" s="255"/>
      <c r="H32" s="255"/>
      <c r="I32" s="255"/>
      <c r="J32" s="255"/>
    </row>
    <row r="33" spans="1:20" ht="35.25" customHeight="1">
      <c r="B33" s="157" t="s">
        <v>611</v>
      </c>
      <c r="C33" s="244"/>
      <c r="D33" s="244"/>
      <c r="E33" s="244"/>
      <c r="F33" s="244"/>
      <c r="G33" s="244"/>
      <c r="H33" s="244"/>
      <c r="I33" s="244"/>
      <c r="J33" s="244"/>
    </row>
    <row r="34" spans="1:20" ht="81" customHeight="1">
      <c r="B34" s="368" t="s">
        <v>1280</v>
      </c>
      <c r="C34" s="368"/>
      <c r="D34" s="368"/>
      <c r="E34" s="368"/>
      <c r="F34" s="368"/>
      <c r="G34" s="368"/>
      <c r="H34" s="368"/>
      <c r="I34" s="368"/>
      <c r="J34" s="368"/>
      <c r="K34" s="368"/>
      <c r="L34" s="368"/>
      <c r="M34" s="368"/>
      <c r="N34" s="368"/>
      <c r="O34" s="368"/>
      <c r="P34" s="368"/>
      <c r="Q34" s="368"/>
      <c r="R34" s="368"/>
      <c r="S34" s="368"/>
      <c r="T34" s="368"/>
    </row>
    <row r="35" spans="1:20" ht="24.75" customHeight="1">
      <c r="B35" s="157" t="s">
        <v>1281</v>
      </c>
    </row>
    <row r="36" spans="1:20" ht="24.75" customHeight="1">
      <c r="B36" s="157" t="s">
        <v>1251</v>
      </c>
    </row>
    <row r="37" spans="1:20" ht="16.5" customHeight="1">
      <c r="A37" s="12"/>
      <c r="B37" s="15"/>
    </row>
    <row r="38" spans="1:20" ht="16.5" customHeight="1">
      <c r="A38" s="11" t="s">
        <v>612</v>
      </c>
    </row>
    <row r="39" spans="1:20" ht="16.5" customHeight="1">
      <c r="A39" s="15" t="s">
        <v>613</v>
      </c>
    </row>
    <row r="40" spans="1:20" ht="16.5" customHeight="1">
      <c r="A40" s="13" t="s">
        <v>63</v>
      </c>
      <c r="B40" s="11" t="s">
        <v>94</v>
      </c>
      <c r="F40" s="11" t="s">
        <v>614</v>
      </c>
    </row>
    <row r="41" spans="1:20" ht="26.45" customHeight="1">
      <c r="A41" s="15" t="s">
        <v>615</v>
      </c>
      <c r="D41" s="158"/>
    </row>
    <row r="42" spans="1:20" ht="26.45" customHeight="1">
      <c r="A42" s="13" t="s">
        <v>63</v>
      </c>
      <c r="B42" s="11" t="s">
        <v>616</v>
      </c>
      <c r="D42" s="159"/>
    </row>
    <row r="43" spans="1:20" ht="16.5" customHeight="1">
      <c r="A43" s="13" t="s">
        <v>63</v>
      </c>
      <c r="B43" s="11" t="s">
        <v>1210</v>
      </c>
    </row>
    <row r="44" spans="1:20" ht="16.5" customHeight="1">
      <c r="A44" s="13" t="s">
        <v>63</v>
      </c>
      <c r="B44" s="11" t="s">
        <v>617</v>
      </c>
    </row>
    <row r="45" spans="1:20" ht="16.5" customHeight="1">
      <c r="A45" s="13" t="s">
        <v>63</v>
      </c>
      <c r="B45" s="11" t="s">
        <v>618</v>
      </c>
    </row>
    <row r="46" spans="1:20" ht="16.5" customHeight="1">
      <c r="A46" s="13" t="s">
        <v>63</v>
      </c>
      <c r="B46" s="11" t="s">
        <v>619</v>
      </c>
    </row>
    <row r="47" spans="1:20" ht="16.5" customHeight="1">
      <c r="A47" s="13" t="s">
        <v>63</v>
      </c>
      <c r="B47" s="18" t="s">
        <v>76</v>
      </c>
      <c r="C47" s="18"/>
      <c r="D47" s="18"/>
      <c r="E47" s="18"/>
      <c r="F47" s="18"/>
      <c r="G47" s="17"/>
      <c r="H47" s="17"/>
      <c r="I47" s="17"/>
      <c r="J47" s="17"/>
      <c r="K47" s="17"/>
      <c r="L47" s="17"/>
    </row>
    <row r="48" spans="1:20" ht="16.5" customHeight="1">
      <c r="A48" s="13" t="s">
        <v>63</v>
      </c>
      <c r="B48" s="17"/>
      <c r="C48" s="17" t="s">
        <v>620</v>
      </c>
      <c r="D48" s="17"/>
      <c r="E48" s="17"/>
      <c r="F48" s="17"/>
      <c r="G48" s="17"/>
      <c r="H48" s="17"/>
      <c r="I48" s="17"/>
      <c r="J48" s="17"/>
      <c r="K48" s="17"/>
      <c r="L48" s="17"/>
    </row>
    <row r="49" spans="1:14" ht="16.5" customHeight="1">
      <c r="A49" s="13" t="s">
        <v>63</v>
      </c>
      <c r="B49" s="17"/>
      <c r="C49" s="37" t="s">
        <v>80</v>
      </c>
      <c r="D49" s="17"/>
      <c r="E49" s="19" t="s">
        <v>62</v>
      </c>
      <c r="F49" s="19" t="s">
        <v>1217</v>
      </c>
      <c r="G49" s="19">
        <v>54.23</v>
      </c>
      <c r="H49" s="17"/>
      <c r="I49" s="17"/>
      <c r="J49" s="17"/>
      <c r="K49" s="17"/>
      <c r="L49" s="17"/>
    </row>
    <row r="50" spans="1:14" ht="16.5" customHeight="1" thickBot="1">
      <c r="A50" s="13" t="s">
        <v>63</v>
      </c>
      <c r="B50" s="17"/>
      <c r="C50" s="37" t="s">
        <v>81</v>
      </c>
      <c r="D50" s="17"/>
      <c r="E50" s="19" t="s">
        <v>77</v>
      </c>
      <c r="F50" s="19" t="s">
        <v>1217</v>
      </c>
      <c r="G50" s="19" t="s">
        <v>621</v>
      </c>
      <c r="H50" s="17"/>
      <c r="I50" s="17"/>
      <c r="J50" s="17"/>
      <c r="K50" s="17"/>
      <c r="L50" s="17"/>
    </row>
    <row r="51" spans="1:14" ht="16.5" customHeight="1">
      <c r="A51" s="13" t="s">
        <v>63</v>
      </c>
      <c r="B51" s="17"/>
      <c r="C51" s="37"/>
      <c r="D51" s="38" t="s">
        <v>79</v>
      </c>
      <c r="E51" s="39"/>
      <c r="F51" s="39"/>
      <c r="G51" s="39"/>
      <c r="H51" s="40"/>
      <c r="I51" s="17"/>
      <c r="J51" s="41"/>
      <c r="K51" s="41"/>
      <c r="L51" s="36"/>
      <c r="M51" s="160"/>
      <c r="N51" s="161"/>
    </row>
    <row r="52" spans="1:14" ht="16.5" customHeight="1">
      <c r="A52" s="13" t="s">
        <v>63</v>
      </c>
      <c r="B52" s="17"/>
      <c r="C52" s="37"/>
      <c r="D52" s="42" t="s">
        <v>68</v>
      </c>
      <c r="E52" s="43"/>
      <c r="F52" s="43"/>
      <c r="G52" s="43"/>
      <c r="H52" s="44"/>
      <c r="I52" s="17"/>
      <c r="J52" s="41"/>
      <c r="K52" s="41"/>
      <c r="L52" s="36"/>
      <c r="M52" s="160"/>
      <c r="N52" s="161"/>
    </row>
    <row r="53" spans="1:14" ht="16.5" customHeight="1" thickBot="1">
      <c r="A53" s="13" t="s">
        <v>63</v>
      </c>
      <c r="B53" s="17"/>
      <c r="C53" s="37"/>
      <c r="D53" s="45" t="s">
        <v>40</v>
      </c>
      <c r="E53" s="162" t="s">
        <v>622</v>
      </c>
      <c r="F53" s="46" t="s">
        <v>1217</v>
      </c>
      <c r="G53" s="47">
        <v>12</v>
      </c>
      <c r="H53" s="48"/>
      <c r="I53" s="17"/>
      <c r="J53" s="41"/>
      <c r="K53" s="41"/>
      <c r="L53" s="36"/>
      <c r="M53" s="160"/>
      <c r="N53" s="161"/>
    </row>
    <row r="54" spans="1:14" ht="16.5" customHeight="1">
      <c r="A54" s="13" t="s">
        <v>1218</v>
      </c>
      <c r="B54" s="17"/>
      <c r="C54" s="17" t="s">
        <v>623</v>
      </c>
      <c r="D54" s="17"/>
      <c r="E54" s="17"/>
      <c r="F54" s="17"/>
      <c r="G54" s="17"/>
      <c r="H54" s="17"/>
      <c r="I54" s="17"/>
      <c r="J54" s="17"/>
      <c r="K54" s="17"/>
      <c r="L54" s="17"/>
    </row>
    <row r="55" spans="1:14" ht="16.5" customHeight="1">
      <c r="A55" s="13" t="s">
        <v>1218</v>
      </c>
      <c r="B55" s="17"/>
      <c r="C55" s="37" t="s">
        <v>82</v>
      </c>
      <c r="D55" s="17"/>
      <c r="E55" s="19" t="s">
        <v>1219</v>
      </c>
      <c r="F55" s="19" t="s">
        <v>1220</v>
      </c>
      <c r="G55" s="19" t="s">
        <v>1221</v>
      </c>
      <c r="H55" s="17"/>
      <c r="I55" s="17"/>
      <c r="J55" s="17"/>
      <c r="K55" s="17"/>
      <c r="L55" s="17"/>
    </row>
    <row r="56" spans="1:14" ht="16.5" customHeight="1">
      <c r="A56" s="13" t="s">
        <v>1218</v>
      </c>
      <c r="B56" s="17"/>
      <c r="C56" s="57" t="s">
        <v>74</v>
      </c>
      <c r="D56" s="17"/>
      <c r="E56" s="19"/>
      <c r="F56" s="19"/>
      <c r="G56" s="19"/>
      <c r="H56" s="17"/>
      <c r="I56" s="17"/>
      <c r="J56" s="17"/>
      <c r="K56" s="17"/>
      <c r="L56" s="17"/>
    </row>
    <row r="57" spans="1:14" ht="16.5" customHeight="1">
      <c r="A57" s="13" t="s">
        <v>1218</v>
      </c>
      <c r="B57" s="11" t="s">
        <v>70</v>
      </c>
    </row>
    <row r="58" spans="1:14" ht="16.5" customHeight="1">
      <c r="A58" s="13" t="s">
        <v>1218</v>
      </c>
      <c r="B58" s="187" t="s">
        <v>624</v>
      </c>
    </row>
    <row r="59" spans="1:14" ht="16.5" customHeight="1">
      <c r="A59" s="15" t="s">
        <v>625</v>
      </c>
    </row>
    <row r="60" spans="1:14" ht="16.5" customHeight="1">
      <c r="A60" s="13" t="s">
        <v>1218</v>
      </c>
      <c r="B60" s="11" t="s">
        <v>112</v>
      </c>
    </row>
    <row r="61" spans="1:14" ht="16.5" customHeight="1">
      <c r="A61" s="15" t="s">
        <v>626</v>
      </c>
    </row>
    <row r="62" spans="1:14" ht="16.5" customHeight="1">
      <c r="A62" s="13" t="s">
        <v>63</v>
      </c>
      <c r="B62" s="11" t="s">
        <v>627</v>
      </c>
    </row>
    <row r="63" spans="1:14" ht="16.5" customHeight="1">
      <c r="A63" s="13" t="s">
        <v>1218</v>
      </c>
      <c r="B63" s="11" t="s">
        <v>69</v>
      </c>
    </row>
    <row r="64" spans="1:14" ht="16.5" customHeight="1">
      <c r="A64" s="15" t="s">
        <v>628</v>
      </c>
    </row>
    <row r="65" spans="1:8" ht="16.5" customHeight="1">
      <c r="A65" s="13" t="s">
        <v>63</v>
      </c>
      <c r="B65" s="11" t="s">
        <v>629</v>
      </c>
    </row>
    <row r="66" spans="1:8" ht="16.5" customHeight="1">
      <c r="A66" s="13" t="s">
        <v>63</v>
      </c>
      <c r="B66" s="11" t="s">
        <v>630</v>
      </c>
    </row>
    <row r="67" spans="1:8" s="67" customFormat="1" ht="16.5" customHeight="1">
      <c r="A67" s="66" t="s">
        <v>631</v>
      </c>
    </row>
    <row r="68" spans="1:8" s="67" customFormat="1" ht="16.5" customHeight="1">
      <c r="A68" s="68" t="s">
        <v>1218</v>
      </c>
      <c r="B68" s="67" t="s">
        <v>632</v>
      </c>
    </row>
    <row r="69" spans="1:8" ht="16.5" customHeight="1">
      <c r="A69" s="15" t="s">
        <v>633</v>
      </c>
    </row>
    <row r="70" spans="1:8" ht="16.5" customHeight="1">
      <c r="A70" s="13" t="s">
        <v>63</v>
      </c>
      <c r="B70" s="11" t="s">
        <v>634</v>
      </c>
    </row>
    <row r="71" spans="1:8" ht="16.5" customHeight="1">
      <c r="A71" s="13" t="s">
        <v>1218</v>
      </c>
      <c r="C71" s="59" t="s">
        <v>66</v>
      </c>
    </row>
    <row r="72" spans="1:8" ht="16.5" customHeight="1">
      <c r="A72" s="13" t="s">
        <v>1218</v>
      </c>
      <c r="C72" s="58" t="s">
        <v>107</v>
      </c>
      <c r="D72" s="58"/>
      <c r="E72" s="58"/>
      <c r="F72" s="58"/>
      <c r="G72" s="58"/>
      <c r="H72" s="58"/>
    </row>
    <row r="73" spans="1:8" ht="16.5" customHeight="1">
      <c r="A73" s="15" t="s">
        <v>635</v>
      </c>
    </row>
  </sheetData>
  <sheetProtection selectLockedCells="1" selectUnlockedCells="1"/>
  <mergeCells count="16">
    <mergeCell ref="A1:N1"/>
    <mergeCell ref="C5:H5"/>
    <mergeCell ref="C4:F4"/>
    <mergeCell ref="G4:I4"/>
    <mergeCell ref="C3:O3"/>
    <mergeCell ref="B7:H7"/>
    <mergeCell ref="B16:O16"/>
    <mergeCell ref="K4:N5"/>
    <mergeCell ref="B23:J23"/>
    <mergeCell ref="B26:S26"/>
    <mergeCell ref="B34:T34"/>
    <mergeCell ref="B18:Q18"/>
    <mergeCell ref="B27:S27"/>
    <mergeCell ref="B13:P13"/>
    <mergeCell ref="B8:H8"/>
    <mergeCell ref="B9:H9"/>
  </mergeCells>
  <phoneticPr fontId="8"/>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104"/>
  <sheetViews>
    <sheetView workbookViewId="0">
      <selection activeCell="C1" sqref="C1:E1"/>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7" width="9" style="2" hidden="1" customWidth="1"/>
    <col min="18" max="18" width="9" style="2" customWidth="1"/>
    <col min="19"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131</v>
      </c>
      <c r="C1" s="426" t="s">
        <v>1211</v>
      </c>
      <c r="D1" s="426"/>
      <c r="E1" s="426"/>
      <c r="F1" s="187" t="s">
        <v>967</v>
      </c>
    </row>
    <row r="2" spans="1:17" ht="32.25" hidden="1" customHeight="1" thickBot="1">
      <c r="A2" s="401"/>
      <c r="B2" s="402"/>
      <c r="C2" s="403" t="s">
        <v>1211</v>
      </c>
      <c r="D2" s="404"/>
      <c r="E2" s="405"/>
      <c r="F2" s="211"/>
      <c r="K2" s="187"/>
      <c r="L2" s="187"/>
    </row>
    <row r="3" spans="1:17" ht="24" customHeight="1" thickBot="1">
      <c r="A3" s="451" t="s">
        <v>132</v>
      </c>
      <c r="B3" s="452"/>
      <c r="C3" s="398"/>
      <c r="D3" s="399"/>
      <c r="E3" s="400"/>
      <c r="F3" s="439" t="s">
        <v>1352</v>
      </c>
      <c r="G3" s="440"/>
      <c r="H3" s="440"/>
      <c r="I3" s="440"/>
      <c r="J3" s="440"/>
      <c r="K3" s="440"/>
      <c r="L3" s="440"/>
      <c r="N3" s="2">
        <f>C3</f>
        <v>0</v>
      </c>
    </row>
    <row r="4" spans="1:17" ht="24.6" customHeight="1">
      <c r="A4" s="441" t="s">
        <v>133</v>
      </c>
      <c r="B4" s="442"/>
      <c r="C4" s="443"/>
      <c r="D4" s="444"/>
      <c r="E4" s="445"/>
      <c r="F4" s="446" t="s">
        <v>435</v>
      </c>
      <c r="G4" s="447"/>
      <c r="H4" s="447"/>
      <c r="I4" s="447"/>
      <c r="J4" s="447"/>
      <c r="K4" s="447"/>
      <c r="L4" s="447"/>
      <c r="M4" s="2">
        <v>1</v>
      </c>
      <c r="N4" s="2" t="e">
        <f>VLOOKUP("*"&amp;$N$3&amp;"*",Sheet6!D2:F439,1,FALSE)</f>
        <v>#N/A</v>
      </c>
      <c r="O4" s="2" t="e">
        <f>VLOOKUP("*"&amp;N3&amp;"*",Sheet6!B2:F406,5,FALSE)</f>
        <v>#N/A</v>
      </c>
    </row>
    <row r="5" spans="1:17" ht="27" hidden="1" customHeight="1">
      <c r="A5" s="408" t="s">
        <v>134</v>
      </c>
      <c r="B5" s="409"/>
      <c r="C5" s="448" t="str">
        <f>IF(C4="","",VLOOKUP(C4,Sheet6!B:C,2,0))</f>
        <v/>
      </c>
      <c r="D5" s="449"/>
      <c r="E5" s="450"/>
      <c r="F5" s="422" t="s">
        <v>436</v>
      </c>
      <c r="G5" s="423"/>
      <c r="H5" s="423"/>
      <c r="I5" s="423"/>
      <c r="J5" s="423"/>
      <c r="M5" s="2">
        <v>2</v>
      </c>
      <c r="N5" s="2" t="e">
        <f ca="1">VLOOKUP("*"&amp;$N$3&amp;"*",OFFSET(Sheet6!$B$2:$F$439,O4,0),1,FALSE)</f>
        <v>#N/A</v>
      </c>
      <c r="O5" s="2" t="e">
        <f ca="1">VLOOKUP("*"&amp;$N$3&amp;"*",OFFSET(Sheet6!$B$2:$F$406,O4,0),5,FALSE)</f>
        <v>#N/A</v>
      </c>
    </row>
    <row r="6" spans="1:17" ht="27" hidden="1" customHeight="1">
      <c r="A6" s="408" t="s">
        <v>135</v>
      </c>
      <c r="B6" s="409"/>
      <c r="C6" s="430" t="str">
        <f>IF(C4="","",C4)</f>
        <v/>
      </c>
      <c r="D6" s="431"/>
      <c r="E6" s="432"/>
      <c r="F6" s="422"/>
      <c r="G6" s="423"/>
      <c r="H6" s="423"/>
      <c r="I6" s="423"/>
      <c r="J6" s="423"/>
      <c r="M6" s="2">
        <v>3</v>
      </c>
      <c r="N6" s="2" t="e">
        <f ca="1">VLOOKUP("*"&amp;$N$3&amp;"*",OFFSET(Sheet6!$B$2:$F$439,O5,0),1,FALSE)</f>
        <v>#N/A</v>
      </c>
      <c r="O6" s="2" t="e">
        <f ca="1">VLOOKUP("*"&amp;$N$3&amp;"*",OFFSET(Sheet6!$B$2:$F$406,O5,0),5,FALSE)</f>
        <v>#N/A</v>
      </c>
    </row>
    <row r="7" spans="1:17" ht="27" hidden="1" customHeight="1">
      <c r="A7" s="408" t="s">
        <v>136</v>
      </c>
      <c r="B7" s="409"/>
      <c r="C7" s="433" t="str">
        <f>IF(C4="","",VLOOKUP(C4,Sheet6!B:E,4,0))</f>
        <v/>
      </c>
      <c r="D7" s="434"/>
      <c r="E7" s="435"/>
      <c r="F7" s="422"/>
      <c r="G7" s="423"/>
      <c r="H7" s="423"/>
      <c r="I7" s="423"/>
      <c r="J7" s="423"/>
      <c r="M7" s="2">
        <v>4</v>
      </c>
      <c r="N7" s="2" t="e">
        <f ca="1">VLOOKUP("*"&amp;$N$3&amp;"*",OFFSET(Sheet6!$B$2:$F$439,O6,0),1,FALSE)</f>
        <v>#N/A</v>
      </c>
      <c r="O7" s="2" t="e">
        <f ca="1">VLOOKUP("*"&amp;$N$3&amp;"*",OFFSET(Sheet6!$B$2:$F$406,O6,0),5,FALSE)</f>
        <v>#N/A</v>
      </c>
    </row>
    <row r="8" spans="1:17" ht="27" customHeight="1">
      <c r="A8" s="408" t="s">
        <v>118</v>
      </c>
      <c r="B8" s="409"/>
      <c r="C8" s="436"/>
      <c r="D8" s="437"/>
      <c r="E8" s="438"/>
      <c r="F8" s="4" t="s">
        <v>137</v>
      </c>
      <c r="M8" s="2">
        <v>5</v>
      </c>
      <c r="N8" s="2" t="e">
        <f ca="1">VLOOKUP("*"&amp;$N$3&amp;"*",OFFSET(Sheet6!$B$2:$F$439,O7,0),1,FALSE)</f>
        <v>#N/A</v>
      </c>
      <c r="O8" s="2" t="e">
        <f ca="1">VLOOKUP("*"&amp;$N$3&amp;"*",OFFSET(Sheet6!$B$2:$F$406,O7,0),5,FALSE)</f>
        <v>#N/A</v>
      </c>
      <c r="Q8" s="2" t="s">
        <v>1211</v>
      </c>
    </row>
    <row r="9" spans="1:17" ht="27" customHeight="1" thickBot="1">
      <c r="A9" s="408" t="s">
        <v>37</v>
      </c>
      <c r="B9" s="409"/>
      <c r="C9" s="410"/>
      <c r="D9" s="411"/>
      <c r="E9" s="412"/>
      <c r="F9" s="4" t="s">
        <v>138</v>
      </c>
      <c r="H9" s="3"/>
      <c r="M9" s="2">
        <v>6</v>
      </c>
      <c r="N9" s="2" t="e">
        <f ca="1">VLOOKUP("*"&amp;$N$3&amp;"*",OFFSET(Sheet6!$B$2:$F$439,O8,0),1,FALSE)</f>
        <v>#N/A</v>
      </c>
      <c r="O9" s="2" t="e">
        <f ca="1">VLOOKUP("*"&amp;$N$3&amp;"*",OFFSET(Sheet6!$B$2:$F$406,O8,0),5,FALSE)</f>
        <v>#N/A</v>
      </c>
      <c r="Q9" s="2" t="s">
        <v>1214</v>
      </c>
    </row>
    <row r="10" spans="1:17" ht="27" customHeight="1" thickBot="1">
      <c r="A10" s="413" t="s">
        <v>601</v>
      </c>
      <c r="B10" s="414"/>
      <c r="C10" s="410"/>
      <c r="D10" s="411"/>
      <c r="E10" s="412"/>
      <c r="F10" s="4" t="s">
        <v>636</v>
      </c>
      <c r="H10" s="3"/>
      <c r="M10" s="2">
        <v>7</v>
      </c>
      <c r="N10" s="2" t="e">
        <f ca="1">VLOOKUP("*"&amp;$N$3&amp;"*",OFFSET(Sheet6!$B$2:$F$439,O9,0),1,FALSE)</f>
        <v>#N/A</v>
      </c>
      <c r="O10" s="2" t="e">
        <f ca="1">VLOOKUP("*"&amp;$N$3&amp;"*",OFFSET(Sheet6!$B$2:$F$406,O9,0),5,FALSE)</f>
        <v>#N/A</v>
      </c>
    </row>
    <row r="11" spans="1:17" ht="30" customHeight="1" thickBot="1">
      <c r="A11" s="415" t="s">
        <v>139</v>
      </c>
      <c r="B11" s="416"/>
      <c r="C11" s="118"/>
      <c r="D11" s="119" t="s">
        <v>1264</v>
      </c>
      <c r="E11" s="120"/>
      <c r="F11" s="111"/>
      <c r="G11" s="120"/>
      <c r="I11" s="427" t="s">
        <v>140</v>
      </c>
      <c r="J11" s="428"/>
      <c r="K11" s="428"/>
      <c r="L11" s="429"/>
      <c r="M11" s="2">
        <v>8</v>
      </c>
      <c r="N11" s="2" t="e">
        <f ca="1">VLOOKUP("*"&amp;$N$3&amp;"*",OFFSET(Sheet6!$B$2:$F$439,O10,0),1,FALSE)</f>
        <v>#N/A</v>
      </c>
      <c r="O11" s="2" t="e">
        <f ca="1">VLOOKUP("*"&amp;$N$3&amp;"*",OFFSET(Sheet6!$B$2:$F$406,O10,0),5,FALSE)</f>
        <v>#N/A</v>
      </c>
    </row>
    <row r="12" spans="1:17" ht="28.5" customHeight="1" thickBot="1">
      <c r="A12" s="417" t="s">
        <v>116</v>
      </c>
      <c r="B12" s="418"/>
      <c r="C12" s="418"/>
      <c r="D12" s="418"/>
      <c r="E12" s="418"/>
      <c r="F12" s="418"/>
      <c r="G12" s="418"/>
      <c r="H12" s="419"/>
      <c r="I12" s="420" t="s">
        <v>133</v>
      </c>
      <c r="J12" s="421"/>
      <c r="K12" s="424"/>
      <c r="L12" s="425"/>
      <c r="M12" s="2">
        <v>9</v>
      </c>
      <c r="N12" s="2" t="e">
        <f ca="1">VLOOKUP("*"&amp;$N$3&amp;"*",OFFSET(Sheet6!$B$2:$F$439,O11,0),1,FALSE)</f>
        <v>#N/A</v>
      </c>
      <c r="O12" s="2" t="e">
        <f ca="1">VLOOKUP("*"&amp;$N$3&amp;"*",OFFSET(Sheet6!$B$2:$F$406,O11,0),5,FALSE)</f>
        <v>#N/A</v>
      </c>
    </row>
    <row r="13" spans="1:17" ht="28.5" customHeight="1" thickBot="1">
      <c r="A13" s="398"/>
      <c r="B13" s="399"/>
      <c r="C13" s="399"/>
      <c r="D13" s="400"/>
      <c r="E13" s="399"/>
      <c r="F13" s="399"/>
      <c r="G13" s="399"/>
      <c r="H13" s="400"/>
      <c r="I13" s="420" t="s">
        <v>135</v>
      </c>
      <c r="J13" s="421"/>
      <c r="K13" s="424"/>
      <c r="L13" s="425"/>
      <c r="M13" s="2">
        <v>10</v>
      </c>
      <c r="N13" s="2" t="e">
        <f ca="1">VLOOKUP("*"&amp;$N$3&amp;"*",OFFSET(Sheet6!$B$2:$F$439,O12,0),1,FALSE)</f>
        <v>#N/A</v>
      </c>
      <c r="O13" s="2" t="e">
        <f ca="1">VLOOKUP("*"&amp;$N$3&amp;"*",OFFSET(Sheet6!$B$2:$F$406,O12,0),5,FALSE)</f>
        <v>#N/A</v>
      </c>
    </row>
    <row r="14" spans="1:17" ht="28.5" customHeight="1" thickBot="1">
      <c r="A14" s="398"/>
      <c r="B14" s="399"/>
      <c r="C14" s="399"/>
      <c r="D14" s="400"/>
      <c r="E14" s="399"/>
      <c r="F14" s="399"/>
      <c r="G14" s="399"/>
      <c r="H14" s="400"/>
      <c r="I14" s="406" t="s">
        <v>136</v>
      </c>
      <c r="J14" s="407"/>
      <c r="K14" s="396"/>
      <c r="L14" s="397"/>
      <c r="M14" s="2">
        <v>11</v>
      </c>
      <c r="N14" s="2" t="e">
        <f ca="1">VLOOKUP("*"&amp;$N$3&amp;"*",OFFSET(Sheet6!$B$2:$F$439,O13,0),1,FALSE)</f>
        <v>#N/A</v>
      </c>
      <c r="O14" s="2" t="e">
        <f ca="1">VLOOKUP("*"&amp;$N$3&amp;"*",OFFSET(Sheet6!$B$2:$F$406,O13,0),5,FALSE)</f>
        <v>#N/A</v>
      </c>
    </row>
    <row r="15" spans="1:17">
      <c r="A15" s="120"/>
      <c r="B15" s="111"/>
      <c r="C15" s="120"/>
      <c r="D15" s="111"/>
      <c r="E15" s="120"/>
      <c r="F15" s="111"/>
      <c r="G15" s="120"/>
      <c r="L15"/>
      <c r="M15" s="2">
        <v>12</v>
      </c>
      <c r="N15" s="2" t="e">
        <f ca="1">VLOOKUP("*"&amp;$N$3&amp;"*",OFFSET(Sheet6!$B$2:$F$439,O14,0),1,FALSE)</f>
        <v>#N/A</v>
      </c>
      <c r="O15" s="2" t="e">
        <f ca="1">VLOOKUP("*"&amp;$N$3&amp;"*",OFFSET(Sheet6!$B$2:$F$406,O14,0),5,FALSE)</f>
        <v>#N/A</v>
      </c>
    </row>
    <row r="16" spans="1:17">
      <c r="A16" s="120"/>
      <c r="B16" s="111"/>
      <c r="C16" s="120"/>
      <c r="D16" s="111"/>
      <c r="E16" s="120"/>
      <c r="F16" s="111"/>
      <c r="G16" s="120"/>
      <c r="L16"/>
      <c r="M16" s="2">
        <v>13</v>
      </c>
      <c r="N16" s="2" t="e">
        <f ca="1">VLOOKUP("*"&amp;$N$3&amp;"*",OFFSET(Sheet6!$B$2:$F$439,O15,0),1,FALSE)</f>
        <v>#N/A</v>
      </c>
      <c r="O16" s="2" t="e">
        <f ca="1">VLOOKUP("*"&amp;$N$3&amp;"*",OFFSET(Sheet6!$B$2:$F$406,O15,0),5,FALSE)</f>
        <v>#N/A</v>
      </c>
    </row>
    <row r="17" spans="1:15">
      <c r="A17" s="120"/>
      <c r="B17" s="111"/>
      <c r="C17" s="120"/>
      <c r="D17" s="111"/>
      <c r="E17" s="120"/>
      <c r="F17" s="111"/>
      <c r="G17" s="120"/>
      <c r="L17"/>
      <c r="M17" s="2">
        <v>14</v>
      </c>
      <c r="N17" s="2" t="e">
        <f ca="1">VLOOKUP("*"&amp;$N$3&amp;"*",OFFSET(Sheet6!$B$2:$F$439,O16,0),1,FALSE)</f>
        <v>#N/A</v>
      </c>
      <c r="O17" s="2" t="e">
        <f ca="1">VLOOKUP("*"&amp;$N$3&amp;"*",OFFSET(Sheet6!$B$2:$F$406,O16,0),5,FALSE)</f>
        <v>#N/A</v>
      </c>
    </row>
    <row r="18" spans="1:15">
      <c r="A18" s="120"/>
      <c r="B18" s="111"/>
      <c r="C18" s="120"/>
      <c r="D18" s="111"/>
      <c r="E18" s="120"/>
      <c r="F18" s="111"/>
      <c r="G18" s="120"/>
      <c r="L18"/>
      <c r="M18" s="2">
        <v>15</v>
      </c>
      <c r="N18" s="2" t="e">
        <f ca="1">VLOOKUP("*"&amp;$N$3&amp;"*",OFFSET(Sheet6!$B$2:$F$439,O17,0),1,FALSE)</f>
        <v>#N/A</v>
      </c>
      <c r="O18" s="2" t="e">
        <f ca="1">VLOOKUP("*"&amp;$N$3&amp;"*",OFFSET(Sheet6!$B$2:$F$406,O17,0),5,FALSE)</f>
        <v>#N/A</v>
      </c>
    </row>
    <row r="19" spans="1:15">
      <c r="A19" s="120"/>
      <c r="B19" s="111"/>
      <c r="C19" s="120"/>
      <c r="D19" s="111"/>
      <c r="E19" s="120"/>
      <c r="F19" s="111"/>
      <c r="G19" s="120"/>
      <c r="L19"/>
      <c r="M19" s="2">
        <v>16</v>
      </c>
      <c r="N19" s="2" t="e">
        <f ca="1">VLOOKUP("*"&amp;$N$3&amp;"*",OFFSET(Sheet6!$B$2:$F$439,O18,0),1,FALSE)</f>
        <v>#N/A</v>
      </c>
      <c r="O19" s="2" t="e">
        <f ca="1">VLOOKUP("*"&amp;$N$3&amp;"*",OFFSET(Sheet6!$B$2:$F$406,O18,0),5,FALSE)</f>
        <v>#N/A</v>
      </c>
    </row>
    <row r="20" spans="1:15">
      <c r="A20" s="120"/>
      <c r="B20" s="111"/>
      <c r="C20" s="120"/>
      <c r="D20" s="111"/>
      <c r="E20" s="120"/>
      <c r="F20" s="111"/>
      <c r="G20" s="120"/>
      <c r="L20"/>
      <c r="M20" s="2">
        <v>17</v>
      </c>
      <c r="N20" s="2" t="e">
        <f ca="1">VLOOKUP("*"&amp;$N$3&amp;"*",OFFSET(Sheet6!$B$2:$F$439,O19,0),1,FALSE)</f>
        <v>#N/A</v>
      </c>
      <c r="O20" s="2" t="e">
        <f ca="1">VLOOKUP("*"&amp;$N$3&amp;"*",OFFSET(Sheet6!$B$2:$F$406,O19,0),5,FALSE)</f>
        <v>#N/A</v>
      </c>
    </row>
    <row r="21" spans="1:15">
      <c r="A21" s="120"/>
      <c r="B21" s="111"/>
      <c r="C21" s="120"/>
      <c r="D21" s="111"/>
      <c r="E21" s="120"/>
      <c r="F21" s="111"/>
      <c r="G21" s="120"/>
      <c r="L21"/>
      <c r="M21" s="2">
        <v>18</v>
      </c>
      <c r="N21" s="2" t="e">
        <f ca="1">VLOOKUP("*"&amp;$N$3&amp;"*",OFFSET(Sheet6!$B$2:$F$439,O20,0),1,FALSE)</f>
        <v>#N/A</v>
      </c>
      <c r="O21" s="2" t="e">
        <f ca="1">VLOOKUP("*"&amp;$N$3&amp;"*",OFFSET(Sheet6!$B$2:$F$406,O20,0),5,FALSE)</f>
        <v>#N/A</v>
      </c>
    </row>
    <row r="22" spans="1:15">
      <c r="A22" s="120"/>
      <c r="B22" s="111"/>
      <c r="C22" s="120"/>
      <c r="D22" s="111"/>
      <c r="E22" s="120"/>
      <c r="F22" s="111"/>
      <c r="G22" s="120"/>
      <c r="L22"/>
      <c r="M22" s="2">
        <v>19</v>
      </c>
      <c r="N22" s="2" t="e">
        <f ca="1">VLOOKUP("*"&amp;$N$3&amp;"*",OFFSET(Sheet6!$B$2:$F$439,O21,0),1,FALSE)</f>
        <v>#N/A</v>
      </c>
      <c r="O22" s="2" t="e">
        <f ca="1">VLOOKUP("*"&amp;$N$3&amp;"*",OFFSET(Sheet6!$B$2:$F$406,O21,0),5,FALSE)</f>
        <v>#N/A</v>
      </c>
    </row>
    <row r="23" spans="1:15">
      <c r="A23" s="120"/>
      <c r="B23" s="111"/>
      <c r="C23" s="120"/>
      <c r="D23" s="111"/>
      <c r="E23" s="120"/>
      <c r="F23" s="111"/>
      <c r="G23" s="120"/>
      <c r="L23"/>
      <c r="M23" s="2">
        <v>20</v>
      </c>
      <c r="N23" s="2" t="e">
        <f ca="1">VLOOKUP("*"&amp;$N$3&amp;"*",OFFSET(Sheet6!$B$2:$F$439,O22,0),1,FALSE)</f>
        <v>#N/A</v>
      </c>
      <c r="O23" s="2" t="e">
        <f ca="1">VLOOKUP("*"&amp;$N$3&amp;"*",OFFSET(Sheet6!$B$2:$F$406,O22,0),5,FALSE)</f>
        <v>#N/A</v>
      </c>
    </row>
    <row r="24" spans="1:15">
      <c r="A24" s="120"/>
      <c r="B24" s="111"/>
      <c r="C24" s="120"/>
      <c r="D24" s="111"/>
      <c r="E24" s="120"/>
      <c r="F24" s="111"/>
      <c r="G24" s="120"/>
      <c r="L24"/>
      <c r="M24" s="2">
        <v>21</v>
      </c>
      <c r="N24" s="2" t="e">
        <f ca="1">VLOOKUP("*"&amp;$N$3&amp;"*",OFFSET(Sheet6!$B$2:$F$439,O23,0),1,FALSE)</f>
        <v>#N/A</v>
      </c>
      <c r="O24" s="2" t="e">
        <f ca="1">VLOOKUP("*"&amp;$N$3&amp;"*",OFFSET(Sheet6!$B$2:$F$406,O23,0),5,FALSE)</f>
        <v>#N/A</v>
      </c>
    </row>
    <row r="25" spans="1:15">
      <c r="A25" s="120"/>
      <c r="B25" s="111"/>
      <c r="C25" s="120"/>
      <c r="D25" s="111"/>
      <c r="E25" s="120"/>
      <c r="F25" s="111"/>
      <c r="G25" s="120"/>
      <c r="L25"/>
      <c r="M25" s="2">
        <v>22</v>
      </c>
      <c r="N25" s="2" t="e">
        <f ca="1">VLOOKUP("*"&amp;$N$3&amp;"*",OFFSET(Sheet6!$B$2:$F$439,O24,0),1,FALSE)</f>
        <v>#N/A</v>
      </c>
      <c r="O25" s="2" t="e">
        <f ca="1">VLOOKUP("*"&amp;$N$3&amp;"*",OFFSET(Sheet6!$B$2:$F$406,O24,0),5,FALSE)</f>
        <v>#N/A</v>
      </c>
    </row>
    <row r="26" spans="1:15">
      <c r="A26" s="120"/>
      <c r="B26" s="111"/>
      <c r="C26" s="120"/>
      <c r="D26" s="111"/>
      <c r="E26" s="120"/>
      <c r="F26" s="111"/>
      <c r="G26" s="120"/>
      <c r="L26"/>
      <c r="M26" s="2">
        <v>23</v>
      </c>
      <c r="N26" s="2" t="e">
        <f ca="1">VLOOKUP("*"&amp;$N$3&amp;"*",OFFSET(Sheet6!$B$2:$F$439,O25,0),1,FALSE)</f>
        <v>#N/A</v>
      </c>
      <c r="O26" s="2" t="e">
        <f ca="1">VLOOKUP("*"&amp;$N$3&amp;"*",OFFSET(Sheet6!$B$2:$F$406,O25,0),5,FALSE)</f>
        <v>#N/A</v>
      </c>
    </row>
    <row r="27" spans="1:15">
      <c r="A27" s="120"/>
      <c r="B27" s="111"/>
      <c r="C27" s="120"/>
      <c r="D27" s="111"/>
      <c r="E27" s="120"/>
      <c r="F27" s="111"/>
      <c r="G27" s="120"/>
      <c r="L27"/>
      <c r="M27" s="2">
        <v>24</v>
      </c>
      <c r="N27" s="2" t="e">
        <f ca="1">VLOOKUP("*"&amp;$N$3&amp;"*",OFFSET(Sheet6!$B$2:$F$439,O26,0),1,FALSE)</f>
        <v>#N/A</v>
      </c>
      <c r="O27" s="2" t="e">
        <f ca="1">VLOOKUP("*"&amp;$N$3&amp;"*",OFFSET(Sheet6!$B$2:$F$406,O26,0),5,FALSE)</f>
        <v>#N/A</v>
      </c>
    </row>
    <row r="28" spans="1:15">
      <c r="A28" s="120"/>
      <c r="B28" s="111"/>
      <c r="C28" s="120"/>
      <c r="D28" s="111"/>
      <c r="E28" s="120"/>
      <c r="F28" s="111"/>
      <c r="G28" s="120"/>
      <c r="L28"/>
      <c r="M28" s="2">
        <v>25</v>
      </c>
      <c r="N28" s="2" t="e">
        <f ca="1">VLOOKUP("*"&amp;$N$3&amp;"*",OFFSET(Sheet6!$B$2:$F$439,O27,0),1,FALSE)</f>
        <v>#N/A</v>
      </c>
      <c r="O28" s="2" t="e">
        <f ca="1">VLOOKUP("*"&amp;$N$3&amp;"*",OFFSET(Sheet6!$B$2:$F$406,O27,0),5,FALSE)</f>
        <v>#N/A</v>
      </c>
    </row>
    <row r="29" spans="1:15">
      <c r="A29" s="120"/>
      <c r="B29" s="111"/>
      <c r="C29" s="120"/>
      <c r="D29" s="111"/>
      <c r="E29" s="120"/>
      <c r="F29" s="111"/>
      <c r="G29" s="120"/>
      <c r="L29"/>
      <c r="M29" s="2">
        <v>26</v>
      </c>
      <c r="N29" s="2" t="e">
        <f ca="1">VLOOKUP("*"&amp;$N$3&amp;"*",OFFSET(Sheet6!$B$2:$F$439,O28,0),1,FALSE)</f>
        <v>#N/A</v>
      </c>
      <c r="O29" s="2" t="e">
        <f ca="1">VLOOKUP("*"&amp;$N$3&amp;"*",OFFSET(Sheet6!$B$2:$F$406,O28,0),5,FALSE)</f>
        <v>#N/A</v>
      </c>
    </row>
    <row r="30" spans="1:15">
      <c r="A30" s="120"/>
      <c r="B30" s="111"/>
      <c r="C30" s="120"/>
      <c r="D30" s="111"/>
      <c r="E30" s="120"/>
      <c r="F30" s="111"/>
      <c r="G30" s="120"/>
      <c r="L30"/>
      <c r="M30" s="2">
        <v>27</v>
      </c>
      <c r="N30" s="2" t="e">
        <f ca="1">VLOOKUP("*"&amp;$N$3&amp;"*",OFFSET(Sheet6!$B$2:$F$439,O29,0),1,FALSE)</f>
        <v>#N/A</v>
      </c>
      <c r="O30" s="2" t="e">
        <f ca="1">VLOOKUP("*"&amp;$N$3&amp;"*",OFFSET(Sheet6!$B$2:$F$406,O29,0),5,FALSE)</f>
        <v>#N/A</v>
      </c>
    </row>
    <row r="31" spans="1:15">
      <c r="A31" s="120"/>
      <c r="B31" s="111"/>
      <c r="C31" s="120"/>
      <c r="D31" s="111"/>
      <c r="E31" s="120"/>
      <c r="F31" s="111"/>
      <c r="G31" s="120"/>
      <c r="L31"/>
      <c r="M31" s="2">
        <v>28</v>
      </c>
      <c r="N31" s="2" t="e">
        <f ca="1">VLOOKUP("*"&amp;$N$3&amp;"*",OFFSET(Sheet6!$B$2:$F$439,O30,0),1,FALSE)</f>
        <v>#N/A</v>
      </c>
      <c r="O31" s="2" t="e">
        <f ca="1">VLOOKUP("*"&amp;$N$3&amp;"*",OFFSET(Sheet6!$B$2:$F$406,O30,0),5,FALSE)</f>
        <v>#N/A</v>
      </c>
    </row>
    <row r="32" spans="1:15">
      <c r="A32" s="120"/>
      <c r="B32" s="111"/>
      <c r="C32" s="120"/>
      <c r="D32" s="111"/>
      <c r="E32" s="120"/>
      <c r="F32" s="111"/>
      <c r="G32" s="120"/>
      <c r="L32"/>
      <c r="M32" s="2">
        <v>29</v>
      </c>
      <c r="N32" s="2" t="e">
        <f ca="1">VLOOKUP("*"&amp;$N$3&amp;"*",OFFSET(Sheet6!$B$2:$F$439,O31,0),1,FALSE)</f>
        <v>#N/A</v>
      </c>
      <c r="O32" s="2" t="e">
        <f ca="1">VLOOKUP("*"&amp;$N$3&amp;"*",OFFSET(Sheet6!$B$2:$F$406,O31,0),5,FALSE)</f>
        <v>#N/A</v>
      </c>
    </row>
    <row r="33" spans="1:15">
      <c r="A33" s="120"/>
      <c r="B33" s="111"/>
      <c r="C33" s="120"/>
      <c r="D33" s="111"/>
      <c r="E33" s="120"/>
      <c r="F33" s="111"/>
      <c r="G33" s="120"/>
      <c r="L33"/>
      <c r="M33" s="2">
        <v>30</v>
      </c>
      <c r="N33" s="2" t="e">
        <f ca="1">VLOOKUP("*"&amp;$N$3&amp;"*",OFFSET(Sheet6!$B$2:$F$439,O32,0),1,FALSE)</f>
        <v>#N/A</v>
      </c>
      <c r="O33" s="2" t="e">
        <f ca="1">VLOOKUP("*"&amp;$N$3&amp;"*",OFFSET(Sheet6!$B$2:$F$406,O32,0),5,FALSE)</f>
        <v>#N/A</v>
      </c>
    </row>
    <row r="34" spans="1:15">
      <c r="A34" s="120"/>
      <c r="B34" s="111"/>
      <c r="C34" s="120"/>
      <c r="D34" s="111"/>
      <c r="E34" s="120"/>
      <c r="F34" s="111"/>
      <c r="G34" s="120"/>
      <c r="L34"/>
      <c r="M34" s="2">
        <v>31</v>
      </c>
      <c r="N34" s="2" t="e">
        <f ca="1">VLOOKUP("*"&amp;$N$3&amp;"*",OFFSET(Sheet6!$B$2:$F$439,O33,0),1,FALSE)</f>
        <v>#N/A</v>
      </c>
      <c r="O34" s="2" t="e">
        <f ca="1">VLOOKUP("*"&amp;$N$3&amp;"*",OFFSET(Sheet6!$B$2:$F$406,O33,0),5,FALSE)</f>
        <v>#N/A</v>
      </c>
    </row>
    <row r="35" spans="1:15">
      <c r="A35" s="120"/>
      <c r="B35" s="111"/>
      <c r="C35" s="120"/>
      <c r="D35" s="111"/>
      <c r="E35" s="120"/>
      <c r="F35" s="120"/>
      <c r="G35" s="120"/>
      <c r="L35"/>
      <c r="M35" s="2">
        <v>32</v>
      </c>
      <c r="N35" s="2" t="e">
        <f ca="1">VLOOKUP("*"&amp;$N$3&amp;"*",OFFSET(Sheet6!$B$2:$F$439,O34,0),1,FALSE)</f>
        <v>#N/A</v>
      </c>
      <c r="O35" s="2" t="e">
        <f ca="1">VLOOKUP("*"&amp;$N$3&amp;"*",OFFSET(Sheet6!$B$2:$F$406,O34,0),5,FALSE)</f>
        <v>#N/A</v>
      </c>
    </row>
    <row r="36" spans="1:15">
      <c r="A36" s="120"/>
      <c r="B36" s="111"/>
      <c r="C36" s="120"/>
      <c r="D36" s="111"/>
      <c r="E36" s="120"/>
      <c r="F36" s="120"/>
      <c r="G36" s="120"/>
      <c r="L36"/>
      <c r="M36" s="2">
        <v>33</v>
      </c>
      <c r="N36" s="2" t="e">
        <f ca="1">VLOOKUP("*"&amp;$N$3&amp;"*",OFFSET(Sheet6!$B$2:$F$439,O35,0),1,FALSE)</f>
        <v>#N/A</v>
      </c>
      <c r="O36" s="2" t="e">
        <f ca="1">VLOOKUP("*"&amp;$N$3&amp;"*",OFFSET(Sheet6!$B$2:$F$406,O35,0),5,FALSE)</f>
        <v>#N/A</v>
      </c>
    </row>
    <row r="37" spans="1:15">
      <c r="A37" s="120"/>
      <c r="B37" s="111"/>
      <c r="C37" s="120"/>
      <c r="D37" s="111"/>
      <c r="E37" s="120"/>
      <c r="F37" s="120"/>
      <c r="G37" s="120"/>
      <c r="L37"/>
      <c r="M37" s="2">
        <v>34</v>
      </c>
      <c r="N37" s="2" t="e">
        <f ca="1">VLOOKUP("*"&amp;$N$3&amp;"*",OFFSET(Sheet6!$B$2:$F$439,O36,0),1,FALSE)</f>
        <v>#N/A</v>
      </c>
      <c r="O37" s="2" t="e">
        <f ca="1">VLOOKUP("*"&amp;$N$3&amp;"*",OFFSET(Sheet6!$B$2:$F$406,O36,0),5,FALSE)</f>
        <v>#N/A</v>
      </c>
    </row>
    <row r="38" spans="1:15">
      <c r="A38" s="120"/>
      <c r="B38" s="111"/>
      <c r="C38" s="120"/>
      <c r="D38" s="111"/>
      <c r="E38" s="120"/>
      <c r="F38" s="120"/>
      <c r="G38" s="120"/>
      <c r="L38"/>
      <c r="M38" s="2">
        <v>35</v>
      </c>
      <c r="N38" s="2" t="e">
        <f ca="1">VLOOKUP("*"&amp;$N$3&amp;"*",OFFSET(Sheet6!$B$2:$F$439,O37,0),1,FALSE)</f>
        <v>#N/A</v>
      </c>
      <c r="O38" s="2" t="e">
        <f ca="1">VLOOKUP("*"&amp;$N$3&amp;"*",OFFSET(Sheet6!$B$2:$F$406,O37,0),5,FALSE)</f>
        <v>#N/A</v>
      </c>
    </row>
    <row r="39" spans="1:15">
      <c r="A39" s="120"/>
      <c r="B39" s="111"/>
      <c r="C39" s="120"/>
      <c r="D39" s="111"/>
      <c r="E39" s="120"/>
      <c r="F39" s="120"/>
      <c r="G39" s="120"/>
      <c r="L39"/>
      <c r="M39" s="2">
        <v>36</v>
      </c>
      <c r="N39" s="2" t="e">
        <f ca="1">VLOOKUP("*"&amp;$N$3&amp;"*",OFFSET(Sheet6!$B$2:$F$439,O38,0),1,FALSE)</f>
        <v>#N/A</v>
      </c>
      <c r="O39" s="2" t="e">
        <f ca="1">VLOOKUP("*"&amp;$N$3&amp;"*",OFFSET(Sheet6!$B$2:$F$406,O38,0),5,FALSE)</f>
        <v>#N/A</v>
      </c>
    </row>
    <row r="40" spans="1:15">
      <c r="A40" s="120"/>
      <c r="B40" s="111"/>
      <c r="C40" s="120"/>
      <c r="D40" s="111"/>
      <c r="E40" s="120"/>
      <c r="F40" s="120"/>
      <c r="G40" s="120"/>
      <c r="L40"/>
      <c r="M40" s="2">
        <v>37</v>
      </c>
      <c r="N40" s="2" t="e">
        <f ca="1">VLOOKUP("*"&amp;$N$3&amp;"*",OFFSET(Sheet6!$B$2:$F$439,O39,0),1,FALSE)</f>
        <v>#N/A</v>
      </c>
      <c r="O40" s="2" t="e">
        <f ca="1">VLOOKUP("*"&amp;$N$3&amp;"*",OFFSET(Sheet6!$B$2:$F$406,O39,0),5,FALSE)</f>
        <v>#N/A</v>
      </c>
    </row>
    <row r="41" spans="1:15">
      <c r="A41" s="120"/>
      <c r="B41" s="111"/>
      <c r="C41" s="120"/>
      <c r="D41" s="111"/>
      <c r="E41" s="120"/>
      <c r="F41" s="120"/>
      <c r="G41" s="120"/>
      <c r="L41"/>
      <c r="M41" s="2">
        <v>38</v>
      </c>
      <c r="N41" s="2" t="e">
        <f ca="1">VLOOKUP("*"&amp;$N$3&amp;"*",OFFSET(Sheet6!$B$2:$F$439,O40,0),1,FALSE)</f>
        <v>#N/A</v>
      </c>
      <c r="O41" s="2" t="e">
        <f ca="1">VLOOKUP("*"&amp;$N$3&amp;"*",OFFSET(Sheet6!$B$2:$F$406,O40,0),5,FALSE)</f>
        <v>#N/A</v>
      </c>
    </row>
    <row r="42" spans="1:15">
      <c r="A42" s="120"/>
      <c r="B42" s="111"/>
      <c r="C42" s="120"/>
      <c r="D42" s="111"/>
      <c r="E42" s="120"/>
      <c r="F42" s="120"/>
      <c r="G42" s="120"/>
      <c r="L42"/>
      <c r="M42" s="2">
        <v>39</v>
      </c>
      <c r="N42" s="2" t="e">
        <f ca="1">VLOOKUP("*"&amp;$N$3&amp;"*",OFFSET(Sheet6!$B$2:$F$439,O41,0),1,FALSE)</f>
        <v>#N/A</v>
      </c>
      <c r="O42" s="2" t="e">
        <f ca="1">VLOOKUP("*"&amp;$N$3&amp;"*",OFFSET(Sheet6!$B$2:$F$406,O41,0),5,FALSE)</f>
        <v>#N/A</v>
      </c>
    </row>
    <row r="43" spans="1:15">
      <c r="A43" s="120"/>
      <c r="B43" s="111"/>
      <c r="C43" s="120"/>
      <c r="D43" s="111"/>
      <c r="E43" s="120"/>
      <c r="F43" s="120"/>
      <c r="G43" s="120"/>
      <c r="L43"/>
      <c r="M43" s="2">
        <v>40</v>
      </c>
      <c r="N43" s="2" t="e">
        <f ca="1">VLOOKUP("*"&amp;$N$3&amp;"*",OFFSET(Sheet6!$B$2:$F$439,O42,0),1,FALSE)</f>
        <v>#N/A</v>
      </c>
      <c r="O43" s="2" t="e">
        <f ca="1">VLOOKUP("*"&amp;$N$3&amp;"*",OFFSET(Sheet6!$B$2:$F$406,O42,0),5,FALSE)</f>
        <v>#N/A</v>
      </c>
    </row>
    <row r="44" spans="1:15">
      <c r="A44" s="120"/>
      <c r="B44" s="111"/>
      <c r="C44" s="120"/>
      <c r="D44" s="111"/>
      <c r="E44" s="120"/>
      <c r="F44" s="120"/>
      <c r="G44" s="120"/>
      <c r="L44"/>
      <c r="M44" s="2">
        <v>41</v>
      </c>
      <c r="N44" s="2" t="e">
        <f ca="1">VLOOKUP("*"&amp;$N$3&amp;"*",OFFSET(Sheet6!$B$2:$F$439,O43,0),1,FALSE)</f>
        <v>#N/A</v>
      </c>
      <c r="O44" s="2" t="e">
        <f ca="1">VLOOKUP("*"&amp;$N$3&amp;"*",OFFSET(Sheet6!$B$2:$F$406,O43,0),5,FALSE)</f>
        <v>#N/A</v>
      </c>
    </row>
    <row r="45" spans="1:15">
      <c r="A45" s="120"/>
      <c r="B45" s="111"/>
      <c r="C45" s="120"/>
      <c r="D45" s="111"/>
      <c r="E45" s="120"/>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row r="78" spans="13:15">
      <c r="M78" s="2">
        <v>75</v>
      </c>
      <c r="N78" s="2" t="e">
        <f ca="1">VLOOKUP("*"&amp;$N$3&amp;"*",OFFSET(Sheet6!$B$2:$F$439,O77,0),1,FALSE)</f>
        <v>#N/A</v>
      </c>
      <c r="O78" s="2" t="e">
        <f ca="1">VLOOKUP("*"&amp;$N$3&amp;"*",OFFSET(Sheet6!$B$2:$F$406,O77,0),5,FALSE)</f>
        <v>#N/A</v>
      </c>
    </row>
    <row r="79" spans="13:15">
      <c r="M79" s="2">
        <v>76</v>
      </c>
      <c r="N79" s="2" t="e">
        <f ca="1">VLOOKUP("*"&amp;$N$3&amp;"*",OFFSET(Sheet6!$B$2:$F$439,O78,0),1,FALSE)</f>
        <v>#N/A</v>
      </c>
      <c r="O79" s="2" t="e">
        <f ca="1">VLOOKUP("*"&amp;$N$3&amp;"*",OFFSET(Sheet6!$B$2:$F$406,O78,0),5,FALSE)</f>
        <v>#N/A</v>
      </c>
    </row>
    <row r="80" spans="13:15">
      <c r="M80" s="2">
        <v>77</v>
      </c>
      <c r="N80" s="2" t="e">
        <f ca="1">VLOOKUP("*"&amp;$N$3&amp;"*",OFFSET(Sheet6!$B$2:$F$439,O79,0),1,FALSE)</f>
        <v>#N/A</v>
      </c>
      <c r="O80" s="2" t="e">
        <f ca="1">VLOOKUP("*"&amp;$N$3&amp;"*",OFFSET(Sheet6!$B$2:$F$406,O79,0),5,FALSE)</f>
        <v>#N/A</v>
      </c>
    </row>
    <row r="81" spans="13:15">
      <c r="M81" s="2">
        <v>78</v>
      </c>
      <c r="N81" s="2" t="e">
        <f ca="1">VLOOKUP("*"&amp;$N$3&amp;"*",OFFSET(Sheet6!$B$2:$F$439,O80,0),1,FALSE)</f>
        <v>#N/A</v>
      </c>
      <c r="O81" s="2" t="e">
        <f ca="1">VLOOKUP("*"&amp;$N$3&amp;"*",OFFSET(Sheet6!$B$2:$F$406,O80,0),5,FALSE)</f>
        <v>#N/A</v>
      </c>
    </row>
    <row r="82" spans="13:15">
      <c r="M82" s="2">
        <v>79</v>
      </c>
      <c r="N82" s="2" t="e">
        <f ca="1">VLOOKUP("*"&amp;$N$3&amp;"*",OFFSET(Sheet6!$B$2:$F$439,O81,0),1,FALSE)</f>
        <v>#N/A</v>
      </c>
      <c r="O82" s="2" t="e">
        <f ca="1">VLOOKUP("*"&amp;$N$3&amp;"*",OFFSET(Sheet6!$B$2:$F$406,O81,0),5,FALSE)</f>
        <v>#N/A</v>
      </c>
    </row>
    <row r="83" spans="13:15">
      <c r="M83" s="2">
        <v>80</v>
      </c>
      <c r="N83" s="2" t="e">
        <f ca="1">VLOOKUP("*"&amp;$N$3&amp;"*",OFFSET(Sheet6!$B$2:$F$439,O82,0),1,FALSE)</f>
        <v>#N/A</v>
      </c>
      <c r="O83" s="2" t="e">
        <f ca="1">VLOOKUP("*"&amp;$N$3&amp;"*",OFFSET(Sheet6!$B$2:$F$406,O82,0),5,FALSE)</f>
        <v>#N/A</v>
      </c>
    </row>
    <row r="84" spans="13:15">
      <c r="M84" s="2">
        <v>81</v>
      </c>
      <c r="N84" s="2" t="e">
        <f ca="1">VLOOKUP("*"&amp;$N$3&amp;"*",OFFSET(Sheet6!$B$2:$F$439,O83,0),1,FALSE)</f>
        <v>#N/A</v>
      </c>
      <c r="O84" s="2" t="e">
        <f ca="1">VLOOKUP("*"&amp;$N$3&amp;"*",OFFSET(Sheet6!$B$2:$F$406,O83,0),5,FALSE)</f>
        <v>#N/A</v>
      </c>
    </row>
    <row r="85" spans="13:15">
      <c r="M85" s="2">
        <v>82</v>
      </c>
      <c r="N85" s="2" t="e">
        <f ca="1">VLOOKUP("*"&amp;$N$3&amp;"*",OFFSET(Sheet6!$B$2:$F$439,O84,0),1,FALSE)</f>
        <v>#N/A</v>
      </c>
      <c r="O85" s="2" t="e">
        <f ca="1">VLOOKUP("*"&amp;$N$3&amp;"*",OFFSET(Sheet6!$B$2:$F$406,O84,0),5,FALSE)</f>
        <v>#N/A</v>
      </c>
    </row>
    <row r="86" spans="13:15">
      <c r="M86" s="2">
        <v>83</v>
      </c>
      <c r="N86" s="2" t="e">
        <f ca="1">VLOOKUP("*"&amp;$N$3&amp;"*",OFFSET(Sheet6!$B$2:$F$439,O85,0),1,FALSE)</f>
        <v>#N/A</v>
      </c>
      <c r="O86" s="2" t="e">
        <f ca="1">VLOOKUP("*"&amp;$N$3&amp;"*",OFFSET(Sheet6!$B$2:$F$406,O85,0),5,FALSE)</f>
        <v>#N/A</v>
      </c>
    </row>
    <row r="87" spans="13:15">
      <c r="M87" s="2">
        <v>84</v>
      </c>
      <c r="N87" s="2" t="e">
        <f ca="1">VLOOKUP("*"&amp;$N$3&amp;"*",OFFSET(Sheet6!$B$2:$F$439,O86,0),1,FALSE)</f>
        <v>#N/A</v>
      </c>
      <c r="O87" s="2" t="e">
        <f ca="1">VLOOKUP("*"&amp;$N$3&amp;"*",OFFSET(Sheet6!$B$2:$F$406,O86,0),5,FALSE)</f>
        <v>#N/A</v>
      </c>
    </row>
    <row r="88" spans="13:15">
      <c r="M88" s="2">
        <v>85</v>
      </c>
      <c r="N88" s="2" t="e">
        <f ca="1">VLOOKUP("*"&amp;$N$3&amp;"*",OFFSET(Sheet6!$B$2:$F$439,O87,0),1,FALSE)</f>
        <v>#N/A</v>
      </c>
      <c r="O88" s="2" t="e">
        <f ca="1">VLOOKUP("*"&amp;$N$3&amp;"*",OFFSET(Sheet6!$B$2:$F$406,O87,0),5,FALSE)</f>
        <v>#N/A</v>
      </c>
    </row>
    <row r="89" spans="13:15">
      <c r="M89" s="2">
        <v>86</v>
      </c>
      <c r="N89" s="2" t="e">
        <f ca="1">VLOOKUP("*"&amp;$N$3&amp;"*",OFFSET(Sheet6!$B$2:$F$439,O88,0),1,FALSE)</f>
        <v>#N/A</v>
      </c>
      <c r="O89" s="2" t="e">
        <f ca="1">VLOOKUP("*"&amp;$N$3&amp;"*",OFFSET(Sheet6!$B$2:$F$406,O88,0),5,FALSE)</f>
        <v>#N/A</v>
      </c>
    </row>
    <row r="90" spans="13:15">
      <c r="M90" s="2">
        <v>87</v>
      </c>
      <c r="N90" s="2" t="e">
        <f ca="1">VLOOKUP("*"&amp;$N$3&amp;"*",OFFSET(Sheet6!$B$2:$F$439,O89,0),1,FALSE)</f>
        <v>#N/A</v>
      </c>
      <c r="O90" s="2" t="e">
        <f ca="1">VLOOKUP("*"&amp;$N$3&amp;"*",OFFSET(Sheet6!$B$2:$F$406,O89,0),5,FALSE)</f>
        <v>#N/A</v>
      </c>
    </row>
    <row r="91" spans="13:15">
      <c r="M91" s="2">
        <v>88</v>
      </c>
      <c r="N91" s="2" t="e">
        <f ca="1">VLOOKUP("*"&amp;$N$3&amp;"*",OFFSET(Sheet6!$B$2:$F$439,O90,0),1,FALSE)</f>
        <v>#N/A</v>
      </c>
      <c r="O91" s="2" t="e">
        <f ca="1">VLOOKUP("*"&amp;$N$3&amp;"*",OFFSET(Sheet6!$B$2:$F$406,O90,0),5,FALSE)</f>
        <v>#N/A</v>
      </c>
    </row>
    <row r="92" spans="13:15">
      <c r="M92" s="2">
        <v>89</v>
      </c>
      <c r="N92" s="2" t="e">
        <f ca="1">VLOOKUP("*"&amp;$N$3&amp;"*",OFFSET(Sheet6!$B$2:$F$439,O91,0),1,FALSE)</f>
        <v>#N/A</v>
      </c>
      <c r="O92" s="2" t="e">
        <f ca="1">VLOOKUP("*"&amp;$N$3&amp;"*",OFFSET(Sheet6!$B$2:$F$406,O91,0),5,FALSE)</f>
        <v>#N/A</v>
      </c>
    </row>
    <row r="93" spans="13:15">
      <c r="M93" s="2">
        <v>90</v>
      </c>
      <c r="N93" s="2" t="e">
        <f ca="1">VLOOKUP("*"&amp;$N$3&amp;"*",OFFSET(Sheet6!$B$2:$F$439,O92,0),1,FALSE)</f>
        <v>#N/A</v>
      </c>
      <c r="O93" s="2" t="e">
        <f ca="1">VLOOKUP("*"&amp;$N$3&amp;"*",OFFSET(Sheet6!$B$2:$F$406,O92,0),5,FALSE)</f>
        <v>#N/A</v>
      </c>
    </row>
    <row r="94" spans="13:15">
      <c r="M94" s="2">
        <v>91</v>
      </c>
      <c r="N94" s="2" t="e">
        <f ca="1">VLOOKUP("*"&amp;$N$3&amp;"*",OFFSET(Sheet6!$B$2:$F$439,O93,0),1,FALSE)</f>
        <v>#N/A</v>
      </c>
      <c r="O94" s="2" t="e">
        <f ca="1">VLOOKUP("*"&amp;$N$3&amp;"*",OFFSET(Sheet6!$B$2:$F$406,O93,0),5,FALSE)</f>
        <v>#N/A</v>
      </c>
    </row>
    <row r="95" spans="13:15">
      <c r="M95" s="2">
        <v>92</v>
      </c>
      <c r="N95" s="2" t="e">
        <f ca="1">VLOOKUP("*"&amp;$N$3&amp;"*",OFFSET(Sheet6!$B$2:$F$439,O94,0),1,FALSE)</f>
        <v>#N/A</v>
      </c>
      <c r="O95" s="2" t="e">
        <f ca="1">VLOOKUP("*"&amp;$N$3&amp;"*",OFFSET(Sheet6!$B$2:$F$406,O94,0),5,FALSE)</f>
        <v>#N/A</v>
      </c>
    </row>
    <row r="96" spans="13:15">
      <c r="M96" s="2">
        <v>93</v>
      </c>
      <c r="N96" s="2" t="e">
        <f ca="1">VLOOKUP("*"&amp;$N$3&amp;"*",OFFSET(Sheet6!$B$2:$F$439,O95,0),1,FALSE)</f>
        <v>#N/A</v>
      </c>
      <c r="O96" s="2" t="e">
        <f ca="1">VLOOKUP("*"&amp;$N$3&amp;"*",OFFSET(Sheet6!$B$2:$F$406,O95,0),5,FALSE)</f>
        <v>#N/A</v>
      </c>
    </row>
    <row r="97" spans="13:15">
      <c r="M97" s="2">
        <v>94</v>
      </c>
      <c r="N97" s="2" t="e">
        <f ca="1">VLOOKUP("*"&amp;$N$3&amp;"*",OFFSET(Sheet6!$B$2:$F$439,O96,0),1,FALSE)</f>
        <v>#N/A</v>
      </c>
      <c r="O97" s="2" t="e">
        <f ca="1">VLOOKUP("*"&amp;$N$3&amp;"*",OFFSET(Sheet6!$B$2:$F$406,O96,0),5,FALSE)</f>
        <v>#N/A</v>
      </c>
    </row>
    <row r="98" spans="13:15">
      <c r="M98" s="2">
        <v>95</v>
      </c>
      <c r="N98" s="2" t="e">
        <f ca="1">VLOOKUP("*"&amp;$N$3&amp;"*",OFFSET(Sheet6!$B$2:$F$439,O97,0),1,FALSE)</f>
        <v>#N/A</v>
      </c>
      <c r="O98" s="2" t="e">
        <f ca="1">VLOOKUP("*"&amp;$N$3&amp;"*",OFFSET(Sheet6!$B$2:$F$406,O97,0),5,FALSE)</f>
        <v>#N/A</v>
      </c>
    </row>
    <row r="99" spans="13:15">
      <c r="M99" s="2">
        <v>96</v>
      </c>
      <c r="N99" s="2" t="e">
        <f ca="1">VLOOKUP("*"&amp;$N$3&amp;"*",OFFSET(Sheet6!$B$2:$F$439,O98,0),1,FALSE)</f>
        <v>#N/A</v>
      </c>
      <c r="O99" s="2" t="e">
        <f ca="1">VLOOKUP("*"&amp;$N$3&amp;"*",OFFSET(Sheet6!$B$2:$F$406,O98,0),5,FALSE)</f>
        <v>#N/A</v>
      </c>
    </row>
    <row r="100" spans="13:15">
      <c r="M100" s="2">
        <v>97</v>
      </c>
      <c r="N100" s="2" t="e">
        <f ca="1">VLOOKUP("*"&amp;$N$3&amp;"*",OFFSET(Sheet6!$B$2:$F$439,O99,0),1,FALSE)</f>
        <v>#N/A</v>
      </c>
      <c r="O100" s="2" t="e">
        <f ca="1">VLOOKUP("*"&amp;$N$3&amp;"*",OFFSET(Sheet6!$B$2:$F$406,O99,0),5,FALSE)</f>
        <v>#N/A</v>
      </c>
    </row>
    <row r="101" spans="13:15">
      <c r="M101" s="2">
        <v>98</v>
      </c>
      <c r="N101" s="2" t="e">
        <f ca="1">VLOOKUP("*"&amp;$N$3&amp;"*",OFFSET(Sheet6!$B$2:$F$439,O100,0),1,FALSE)</f>
        <v>#N/A</v>
      </c>
      <c r="O101" s="2" t="e">
        <f ca="1">VLOOKUP("*"&amp;$N$3&amp;"*",OFFSET(Sheet6!$B$2:$F$406,O100,0),5,FALSE)</f>
        <v>#N/A</v>
      </c>
    </row>
    <row r="102" spans="13:15">
      <c r="M102" s="2">
        <v>99</v>
      </c>
      <c r="N102" s="2" t="e">
        <f ca="1">VLOOKUP("*"&amp;$N$3&amp;"*",OFFSET(Sheet6!$B$2:$F$439,O101,0),1,FALSE)</f>
        <v>#N/A</v>
      </c>
      <c r="O102" s="2" t="e">
        <f ca="1">VLOOKUP("*"&amp;$N$3&amp;"*",OFFSET(Sheet6!$B$2:$F$406,O101,0),5,FALSE)</f>
        <v>#N/A</v>
      </c>
    </row>
    <row r="103" spans="13:15">
      <c r="M103" s="2">
        <v>100</v>
      </c>
      <c r="N103" s="2" t="e">
        <f ca="1">VLOOKUP("*"&amp;$N$3&amp;"*",OFFSET(Sheet6!$B$2:$F$439,O102,0),1,FALSE)</f>
        <v>#N/A</v>
      </c>
      <c r="O103" s="2" t="e">
        <f ca="1">VLOOKUP("*"&amp;$N$3&amp;"*",OFFSET(Sheet6!$B$2:$F$406,O102,0),5,FALSE)</f>
        <v>#N/A</v>
      </c>
    </row>
    <row r="104" spans="13:15">
      <c r="M104" s="2">
        <v>101</v>
      </c>
      <c r="N104" s="2" t="e">
        <f ca="1">VLOOKUP("*"&amp;$N$3&amp;"*",OFFSET(Sheet6!$B$2:$F$439,O103,0),1,FALSE)</f>
        <v>#N/A</v>
      </c>
      <c r="O104" s="2" t="e">
        <f ca="1">VLOOKUP("*"&amp;$N$3&amp;"*",OFFSET(Sheet6!$B$2:$F$406,O103,0),5,FALSE)</f>
        <v>#N/A</v>
      </c>
    </row>
  </sheetData>
  <sheetProtection sheet="1" objects="1" scenarios="1" selectLockedCells="1"/>
  <mergeCells count="35">
    <mergeCell ref="C1:E1"/>
    <mergeCell ref="I11:L11"/>
    <mergeCell ref="C6:E6"/>
    <mergeCell ref="A7:B7"/>
    <mergeCell ref="C7:E7"/>
    <mergeCell ref="A8:B8"/>
    <mergeCell ref="C8:E8"/>
    <mergeCell ref="F3:L3"/>
    <mergeCell ref="A4:B4"/>
    <mergeCell ref="C4:E4"/>
    <mergeCell ref="F4:L4"/>
    <mergeCell ref="A5:B5"/>
    <mergeCell ref="C5:E5"/>
    <mergeCell ref="A3:B3"/>
    <mergeCell ref="K12:L12"/>
    <mergeCell ref="K13:L13"/>
    <mergeCell ref="A13:D13"/>
    <mergeCell ref="E13:H13"/>
    <mergeCell ref="I13:J13"/>
    <mergeCell ref="K14:L14"/>
    <mergeCell ref="C3:E3"/>
    <mergeCell ref="A2:B2"/>
    <mergeCell ref="A14:D14"/>
    <mergeCell ref="E14:H14"/>
    <mergeCell ref="C2:E2"/>
    <mergeCell ref="I14:J14"/>
    <mergeCell ref="A9:B9"/>
    <mergeCell ref="C9:E9"/>
    <mergeCell ref="A10:B10"/>
    <mergeCell ref="C10:E10"/>
    <mergeCell ref="A11:B11"/>
    <mergeCell ref="A12:H12"/>
    <mergeCell ref="I12:J12"/>
    <mergeCell ref="F5:J7"/>
    <mergeCell ref="A6:B6"/>
  </mergeCells>
  <phoneticPr fontId="8"/>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$N$4:$N$104</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C1:E1">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Y238"/>
  <sheetViews>
    <sheetView topLeftCell="H1" workbookViewId="0">
      <selection activeCell="V9" sqref="V9:W9"/>
    </sheetView>
  </sheetViews>
  <sheetFormatPr defaultColWidth="9" defaultRowHeight="13.5"/>
  <cols>
    <col min="1" max="1" width="4.5" style="1" bestFit="1" customWidth="1"/>
    <col min="2" max="2" width="12"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8" style="1" customWidth="1"/>
    <col min="14" max="14" width="18" style="1" hidden="1" customWidth="1"/>
    <col min="15" max="16" width="18" style="1" customWidth="1"/>
    <col min="17" max="17" width="4.5" style="1" hidden="1" customWidth="1"/>
    <col min="18" max="18" width="19.375" style="1" hidden="1" customWidth="1"/>
    <col min="19" max="19" width="9.125" style="1" hidden="1" customWidth="1"/>
    <col min="20" max="20" width="3.5" style="1" hidden="1" customWidth="1"/>
    <col min="21" max="21" width="10.625" style="1" customWidth="1"/>
    <col min="22" max="22" width="3.5" style="1" hidden="1" customWidth="1"/>
    <col min="23" max="23" width="10.625" style="1" customWidth="1"/>
    <col min="24" max="24" width="9" style="1"/>
    <col min="25" max="25" width="9" style="1" customWidth="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10" hidden="1" customWidth="1"/>
    <col min="52" max="66" width="9" style="1" customWidth="1"/>
    <col min="67" max="16384" width="9" style="1"/>
  </cols>
  <sheetData>
    <row r="1" spans="1:51" ht="17.25">
      <c r="A1" s="7" t="s">
        <v>124</v>
      </c>
      <c r="B1" s="7"/>
      <c r="C1" s="7"/>
      <c r="F1" s="117" t="str">
        <f>IF(①団体情報入力!D6="","",①団体情報入力!D6)</f>
        <v/>
      </c>
      <c r="AY1" s="210" t="s">
        <v>970</v>
      </c>
    </row>
    <row r="2" spans="1:51" ht="32.25" customHeight="1">
      <c r="A2" s="3"/>
      <c r="B2" s="3"/>
      <c r="C2" s="141" t="s">
        <v>127</v>
      </c>
      <c r="D2" s="19"/>
      <c r="E2" s="19"/>
      <c r="F2" s="19"/>
      <c r="G2" s="19"/>
      <c r="H2" s="19"/>
      <c r="I2" s="19"/>
      <c r="J2" s="19"/>
      <c r="K2" s="19"/>
      <c r="L2" s="453" t="s">
        <v>1259</v>
      </c>
      <c r="M2" s="454"/>
      <c r="N2" s="294"/>
      <c r="O2" s="297"/>
      <c r="P2" s="469" t="s">
        <v>1285</v>
      </c>
      <c r="Q2" s="469"/>
      <c r="R2" s="469"/>
      <c r="S2" s="469"/>
      <c r="T2" s="469"/>
      <c r="U2" s="469"/>
      <c r="V2" s="469"/>
      <c r="W2" s="470"/>
      <c r="AY2" s="210" t="s">
        <v>971</v>
      </c>
    </row>
    <row r="3" spans="1:51">
      <c r="A3" s="3"/>
      <c r="B3" s="3"/>
      <c r="C3" s="69" t="s">
        <v>103</v>
      </c>
      <c r="D3" s="19"/>
      <c r="E3" s="19"/>
      <c r="F3" s="19"/>
      <c r="G3" s="19"/>
      <c r="H3" s="19"/>
      <c r="I3" s="19"/>
      <c r="J3" s="19"/>
      <c r="K3" s="19"/>
      <c r="L3" s="249" t="s">
        <v>99</v>
      </c>
      <c r="M3" s="250" t="s">
        <v>1486</v>
      </c>
      <c r="N3" s="295"/>
      <c r="O3" s="299"/>
      <c r="P3" s="469"/>
      <c r="Q3" s="469"/>
      <c r="R3" s="469"/>
      <c r="S3" s="469"/>
      <c r="T3" s="469"/>
      <c r="U3" s="469"/>
      <c r="V3" s="469"/>
      <c r="W3" s="470"/>
      <c r="AY3" s="210" t="s">
        <v>972</v>
      </c>
    </row>
    <row r="4" spans="1:51" ht="14.25" thickBot="1">
      <c r="A4" s="3"/>
      <c r="B4" s="3"/>
      <c r="C4" s="69" t="s">
        <v>104</v>
      </c>
      <c r="D4" s="19"/>
      <c r="E4" s="19"/>
      <c r="F4" s="19"/>
      <c r="G4" s="19"/>
      <c r="H4" s="19"/>
      <c r="I4" s="19"/>
      <c r="J4" s="19"/>
      <c r="K4" s="19"/>
      <c r="L4" s="249" t="s">
        <v>1541</v>
      </c>
      <c r="M4" s="250" t="s">
        <v>1258</v>
      </c>
      <c r="N4" s="295"/>
      <c r="O4" s="299"/>
      <c r="P4" s="471"/>
      <c r="Q4" s="471"/>
      <c r="R4" s="471"/>
      <c r="S4" s="471"/>
      <c r="T4" s="471"/>
      <c r="U4" s="471"/>
      <c r="V4" s="471"/>
      <c r="W4" s="472"/>
      <c r="AY4" s="210" t="s">
        <v>973</v>
      </c>
    </row>
    <row r="5" spans="1:51">
      <c r="A5" s="3"/>
      <c r="B5" s="3"/>
      <c r="C5" s="69" t="s">
        <v>128</v>
      </c>
      <c r="D5" s="19"/>
      <c r="E5" s="19"/>
      <c r="F5" s="19"/>
      <c r="G5" s="19"/>
      <c r="H5" s="19"/>
      <c r="I5" s="19"/>
      <c r="J5" s="19"/>
      <c r="K5" s="19"/>
      <c r="L5" s="249" t="s">
        <v>1542</v>
      </c>
      <c r="M5" s="249" t="s">
        <v>1542</v>
      </c>
      <c r="N5" s="296" t="s">
        <v>1260</v>
      </c>
      <c r="O5" s="299"/>
      <c r="P5" s="463" t="s">
        <v>1487</v>
      </c>
      <c r="Q5" s="464"/>
      <c r="R5" s="464"/>
      <c r="S5" s="464"/>
      <c r="T5" s="464"/>
      <c r="U5" s="464"/>
      <c r="V5" s="464"/>
      <c r="W5" s="465"/>
      <c r="AY5" s="210" t="s">
        <v>974</v>
      </c>
    </row>
    <row r="6" spans="1:51" ht="14.25" thickBot="1">
      <c r="A6" s="3"/>
      <c r="B6" s="3"/>
      <c r="C6" s="35" t="s">
        <v>95</v>
      </c>
      <c r="D6" s="19"/>
      <c r="E6" s="19"/>
      <c r="F6" s="19"/>
      <c r="G6" s="19"/>
      <c r="H6" s="19"/>
      <c r="I6" s="19"/>
      <c r="J6" s="19"/>
      <c r="K6" s="19"/>
      <c r="L6" s="60"/>
      <c r="M6" s="346"/>
      <c r="N6" s="19"/>
      <c r="O6" s="298"/>
      <c r="P6" s="466"/>
      <c r="Q6" s="467"/>
      <c r="R6" s="467"/>
      <c r="S6" s="467"/>
      <c r="T6" s="467"/>
      <c r="U6" s="467"/>
      <c r="V6" s="467"/>
      <c r="W6" s="468"/>
      <c r="AY6" s="210" t="s">
        <v>975</v>
      </c>
    </row>
    <row r="7" spans="1:51" ht="14.25" customHeight="1" thickBot="1">
      <c r="A7" s="3"/>
      <c r="B7" s="3"/>
      <c r="C7" s="35" t="s">
        <v>96</v>
      </c>
      <c r="D7" s="19"/>
      <c r="E7" s="19"/>
      <c r="F7" s="19"/>
      <c r="G7" s="19"/>
      <c r="H7" s="19"/>
      <c r="I7" s="19"/>
      <c r="J7" s="19"/>
      <c r="K7" s="19"/>
      <c r="L7" s="60"/>
      <c r="N7" s="19"/>
      <c r="O7" s="302"/>
      <c r="P7" s="344" t="s">
        <v>1543</v>
      </c>
      <c r="Q7" s="60"/>
      <c r="S7" s="253" t="s">
        <v>1261</v>
      </c>
      <c r="T7" s="342"/>
      <c r="U7" s="343"/>
      <c r="V7" s="251"/>
      <c r="W7" s="252"/>
      <c r="AY7" s="210" t="s">
        <v>976</v>
      </c>
    </row>
    <row r="8" spans="1:51" ht="14.25" customHeight="1" thickBot="1">
      <c r="P8" s="345" t="s">
        <v>1544</v>
      </c>
      <c r="S8" s="253" t="s">
        <v>1262</v>
      </c>
      <c r="T8" s="300"/>
      <c r="U8" s="301"/>
      <c r="V8" s="251"/>
      <c r="W8" s="252"/>
      <c r="AY8" s="210" t="s">
        <v>977</v>
      </c>
    </row>
    <row r="9" spans="1:51" ht="36.75" customHeight="1">
      <c r="A9" s="20"/>
      <c r="B9" s="198" t="s">
        <v>699</v>
      </c>
      <c r="C9" s="199" t="s">
        <v>698</v>
      </c>
      <c r="D9" s="25" t="s">
        <v>92</v>
      </c>
      <c r="E9" s="25" t="s">
        <v>691</v>
      </c>
      <c r="F9" s="455" t="s">
        <v>598</v>
      </c>
      <c r="G9" s="456"/>
      <c r="H9" s="207" t="s">
        <v>968</v>
      </c>
      <c r="I9" s="198" t="s">
        <v>38</v>
      </c>
      <c r="J9" s="21" t="s">
        <v>1</v>
      </c>
      <c r="K9" s="303" t="s">
        <v>697</v>
      </c>
      <c r="L9" s="310" t="s">
        <v>1545</v>
      </c>
      <c r="M9" s="311" t="s">
        <v>1546</v>
      </c>
      <c r="N9" s="309" t="s">
        <v>120</v>
      </c>
      <c r="O9" s="312" t="s">
        <v>1548</v>
      </c>
      <c r="P9" s="313" t="s">
        <v>1547</v>
      </c>
      <c r="Q9" s="20" t="s">
        <v>121</v>
      </c>
      <c r="R9" s="130" t="s">
        <v>1257</v>
      </c>
      <c r="S9" s="258"/>
      <c r="T9" s="459" t="s">
        <v>41</v>
      </c>
      <c r="U9" s="460"/>
      <c r="V9" s="475" t="s">
        <v>1608</v>
      </c>
      <c r="W9" s="476"/>
      <c r="AY9" s="210" t="s">
        <v>978</v>
      </c>
    </row>
    <row r="10" spans="1:51" ht="14.25" thickBot="1">
      <c r="A10" s="26" t="s">
        <v>40</v>
      </c>
      <c r="B10" s="126">
        <v>123456789</v>
      </c>
      <c r="C10" s="126">
        <v>1234</v>
      </c>
      <c r="D10" s="16" t="s">
        <v>692</v>
      </c>
      <c r="E10" s="16" t="s">
        <v>693</v>
      </c>
      <c r="F10" s="16" t="s">
        <v>599</v>
      </c>
      <c r="G10" s="146" t="s">
        <v>600</v>
      </c>
      <c r="H10" s="208" t="s">
        <v>969</v>
      </c>
      <c r="I10" s="201" t="s">
        <v>2</v>
      </c>
      <c r="J10" s="16" t="s">
        <v>696</v>
      </c>
      <c r="K10" s="304">
        <v>20000101</v>
      </c>
      <c r="L10" s="23" t="s">
        <v>71</v>
      </c>
      <c r="M10" s="24">
        <v>12.53</v>
      </c>
      <c r="N10" s="265"/>
      <c r="O10" s="23" t="s">
        <v>72</v>
      </c>
      <c r="P10" s="24" t="s">
        <v>61</v>
      </c>
      <c r="Q10" s="23"/>
      <c r="R10" s="128" t="s">
        <v>73</v>
      </c>
      <c r="S10" s="259"/>
      <c r="T10" s="461" t="s">
        <v>46</v>
      </c>
      <c r="U10" s="462"/>
      <c r="V10" s="461" t="s">
        <v>46</v>
      </c>
      <c r="W10" s="462"/>
      <c r="AD10" s="5" t="s">
        <v>0</v>
      </c>
      <c r="AE10" s="5" t="s">
        <v>42</v>
      </c>
      <c r="AF10" s="5" t="s">
        <v>83</v>
      </c>
      <c r="AG10" s="5" t="s">
        <v>38</v>
      </c>
      <c r="AH10" s="5" t="s">
        <v>1</v>
      </c>
      <c r="AI10" s="8" t="s">
        <v>97</v>
      </c>
      <c r="AJ10" s="5" t="s">
        <v>0</v>
      </c>
      <c r="AK10" s="5" t="s">
        <v>42</v>
      </c>
      <c r="AL10" s="5" t="s">
        <v>83</v>
      </c>
      <c r="AM10" s="5" t="s">
        <v>38</v>
      </c>
      <c r="AN10" s="5" t="s">
        <v>1</v>
      </c>
      <c r="AO10" s="5" t="s">
        <v>97</v>
      </c>
      <c r="AP10" s="1" t="s">
        <v>98</v>
      </c>
      <c r="AQ10" s="1">
        <f>COUNT(AQ11:AQ100)</f>
        <v>0</v>
      </c>
      <c r="AR10" s="1" t="s">
        <v>100</v>
      </c>
      <c r="AS10" s="1">
        <f>COUNT(AS11:AS100)</f>
        <v>0</v>
      </c>
      <c r="AT10" s="1" t="s">
        <v>101</v>
      </c>
      <c r="AU10" s="1">
        <f>COUNT(AU11:AU100)</f>
        <v>0</v>
      </c>
      <c r="AV10" s="1" t="s">
        <v>102</v>
      </c>
      <c r="AW10" s="1">
        <f>COUNT(AW11:AW100)</f>
        <v>0</v>
      </c>
      <c r="AY10" s="210" t="s">
        <v>979</v>
      </c>
    </row>
    <row r="11" spans="1:51">
      <c r="A11" s="27">
        <v>1</v>
      </c>
      <c r="B11" s="214"/>
      <c r="C11" s="145"/>
      <c r="D11" s="49"/>
      <c r="E11" s="49"/>
      <c r="F11" s="49"/>
      <c r="G11" s="196"/>
      <c r="H11" s="209"/>
      <c r="I11" s="202"/>
      <c r="J11" s="49"/>
      <c r="K11" s="305"/>
      <c r="L11" s="50"/>
      <c r="M11" s="110"/>
      <c r="N11" s="263"/>
      <c r="O11" s="50"/>
      <c r="P11" s="110"/>
      <c r="Q11" s="50"/>
      <c r="R11" s="129"/>
      <c r="S11" s="260"/>
      <c r="T11" s="457"/>
      <c r="U11" s="458"/>
      <c r="V11" s="457"/>
      <c r="W11" s="458"/>
      <c r="AA11" s="52" t="str">
        <f>IF(種目情報!A4="","",種目情報!A4)</f>
        <v>男１００ｍ</v>
      </c>
      <c r="AB11" s="245" t="str">
        <f>IF(種目情報!E4="","",種目情報!E4)</f>
        <v>女１００ｍ</v>
      </c>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10" t="s">
        <v>980</v>
      </c>
    </row>
    <row r="12" spans="1:51">
      <c r="A12" s="27">
        <v>2</v>
      </c>
      <c r="B12" s="214"/>
      <c r="C12" s="145"/>
      <c r="D12" s="49"/>
      <c r="E12" s="49"/>
      <c r="F12" s="49"/>
      <c r="G12" s="196"/>
      <c r="H12" s="209"/>
      <c r="I12" s="202"/>
      <c r="J12" s="49"/>
      <c r="K12" s="305"/>
      <c r="L12" s="50"/>
      <c r="M12" s="110"/>
      <c r="N12" s="263"/>
      <c r="O12" s="50"/>
      <c r="P12" s="110"/>
      <c r="Q12" s="50"/>
      <c r="R12" s="129"/>
      <c r="S12" s="260"/>
      <c r="T12" s="457"/>
      <c r="U12" s="458"/>
      <c r="V12" s="457"/>
      <c r="W12" s="458"/>
      <c r="Z12" s="1" t="s">
        <v>2</v>
      </c>
      <c r="AA12" s="53" t="str">
        <f>IF(種目情報!A5="","",種目情報!A5)</f>
        <v>男３００ｍ</v>
      </c>
      <c r="AB12" s="54" t="str">
        <f>IF(種目情報!E5="","",種目情報!E5)</f>
        <v>女３００ｍ</v>
      </c>
      <c r="AC12" s="1" t="s">
        <v>46</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10" t="s">
        <v>981</v>
      </c>
    </row>
    <row r="13" spans="1:51">
      <c r="A13" s="27">
        <v>3</v>
      </c>
      <c r="B13" s="214"/>
      <c r="C13" s="145"/>
      <c r="D13" s="49"/>
      <c r="E13" s="49"/>
      <c r="F13" s="49"/>
      <c r="G13" s="196"/>
      <c r="H13" s="209"/>
      <c r="I13" s="202"/>
      <c r="J13" s="49"/>
      <c r="K13" s="305"/>
      <c r="L13" s="50"/>
      <c r="M13" s="110"/>
      <c r="N13" s="263"/>
      <c r="O13" s="50"/>
      <c r="P13" s="110"/>
      <c r="Q13" s="50"/>
      <c r="R13" s="129"/>
      <c r="S13" s="260"/>
      <c r="T13" s="457"/>
      <c r="U13" s="458"/>
      <c r="V13" s="457"/>
      <c r="W13" s="458"/>
      <c r="Z13" s="1" t="s">
        <v>45</v>
      </c>
      <c r="AA13" s="53" t="str">
        <f>IF(種目情報!A6="","",種目情報!A6)</f>
        <v>男８００ｍ</v>
      </c>
      <c r="AB13" s="54" t="str">
        <f>IF(種目情報!E6="","",種目情報!E6)</f>
        <v>女８００ｍ</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10" t="s">
        <v>982</v>
      </c>
    </row>
    <row r="14" spans="1:51">
      <c r="A14" s="27">
        <v>4</v>
      </c>
      <c r="B14" s="214"/>
      <c r="C14" s="145"/>
      <c r="D14" s="49"/>
      <c r="E14" s="49"/>
      <c r="F14" s="49"/>
      <c r="G14" s="196"/>
      <c r="H14" s="209"/>
      <c r="I14" s="202"/>
      <c r="J14" s="49"/>
      <c r="K14" s="305"/>
      <c r="L14" s="50"/>
      <c r="M14" s="110"/>
      <c r="N14" s="263"/>
      <c r="O14" s="50"/>
      <c r="P14" s="110"/>
      <c r="Q14" s="50"/>
      <c r="R14" s="129"/>
      <c r="S14" s="260"/>
      <c r="T14" s="457"/>
      <c r="U14" s="458"/>
      <c r="V14" s="457"/>
      <c r="W14" s="458"/>
      <c r="AA14" s="53" t="str">
        <f>IF(種目情報!A7="","",種目情報!A7)</f>
        <v>男１１０ｍH(0.991m)</v>
      </c>
      <c r="AB14" s="54" t="str">
        <f>IF(種目情報!E7="","",種目情報!E7)</f>
        <v>女１００ｍＹＨ(0.762m/8.5m)</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10" t="s">
        <v>983</v>
      </c>
    </row>
    <row r="15" spans="1:51">
      <c r="A15" s="27">
        <v>5</v>
      </c>
      <c r="B15" s="214"/>
      <c r="C15" s="145"/>
      <c r="D15" s="49"/>
      <c r="E15" s="49"/>
      <c r="F15" s="49"/>
      <c r="G15" s="196"/>
      <c r="H15" s="209"/>
      <c r="I15" s="202"/>
      <c r="J15" s="49"/>
      <c r="K15" s="305"/>
      <c r="L15" s="50"/>
      <c r="M15" s="110"/>
      <c r="N15" s="263"/>
      <c r="O15" s="50"/>
      <c r="P15" s="110"/>
      <c r="Q15" s="50"/>
      <c r="R15" s="129"/>
      <c r="S15" s="260"/>
      <c r="T15" s="457"/>
      <c r="U15" s="458"/>
      <c r="V15" s="457"/>
      <c r="W15" s="458"/>
      <c r="AA15" s="53" t="str">
        <f>IF(種目情報!A8="","",種目情報!A8)</f>
        <v>男３００ｍH(0.914m)</v>
      </c>
      <c r="AB15" s="54" t="str">
        <f>IF(種目情報!E8="","",種目情報!E8)</f>
        <v>女３００ｍH(0.762m)</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10" t="s">
        <v>984</v>
      </c>
    </row>
    <row r="16" spans="1:51">
      <c r="A16" s="27">
        <v>6</v>
      </c>
      <c r="B16" s="214"/>
      <c r="C16" s="145"/>
      <c r="D16" s="49"/>
      <c r="E16" s="49"/>
      <c r="F16" s="49"/>
      <c r="G16" s="196"/>
      <c r="H16" s="209"/>
      <c r="I16" s="202"/>
      <c r="J16" s="49"/>
      <c r="K16" s="305"/>
      <c r="L16" s="50"/>
      <c r="M16" s="110"/>
      <c r="N16" s="263"/>
      <c r="O16" s="50"/>
      <c r="P16" s="110"/>
      <c r="Q16" s="50"/>
      <c r="R16" s="129"/>
      <c r="S16" s="260"/>
      <c r="T16" s="457"/>
      <c r="U16" s="458"/>
      <c r="V16" s="457"/>
      <c r="W16" s="458"/>
      <c r="AA16" s="53" t="str">
        <f>IF(種目情報!A9="","",種目情報!A9)</f>
        <v>男走高跳</v>
      </c>
      <c r="AB16" s="54" t="str">
        <f>IF(種目情報!E9="","",種目情報!E9)</f>
        <v>女走高跳</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10" t="s">
        <v>985</v>
      </c>
    </row>
    <row r="17" spans="1:51">
      <c r="A17" s="27">
        <v>7</v>
      </c>
      <c r="B17" s="214"/>
      <c r="C17" s="145"/>
      <c r="D17" s="49"/>
      <c r="E17" s="49"/>
      <c r="F17" s="49"/>
      <c r="G17" s="196"/>
      <c r="H17" s="209"/>
      <c r="I17" s="202"/>
      <c r="J17" s="49"/>
      <c r="K17" s="305"/>
      <c r="L17" s="50"/>
      <c r="M17" s="110"/>
      <c r="N17" s="263"/>
      <c r="O17" s="50"/>
      <c r="P17" s="110"/>
      <c r="Q17" s="50"/>
      <c r="R17" s="129"/>
      <c r="S17" s="260"/>
      <c r="T17" s="457"/>
      <c r="U17" s="458"/>
      <c r="V17" s="457"/>
      <c r="W17" s="458"/>
      <c r="Z17" s="1" t="s">
        <v>700</v>
      </c>
      <c r="AA17" s="53" t="str">
        <f>IF(種目情報!A10="","",種目情報!A10)</f>
        <v>男棒高跳</v>
      </c>
      <c r="AB17" s="54" t="str">
        <f>IF(種目情報!E10="","",種目情報!E10)</f>
        <v>女棒高跳</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10" t="s">
        <v>986</v>
      </c>
    </row>
    <row r="18" spans="1:51">
      <c r="A18" s="27">
        <v>8</v>
      </c>
      <c r="B18" s="214"/>
      <c r="C18" s="127"/>
      <c r="D18" s="49"/>
      <c r="E18" s="49"/>
      <c r="F18" s="49"/>
      <c r="G18" s="196"/>
      <c r="H18" s="209"/>
      <c r="I18" s="202"/>
      <c r="J18" s="49"/>
      <c r="K18" s="305"/>
      <c r="L18" s="50"/>
      <c r="M18" s="110"/>
      <c r="N18" s="263"/>
      <c r="O18" s="50"/>
      <c r="P18" s="110"/>
      <c r="Q18" s="50"/>
      <c r="R18" s="129"/>
      <c r="S18" s="260"/>
      <c r="T18" s="457"/>
      <c r="U18" s="458"/>
      <c r="V18" s="457"/>
      <c r="W18" s="458"/>
      <c r="Z18" s="1" t="s">
        <v>701</v>
      </c>
      <c r="AA18" s="53" t="str">
        <f>IF(種目情報!A11="","",種目情報!A11)</f>
        <v>男走幅跳</v>
      </c>
      <c r="AB18" s="54" t="str">
        <f>IF(種目情報!E11="","",種目情報!E11)</f>
        <v>女走幅跳</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10" t="s">
        <v>987</v>
      </c>
    </row>
    <row r="19" spans="1:51">
      <c r="A19" s="27">
        <v>9</v>
      </c>
      <c r="B19" s="214"/>
      <c r="C19" s="145"/>
      <c r="D19" s="49"/>
      <c r="E19" s="49"/>
      <c r="F19" s="49"/>
      <c r="G19" s="196"/>
      <c r="H19" s="209"/>
      <c r="I19" s="202"/>
      <c r="J19" s="49"/>
      <c r="K19" s="305"/>
      <c r="L19" s="50"/>
      <c r="M19" s="110"/>
      <c r="N19" s="263"/>
      <c r="O19" s="50"/>
      <c r="P19" s="110"/>
      <c r="Q19" s="50"/>
      <c r="R19" s="129"/>
      <c r="S19" s="260"/>
      <c r="T19" s="457"/>
      <c r="U19" s="458"/>
      <c r="V19" s="457"/>
      <c r="W19" s="458"/>
      <c r="Z19" s="1" t="s">
        <v>702</v>
      </c>
      <c r="AA19" s="53" t="str">
        <f>IF(種目情報!A12="","",種目情報!A12)</f>
        <v>男三段階</v>
      </c>
      <c r="AB19" s="54" t="str">
        <f>IF(種目情報!E12="","",種目情報!E12)</f>
        <v>女三段階</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10" t="s">
        <v>988</v>
      </c>
    </row>
    <row r="20" spans="1:51">
      <c r="A20" s="27">
        <v>10</v>
      </c>
      <c r="B20" s="214"/>
      <c r="C20" s="145"/>
      <c r="D20" s="49"/>
      <c r="E20" s="49"/>
      <c r="F20" s="49"/>
      <c r="G20" s="196"/>
      <c r="H20" s="209"/>
      <c r="I20" s="202"/>
      <c r="J20" s="49"/>
      <c r="K20" s="305"/>
      <c r="L20" s="50"/>
      <c r="M20" s="110"/>
      <c r="N20" s="263"/>
      <c r="O20" s="50"/>
      <c r="P20" s="110"/>
      <c r="Q20" s="50"/>
      <c r="R20" s="129"/>
      <c r="S20" s="260"/>
      <c r="T20" s="457"/>
      <c r="U20" s="458"/>
      <c r="V20" s="457"/>
      <c r="W20" s="458"/>
      <c r="Z20" s="1" t="s">
        <v>703</v>
      </c>
      <c r="AA20" s="53" t="str">
        <f>IF(種目情報!A13="","",種目情報!A13)</f>
        <v>男砲丸投(7.260kg)</v>
      </c>
      <c r="AB20" s="54" t="str">
        <f>IF(種目情報!E13="","",種目情報!E13)</f>
        <v>女砲丸投(4.000kg)</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10" t="s">
        <v>989</v>
      </c>
    </row>
    <row r="21" spans="1:51">
      <c r="A21" s="27">
        <v>11</v>
      </c>
      <c r="B21" s="214"/>
      <c r="C21" s="145"/>
      <c r="D21" s="49"/>
      <c r="E21" s="49"/>
      <c r="F21" s="49"/>
      <c r="G21" s="196"/>
      <c r="H21" s="209"/>
      <c r="I21" s="202"/>
      <c r="J21" s="49"/>
      <c r="K21" s="305"/>
      <c r="L21" s="50"/>
      <c r="M21" s="110"/>
      <c r="N21" s="263"/>
      <c r="O21" s="50"/>
      <c r="P21" s="110"/>
      <c r="Q21" s="50"/>
      <c r="R21" s="129"/>
      <c r="S21" s="260"/>
      <c r="T21" s="457"/>
      <c r="U21" s="458"/>
      <c r="V21" s="457"/>
      <c r="W21" s="458"/>
      <c r="Z21" s="1" t="s">
        <v>704</v>
      </c>
      <c r="AA21" s="53" t="str">
        <f>IF(種目情報!A14="","",種目情報!A14)</f>
        <v>男高校砲丸投(6.000kg)</v>
      </c>
      <c r="AB21" s="54" t="str">
        <f>IF(種目情報!E14="","",種目情報!E14)</f>
        <v>女中学砲丸投(2.721kg)</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10" t="s">
        <v>990</v>
      </c>
    </row>
    <row r="22" spans="1:51">
      <c r="A22" s="27">
        <v>12</v>
      </c>
      <c r="B22" s="214"/>
      <c r="C22" s="127"/>
      <c r="D22" s="49"/>
      <c r="E22" s="49"/>
      <c r="F22" s="49"/>
      <c r="G22" s="196"/>
      <c r="H22" s="209"/>
      <c r="I22" s="202"/>
      <c r="J22" s="49"/>
      <c r="K22" s="305"/>
      <c r="L22" s="50"/>
      <c r="M22" s="110"/>
      <c r="N22" s="263"/>
      <c r="O22" s="50"/>
      <c r="P22" s="110"/>
      <c r="Q22" s="50"/>
      <c r="R22" s="129"/>
      <c r="S22" s="260"/>
      <c r="T22" s="457"/>
      <c r="U22" s="458"/>
      <c r="V22" s="477"/>
      <c r="W22" s="478"/>
      <c r="Z22" s="1" t="s">
        <v>705</v>
      </c>
      <c r="AA22" s="53" t="str">
        <f>IF(種目情報!A15="","",種目情報!A15)</f>
        <v>男中学砲丸投(5.000kg)</v>
      </c>
      <c r="AB22" s="54" t="str">
        <f>IF(種目情報!E15="","",種目情報!E15)</f>
        <v>女円盤投(1.000kg)</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10" t="s">
        <v>991</v>
      </c>
    </row>
    <row r="23" spans="1:51">
      <c r="A23" s="27">
        <v>13</v>
      </c>
      <c r="B23" s="214"/>
      <c r="C23" s="145"/>
      <c r="D23" s="49"/>
      <c r="E23" s="49"/>
      <c r="F23" s="49"/>
      <c r="G23" s="196"/>
      <c r="H23" s="209"/>
      <c r="I23" s="202"/>
      <c r="J23" s="49"/>
      <c r="K23" s="305"/>
      <c r="L23" s="50"/>
      <c r="M23" s="110"/>
      <c r="N23" s="263"/>
      <c r="O23" s="50"/>
      <c r="P23" s="110"/>
      <c r="Q23" s="50"/>
      <c r="R23" s="129"/>
      <c r="S23" s="260"/>
      <c r="T23" s="457"/>
      <c r="U23" s="458"/>
      <c r="V23" s="477"/>
      <c r="W23" s="478"/>
      <c r="Z23" s="1" t="s">
        <v>706</v>
      </c>
      <c r="AA23" s="53" t="str">
        <f>IF(種目情報!A16="","",種目情報!A16)</f>
        <v>男円盤投(2.000kg)</v>
      </c>
      <c r="AB23" s="54" t="str">
        <f>IF(種目情報!E16="","",種目情報!E16)</f>
        <v>女やり投(0.6000kg)</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10" t="s">
        <v>992</v>
      </c>
    </row>
    <row r="24" spans="1:51">
      <c r="A24" s="27">
        <v>14</v>
      </c>
      <c r="B24" s="214"/>
      <c r="C24" s="127"/>
      <c r="D24" s="49"/>
      <c r="E24" s="49"/>
      <c r="F24" s="49"/>
      <c r="G24" s="196"/>
      <c r="H24" s="209"/>
      <c r="I24" s="202"/>
      <c r="J24" s="49"/>
      <c r="K24" s="305"/>
      <c r="L24" s="50"/>
      <c r="M24" s="110"/>
      <c r="N24" s="263"/>
      <c r="O24" s="50"/>
      <c r="P24" s="110"/>
      <c r="Q24" s="50"/>
      <c r="R24" s="129"/>
      <c r="S24" s="260"/>
      <c r="T24" s="457"/>
      <c r="U24" s="458"/>
      <c r="V24" s="477"/>
      <c r="W24" s="478"/>
      <c r="Z24" s="1" t="s">
        <v>707</v>
      </c>
      <c r="AA24" s="53" t="str">
        <f>IF(種目情報!A17="","",種目情報!A17)</f>
        <v>男高校円盤投(1.750kg)</v>
      </c>
      <c r="AB24" s="54" t="str">
        <f>IF(種目情報!E17="","",種目情報!E17)</f>
        <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10" t="s">
        <v>993</v>
      </c>
    </row>
    <row r="25" spans="1:51">
      <c r="A25" s="27">
        <v>15</v>
      </c>
      <c r="B25" s="214"/>
      <c r="C25" s="145"/>
      <c r="D25" s="49"/>
      <c r="E25" s="49"/>
      <c r="F25" s="49"/>
      <c r="G25" s="196"/>
      <c r="H25" s="209"/>
      <c r="I25" s="202"/>
      <c r="J25" s="49"/>
      <c r="K25" s="305"/>
      <c r="L25" s="50"/>
      <c r="M25" s="110"/>
      <c r="N25" s="263"/>
      <c r="O25" s="50"/>
      <c r="P25" s="110"/>
      <c r="Q25" s="50"/>
      <c r="R25" s="129"/>
      <c r="S25" s="260"/>
      <c r="T25" s="457"/>
      <c r="U25" s="458"/>
      <c r="V25" s="477"/>
      <c r="W25" s="478"/>
      <c r="Z25" s="1" t="s">
        <v>708</v>
      </c>
      <c r="AA25" s="53" t="str">
        <f>IF(種目情報!A18="","",種目情報!A18)</f>
        <v>男中学円盤投(1.500kg)</v>
      </c>
      <c r="AB25" s="54" t="str">
        <f>IF(種目情報!E18="","",種目情報!E18)</f>
        <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10" t="s">
        <v>994</v>
      </c>
    </row>
    <row r="26" spans="1:51">
      <c r="A26" s="27">
        <v>16</v>
      </c>
      <c r="B26" s="214"/>
      <c r="C26" s="127"/>
      <c r="D26" s="49"/>
      <c r="E26" s="49"/>
      <c r="F26" s="49"/>
      <c r="G26" s="196"/>
      <c r="H26" s="209"/>
      <c r="I26" s="202"/>
      <c r="J26" s="49"/>
      <c r="K26" s="305"/>
      <c r="L26" s="50"/>
      <c r="M26" s="110"/>
      <c r="N26" s="263"/>
      <c r="O26" s="50"/>
      <c r="P26" s="110"/>
      <c r="Q26" s="50"/>
      <c r="R26" s="129"/>
      <c r="S26" s="260"/>
      <c r="T26" s="457"/>
      <c r="U26" s="458"/>
      <c r="V26" s="477"/>
      <c r="W26" s="478"/>
      <c r="Z26" s="1" t="s">
        <v>709</v>
      </c>
      <c r="AA26" s="53" t="str">
        <f>IF(種目情報!A19="","",種目情報!A19)</f>
        <v>男やり投(0.800kg)</v>
      </c>
      <c r="AB26" s="54" t="str">
        <f>IF(種目情報!E19="","",種目情報!E19)</f>
        <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10" t="s">
        <v>995</v>
      </c>
    </row>
    <row r="27" spans="1:51">
      <c r="A27" s="27">
        <v>17</v>
      </c>
      <c r="B27" s="214"/>
      <c r="C27" s="127"/>
      <c r="D27" s="49"/>
      <c r="E27" s="49"/>
      <c r="F27" s="49"/>
      <c r="G27" s="196"/>
      <c r="H27" s="209"/>
      <c r="I27" s="202"/>
      <c r="J27" s="49"/>
      <c r="K27" s="305"/>
      <c r="L27" s="50"/>
      <c r="M27" s="110"/>
      <c r="N27" s="263"/>
      <c r="O27" s="50"/>
      <c r="P27" s="110"/>
      <c r="Q27" s="50"/>
      <c r="R27" s="129"/>
      <c r="S27" s="260"/>
      <c r="T27" s="457"/>
      <c r="U27" s="458"/>
      <c r="V27" s="477"/>
      <c r="W27" s="478"/>
      <c r="Z27" s="1" t="s">
        <v>710</v>
      </c>
      <c r="AA27" s="53" t="str">
        <f>IF(種目情報!A20="","",種目情報!A20)</f>
        <v/>
      </c>
      <c r="AB27" s="54" t="str">
        <f>IF(種目情報!E20="","",種目情報!E20)</f>
        <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10" t="s">
        <v>996</v>
      </c>
    </row>
    <row r="28" spans="1:51">
      <c r="A28" s="27">
        <v>18</v>
      </c>
      <c r="B28" s="214"/>
      <c r="C28" s="127"/>
      <c r="D28" s="49"/>
      <c r="E28" s="49"/>
      <c r="F28" s="49"/>
      <c r="G28" s="196"/>
      <c r="H28" s="209"/>
      <c r="I28" s="202"/>
      <c r="J28" s="49"/>
      <c r="K28" s="305"/>
      <c r="L28" s="50"/>
      <c r="M28" s="110"/>
      <c r="N28" s="263"/>
      <c r="O28" s="50"/>
      <c r="P28" s="110"/>
      <c r="Q28" s="50"/>
      <c r="R28" s="129"/>
      <c r="S28" s="260"/>
      <c r="T28" s="457"/>
      <c r="U28" s="458"/>
      <c r="V28" s="477"/>
      <c r="W28" s="478"/>
      <c r="Z28" s="1" t="s">
        <v>711</v>
      </c>
      <c r="AA28" s="53" t="str">
        <f>IF(種目情報!A21="","",種目情報!A21)</f>
        <v>　１日目 一般高校</v>
      </c>
      <c r="AB28" s="54" t="str">
        <f>IF(種目情報!E21="","",種目情報!E21)</f>
        <v>　１日目 一般高校</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10" t="s">
        <v>997</v>
      </c>
    </row>
    <row r="29" spans="1:51">
      <c r="A29" s="27">
        <v>19</v>
      </c>
      <c r="B29" s="214"/>
      <c r="C29" s="127"/>
      <c r="D29" s="49"/>
      <c r="E29" s="49"/>
      <c r="F29" s="49"/>
      <c r="G29" s="196"/>
      <c r="H29" s="209"/>
      <c r="I29" s="202"/>
      <c r="J29" s="49"/>
      <c r="K29" s="305"/>
      <c r="L29" s="50"/>
      <c r="M29" s="110"/>
      <c r="N29" s="263"/>
      <c r="O29" s="50"/>
      <c r="P29" s="110"/>
      <c r="Q29" s="50"/>
      <c r="R29" s="129"/>
      <c r="S29" s="260"/>
      <c r="T29" s="457"/>
      <c r="U29" s="458"/>
      <c r="V29" s="477"/>
      <c r="W29" s="478"/>
      <c r="Z29" s="1" t="s">
        <v>1208</v>
      </c>
      <c r="AA29" s="53" t="str">
        <f>IF(種目情報!A22="","",種目情報!A22)</f>
        <v>男１００ｍ</v>
      </c>
      <c r="AB29" s="54" t="str">
        <f>IF(種目情報!E22="","",種目情報!E22)</f>
        <v>女１００ｍ</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10" t="s">
        <v>998</v>
      </c>
    </row>
    <row r="30" spans="1:51">
      <c r="A30" s="27">
        <v>20</v>
      </c>
      <c r="B30" s="214"/>
      <c r="C30" s="127"/>
      <c r="D30" s="49"/>
      <c r="E30" s="49"/>
      <c r="F30" s="49"/>
      <c r="G30" s="196"/>
      <c r="H30" s="209"/>
      <c r="I30" s="202"/>
      <c r="J30" s="49"/>
      <c r="K30" s="305"/>
      <c r="L30" s="50"/>
      <c r="M30" s="110"/>
      <c r="N30" s="263"/>
      <c r="O30" s="50"/>
      <c r="P30" s="110"/>
      <c r="Q30" s="50"/>
      <c r="R30" s="129"/>
      <c r="S30" s="260"/>
      <c r="T30" s="457"/>
      <c r="U30" s="458"/>
      <c r="V30" s="477"/>
      <c r="W30" s="478"/>
      <c r="Z30" s="1" t="s">
        <v>712</v>
      </c>
      <c r="AA30" s="53" t="str">
        <f>IF(種目情報!A23="","",種目情報!A23)</f>
        <v>男１１０ｍH(0.991m)</v>
      </c>
      <c r="AB30" s="54" t="str">
        <f>IF(種目情報!E23="","",種目情報!E23)</f>
        <v>女１００ｍＹＨ(0.762m/8.5m)</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10" t="s">
        <v>999</v>
      </c>
    </row>
    <row r="31" spans="1:51">
      <c r="A31" s="27">
        <v>21</v>
      </c>
      <c r="B31" s="214"/>
      <c r="C31" s="127"/>
      <c r="D31" s="49"/>
      <c r="E31" s="49"/>
      <c r="F31" s="49"/>
      <c r="G31" s="196"/>
      <c r="H31" s="209"/>
      <c r="I31" s="202"/>
      <c r="J31" s="49"/>
      <c r="K31" s="305"/>
      <c r="L31" s="50"/>
      <c r="M31" s="110"/>
      <c r="N31" s="263"/>
      <c r="O31" s="50"/>
      <c r="P31" s="110"/>
      <c r="Q31" s="50"/>
      <c r="R31" s="129"/>
      <c r="S31" s="260"/>
      <c r="T31" s="457"/>
      <c r="U31" s="458"/>
      <c r="V31" s="477"/>
      <c r="W31" s="478"/>
      <c r="Z31" s="1" t="s">
        <v>713</v>
      </c>
      <c r="AA31" s="53" t="str">
        <f>IF(種目情報!A24="","",種目情報!A24)</f>
        <v>男棒高跳</v>
      </c>
      <c r="AB31" s="54" t="str">
        <f>IF(種目情報!E24="","",種目情報!E24)</f>
        <v>女棒高跳</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10" t="s">
        <v>1000</v>
      </c>
    </row>
    <row r="32" spans="1:51">
      <c r="A32" s="27">
        <v>22</v>
      </c>
      <c r="B32" s="214"/>
      <c r="C32" s="127"/>
      <c r="D32" s="49"/>
      <c r="E32" s="49"/>
      <c r="F32" s="49"/>
      <c r="G32" s="196"/>
      <c r="H32" s="209"/>
      <c r="I32" s="202"/>
      <c r="J32" s="49"/>
      <c r="K32" s="305"/>
      <c r="L32" s="50"/>
      <c r="M32" s="110"/>
      <c r="N32" s="263"/>
      <c r="O32" s="50"/>
      <c r="P32" s="110"/>
      <c r="Q32" s="50"/>
      <c r="R32" s="129"/>
      <c r="S32" s="260"/>
      <c r="T32" s="457"/>
      <c r="U32" s="458"/>
      <c r="V32" s="477"/>
      <c r="W32" s="478"/>
      <c r="Z32" s="1" t="s">
        <v>714</v>
      </c>
      <c r="AA32" s="53" t="str">
        <f>IF(種目情報!A25="","",種目情報!A25)</f>
        <v>男三段階</v>
      </c>
      <c r="AB32" s="54" t="str">
        <f>IF(種目情報!E25="","",種目情報!E25)</f>
        <v>女走幅跳</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10" t="s">
        <v>1001</v>
      </c>
    </row>
    <row r="33" spans="1:51">
      <c r="A33" s="27">
        <v>23</v>
      </c>
      <c r="B33" s="214"/>
      <c r="C33" s="127"/>
      <c r="D33" s="49"/>
      <c r="E33" s="49"/>
      <c r="F33" s="49"/>
      <c r="G33" s="196"/>
      <c r="H33" s="209"/>
      <c r="I33" s="202"/>
      <c r="J33" s="49"/>
      <c r="K33" s="305"/>
      <c r="L33" s="50"/>
      <c r="M33" s="110"/>
      <c r="N33" s="263"/>
      <c r="O33" s="50"/>
      <c r="P33" s="110"/>
      <c r="Q33" s="50"/>
      <c r="R33" s="129"/>
      <c r="S33" s="260"/>
      <c r="T33" s="457"/>
      <c r="U33" s="458"/>
      <c r="V33" s="477"/>
      <c r="W33" s="478"/>
      <c r="Z33" s="1" t="s">
        <v>715</v>
      </c>
      <c r="AA33" s="53" t="str">
        <f>IF(種目情報!A26="","",種目情報!A26)</f>
        <v>男砲丸投(7.260kg)</v>
      </c>
      <c r="AB33" s="54" t="str">
        <f>IF(種目情報!E26="","",種目情報!E26)</f>
        <v>女砲丸投(4.000kg)</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10" t="s">
        <v>1002</v>
      </c>
    </row>
    <row r="34" spans="1:51">
      <c r="A34" s="27">
        <v>24</v>
      </c>
      <c r="B34" s="214"/>
      <c r="C34" s="127"/>
      <c r="D34" s="49"/>
      <c r="E34" s="49"/>
      <c r="F34" s="49"/>
      <c r="G34" s="196"/>
      <c r="H34" s="209"/>
      <c r="I34" s="202"/>
      <c r="J34" s="49"/>
      <c r="K34" s="305"/>
      <c r="L34" s="50"/>
      <c r="M34" s="110"/>
      <c r="N34" s="263"/>
      <c r="O34" s="50"/>
      <c r="P34" s="110"/>
      <c r="Q34" s="50"/>
      <c r="R34" s="129"/>
      <c r="S34" s="260"/>
      <c r="T34" s="457"/>
      <c r="U34" s="458"/>
      <c r="V34" s="477"/>
      <c r="W34" s="478"/>
      <c r="Z34" s="1" t="s">
        <v>716</v>
      </c>
      <c r="AA34" s="53" t="str">
        <f>IF(種目情報!A27="","",種目情報!A27)</f>
        <v>男高校砲丸投(6.000kg)</v>
      </c>
      <c r="AB34" s="54" t="str">
        <f>IF(種目情報!E27="","",種目情報!E27)</f>
        <v>女やり投(0.6000kg)</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10" t="s">
        <v>1003</v>
      </c>
    </row>
    <row r="35" spans="1:51">
      <c r="A35" s="27">
        <v>25</v>
      </c>
      <c r="B35" s="214"/>
      <c r="C35" s="127"/>
      <c r="D35" s="49"/>
      <c r="E35" s="49"/>
      <c r="F35" s="49"/>
      <c r="G35" s="196"/>
      <c r="H35" s="209"/>
      <c r="I35" s="202"/>
      <c r="J35" s="49"/>
      <c r="K35" s="305"/>
      <c r="L35" s="50"/>
      <c r="M35" s="110"/>
      <c r="N35" s="263"/>
      <c r="O35" s="50"/>
      <c r="P35" s="110"/>
      <c r="Q35" s="50"/>
      <c r="R35" s="129"/>
      <c r="S35" s="260"/>
      <c r="T35" s="457"/>
      <c r="U35" s="458"/>
      <c r="V35" s="477"/>
      <c r="W35" s="478"/>
      <c r="Z35" s="1" t="s">
        <v>717</v>
      </c>
      <c r="AA35" s="53" t="str">
        <f>IF(種目情報!A28="","",種目情報!A28)</f>
        <v>男やり投(0.800kg)</v>
      </c>
      <c r="AB35" s="54" t="str">
        <f>IF(種目情報!E28="","",種目情報!E28)</f>
        <v>　１日目 中学</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10" t="s">
        <v>1004</v>
      </c>
    </row>
    <row r="36" spans="1:51">
      <c r="A36" s="27">
        <v>26</v>
      </c>
      <c r="B36" s="214"/>
      <c r="C36" s="127"/>
      <c r="D36" s="49"/>
      <c r="E36" s="49"/>
      <c r="F36" s="49"/>
      <c r="G36" s="196"/>
      <c r="H36" s="209"/>
      <c r="I36" s="202"/>
      <c r="J36" s="49"/>
      <c r="K36" s="305"/>
      <c r="L36" s="50"/>
      <c r="M36" s="110"/>
      <c r="N36" s="263"/>
      <c r="O36" s="50"/>
      <c r="P36" s="110"/>
      <c r="Q36" s="50"/>
      <c r="R36" s="129"/>
      <c r="S36" s="260"/>
      <c r="T36" s="457"/>
      <c r="U36" s="458"/>
      <c r="V36" s="477"/>
      <c r="W36" s="478"/>
      <c r="AA36" s="53" t="str">
        <f>IF(種目情報!A29="","",種目情報!A29)</f>
        <v>　１日目 中学</v>
      </c>
      <c r="AB36" s="54" t="str">
        <f>IF(種目情報!E29="","",種目情報!E29)</f>
        <v>女１００ｍ</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10" t="s">
        <v>1005</v>
      </c>
    </row>
    <row r="37" spans="1:51">
      <c r="A37" s="27">
        <v>27</v>
      </c>
      <c r="B37" s="214"/>
      <c r="C37" s="127"/>
      <c r="D37" s="49"/>
      <c r="E37" s="49"/>
      <c r="F37" s="49"/>
      <c r="G37" s="196"/>
      <c r="H37" s="209"/>
      <c r="I37" s="202"/>
      <c r="J37" s="49"/>
      <c r="K37" s="305"/>
      <c r="L37" s="50"/>
      <c r="M37" s="110"/>
      <c r="N37" s="263"/>
      <c r="O37" s="50"/>
      <c r="P37" s="110"/>
      <c r="Q37" s="50"/>
      <c r="R37" s="129"/>
      <c r="S37" s="260"/>
      <c r="T37" s="457"/>
      <c r="U37" s="458"/>
      <c r="V37" s="477"/>
      <c r="W37" s="478"/>
      <c r="AA37" s="53" t="str">
        <f>IF(種目情報!A30="","",種目情報!A30)</f>
        <v>男１００ｍ</v>
      </c>
      <c r="AB37" s="54" t="str">
        <f>IF(種目情報!E30="","",種目情報!E30)</f>
        <v>女１００ｍＹＨ(0.762m/8.5m)</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10" t="s">
        <v>1006</v>
      </c>
    </row>
    <row r="38" spans="1:51">
      <c r="A38" s="27">
        <v>28</v>
      </c>
      <c r="B38" s="214"/>
      <c r="C38" s="127"/>
      <c r="D38" s="49"/>
      <c r="E38" s="49"/>
      <c r="F38" s="49"/>
      <c r="G38" s="196"/>
      <c r="H38" s="209"/>
      <c r="I38" s="202"/>
      <c r="J38" s="49"/>
      <c r="K38" s="305"/>
      <c r="L38" s="50"/>
      <c r="M38" s="110"/>
      <c r="N38" s="263"/>
      <c r="O38" s="50"/>
      <c r="P38" s="110"/>
      <c r="Q38" s="50"/>
      <c r="R38" s="129"/>
      <c r="S38" s="260"/>
      <c r="T38" s="457"/>
      <c r="U38" s="458"/>
      <c r="V38" s="477"/>
      <c r="W38" s="478"/>
      <c r="AA38" s="53" t="str">
        <f>IF(種目情報!A31="","",種目情報!A31)</f>
        <v>男１１０ｍH(0.991m)</v>
      </c>
      <c r="AB38" s="54" t="str">
        <f>IF(種目情報!E31="","",種目情報!E31)</f>
        <v>女棒高跳</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10" t="s">
        <v>1007</v>
      </c>
    </row>
    <row r="39" spans="1:51">
      <c r="A39" s="27">
        <v>29</v>
      </c>
      <c r="B39" s="214"/>
      <c r="C39" s="127"/>
      <c r="D39" s="49"/>
      <c r="E39" s="49"/>
      <c r="F39" s="49"/>
      <c r="G39" s="196"/>
      <c r="H39" s="209"/>
      <c r="I39" s="202"/>
      <c r="J39" s="49"/>
      <c r="K39" s="305"/>
      <c r="L39" s="50"/>
      <c r="M39" s="110"/>
      <c r="N39" s="263"/>
      <c r="O39" s="50"/>
      <c r="P39" s="110"/>
      <c r="Q39" s="50"/>
      <c r="R39" s="129"/>
      <c r="S39" s="260"/>
      <c r="T39" s="457"/>
      <c r="U39" s="458"/>
      <c r="V39" s="477"/>
      <c r="W39" s="478"/>
      <c r="AA39" s="53" t="str">
        <f>IF(種目情報!A32="","",種目情報!A32)</f>
        <v>男棒高跳</v>
      </c>
      <c r="AB39" s="54" t="str">
        <f>IF(種目情報!E32="","",種目情報!E32)</f>
        <v>女走幅跳</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10" t="s">
        <v>1008</v>
      </c>
    </row>
    <row r="40" spans="1:51">
      <c r="A40" s="27">
        <v>30</v>
      </c>
      <c r="B40" s="214"/>
      <c r="C40" s="127"/>
      <c r="D40" s="49"/>
      <c r="E40" s="49"/>
      <c r="F40" s="49"/>
      <c r="G40" s="196"/>
      <c r="H40" s="209"/>
      <c r="I40" s="202"/>
      <c r="J40" s="49"/>
      <c r="K40" s="305"/>
      <c r="L40" s="50"/>
      <c r="M40" s="110"/>
      <c r="N40" s="263"/>
      <c r="O40" s="50"/>
      <c r="P40" s="110"/>
      <c r="Q40" s="50"/>
      <c r="R40" s="129"/>
      <c r="S40" s="260"/>
      <c r="T40" s="457"/>
      <c r="U40" s="458"/>
      <c r="V40" s="477"/>
      <c r="W40" s="478"/>
      <c r="AA40" s="53" t="str">
        <f>IF(種目情報!A33="","",種目情報!A33)</f>
        <v>男三段階</v>
      </c>
      <c r="AB40" s="54" t="str">
        <f>IF(種目情報!E33="","",種目情報!E33)</f>
        <v>女中学砲丸投(2.721kg)</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10" t="s">
        <v>1009</v>
      </c>
    </row>
    <row r="41" spans="1:51">
      <c r="A41" s="27">
        <v>31</v>
      </c>
      <c r="B41" s="214"/>
      <c r="C41" s="127"/>
      <c r="D41" s="49"/>
      <c r="E41" s="49"/>
      <c r="F41" s="49"/>
      <c r="G41" s="196"/>
      <c r="H41" s="209"/>
      <c r="I41" s="202"/>
      <c r="J41" s="49"/>
      <c r="K41" s="305"/>
      <c r="L41" s="50"/>
      <c r="M41" s="110"/>
      <c r="N41" s="263"/>
      <c r="O41" s="50"/>
      <c r="P41" s="110"/>
      <c r="Q41" s="50"/>
      <c r="R41" s="129"/>
      <c r="S41" s="260"/>
      <c r="T41" s="457"/>
      <c r="U41" s="458"/>
      <c r="V41" s="477"/>
      <c r="W41" s="478"/>
      <c r="AA41" s="53" t="str">
        <f>IF(種目情報!A34="","",種目情報!A34)</f>
        <v>男中学砲丸投(5.000kg)</v>
      </c>
      <c r="AB41" s="54" t="str">
        <f>IF(種目情報!E34="","",種目情報!E34)</f>
        <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10" t="s">
        <v>1010</v>
      </c>
    </row>
    <row r="42" spans="1:51">
      <c r="A42" s="27">
        <v>32</v>
      </c>
      <c r="B42" s="214"/>
      <c r="C42" s="127"/>
      <c r="D42" s="49"/>
      <c r="E42" s="49"/>
      <c r="F42" s="49"/>
      <c r="G42" s="196"/>
      <c r="H42" s="209"/>
      <c r="I42" s="202"/>
      <c r="J42" s="49"/>
      <c r="K42" s="305"/>
      <c r="L42" s="50"/>
      <c r="M42" s="110"/>
      <c r="N42" s="263"/>
      <c r="O42" s="50"/>
      <c r="P42" s="110"/>
      <c r="Q42" s="50"/>
      <c r="R42" s="129"/>
      <c r="S42" s="260"/>
      <c r="T42" s="457"/>
      <c r="U42" s="458"/>
      <c r="V42" s="477"/>
      <c r="W42" s="478"/>
      <c r="AA42" s="53" t="str">
        <f>IF(種目情報!A35="","",種目情報!A35)</f>
        <v/>
      </c>
      <c r="AB42" s="54" t="str">
        <f>IF(種目情報!E35="","",種目情報!E35)</f>
        <v>　２日目 一般高校</v>
      </c>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10" t="s">
        <v>1011</v>
      </c>
    </row>
    <row r="43" spans="1:51">
      <c r="A43" s="27">
        <v>33</v>
      </c>
      <c r="B43" s="214"/>
      <c r="C43" s="127"/>
      <c r="D43" s="49"/>
      <c r="E43" s="49"/>
      <c r="F43" s="49"/>
      <c r="G43" s="196"/>
      <c r="H43" s="209"/>
      <c r="I43" s="202"/>
      <c r="J43" s="49"/>
      <c r="K43" s="305"/>
      <c r="L43" s="50"/>
      <c r="M43" s="110"/>
      <c r="N43" s="263"/>
      <c r="O43" s="50"/>
      <c r="P43" s="110"/>
      <c r="Q43" s="50"/>
      <c r="R43" s="129"/>
      <c r="S43" s="260"/>
      <c r="T43" s="457"/>
      <c r="U43" s="458"/>
      <c r="V43" s="477"/>
      <c r="W43" s="478"/>
      <c r="AA43" s="53" t="str">
        <f>IF(種目情報!A36="","",種目情報!A36)</f>
        <v>　２日目 一般高校</v>
      </c>
      <c r="AB43" s="54" t="str">
        <f>IF(種目情報!E36="","",種目情報!E36)</f>
        <v>女３００ｍ</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10" t="s">
        <v>1012</v>
      </c>
    </row>
    <row r="44" spans="1:51">
      <c r="A44" s="27">
        <v>34</v>
      </c>
      <c r="B44" s="214"/>
      <c r="C44" s="127"/>
      <c r="D44" s="49"/>
      <c r="E44" s="49"/>
      <c r="F44" s="49"/>
      <c r="G44" s="196"/>
      <c r="H44" s="209"/>
      <c r="I44" s="202"/>
      <c r="J44" s="49"/>
      <c r="K44" s="305"/>
      <c r="L44" s="50"/>
      <c r="M44" s="110"/>
      <c r="N44" s="263"/>
      <c r="O44" s="50"/>
      <c r="P44" s="110"/>
      <c r="Q44" s="50"/>
      <c r="R44" s="129"/>
      <c r="S44" s="260"/>
      <c r="T44" s="457"/>
      <c r="U44" s="458"/>
      <c r="V44" s="477"/>
      <c r="W44" s="478"/>
      <c r="AA44" s="53" t="str">
        <f>IF(種目情報!A37="","",種目情報!A37)</f>
        <v>男３００ｍ</v>
      </c>
      <c r="AB44" s="54" t="str">
        <f>IF(種目情報!E37="","",種目情報!E37)</f>
        <v>女８００ｍ</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10" t="s">
        <v>1013</v>
      </c>
    </row>
    <row r="45" spans="1:51">
      <c r="A45" s="27">
        <v>35</v>
      </c>
      <c r="B45" s="214"/>
      <c r="C45" s="127"/>
      <c r="D45" s="49"/>
      <c r="E45" s="49"/>
      <c r="F45" s="49"/>
      <c r="G45" s="196"/>
      <c r="H45" s="209"/>
      <c r="I45" s="202"/>
      <c r="J45" s="49"/>
      <c r="K45" s="305"/>
      <c r="L45" s="50"/>
      <c r="M45" s="110"/>
      <c r="N45" s="263"/>
      <c r="O45" s="50"/>
      <c r="P45" s="110"/>
      <c r="Q45" s="50"/>
      <c r="R45" s="129"/>
      <c r="S45" s="260"/>
      <c r="T45" s="457"/>
      <c r="U45" s="458"/>
      <c r="V45" s="477"/>
      <c r="W45" s="478"/>
      <c r="AA45" s="53" t="str">
        <f>IF(種目情報!A38="","",種目情報!A38)</f>
        <v>男８００ｍ</v>
      </c>
      <c r="AB45" s="54" t="str">
        <f>IF(種目情報!E38="","",種目情報!E38)</f>
        <v>女３００ｍH(0.762m)</v>
      </c>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10" t="s">
        <v>1014</v>
      </c>
    </row>
    <row r="46" spans="1:51">
      <c r="A46" s="27">
        <v>36</v>
      </c>
      <c r="B46" s="214"/>
      <c r="C46" s="127"/>
      <c r="D46" s="49"/>
      <c r="E46" s="49"/>
      <c r="F46" s="49"/>
      <c r="G46" s="196"/>
      <c r="H46" s="209"/>
      <c r="I46" s="202"/>
      <c r="J46" s="49"/>
      <c r="K46" s="305"/>
      <c r="L46" s="50"/>
      <c r="M46" s="110"/>
      <c r="N46" s="263"/>
      <c r="O46" s="50"/>
      <c r="P46" s="110"/>
      <c r="Q46" s="50"/>
      <c r="R46" s="129"/>
      <c r="S46" s="260"/>
      <c r="T46" s="457"/>
      <c r="U46" s="458"/>
      <c r="V46" s="477"/>
      <c r="W46" s="478"/>
      <c r="AA46" s="53" t="str">
        <f>IF(種目情報!A39="","",種目情報!A39)</f>
        <v>男３００ｍH(0.914m)</v>
      </c>
      <c r="AB46" s="54" t="str">
        <f>IF(種目情報!E39="","",種目情報!E39)</f>
        <v>女走高跳</v>
      </c>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10" t="s">
        <v>1015</v>
      </c>
    </row>
    <row r="47" spans="1:51">
      <c r="A47" s="27">
        <v>37</v>
      </c>
      <c r="B47" s="214"/>
      <c r="C47" s="127"/>
      <c r="D47" s="49"/>
      <c r="E47" s="49"/>
      <c r="F47" s="49"/>
      <c r="G47" s="196"/>
      <c r="H47" s="209"/>
      <c r="I47" s="202"/>
      <c r="J47" s="49"/>
      <c r="K47" s="305"/>
      <c r="L47" s="50"/>
      <c r="M47" s="110"/>
      <c r="N47" s="263"/>
      <c r="O47" s="50"/>
      <c r="P47" s="110"/>
      <c r="Q47" s="50"/>
      <c r="R47" s="129"/>
      <c r="S47" s="260"/>
      <c r="T47" s="457"/>
      <c r="U47" s="458"/>
      <c r="V47" s="477"/>
      <c r="W47" s="478"/>
      <c r="AA47" s="53" t="str">
        <f>IF(種目情報!A40="","",種目情報!A40)</f>
        <v>男走高跳</v>
      </c>
      <c r="AB47" s="54" t="str">
        <f>IF(種目情報!E40="","",種目情報!E40)</f>
        <v>女三段階</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10" t="s">
        <v>1016</v>
      </c>
    </row>
    <row r="48" spans="1:51">
      <c r="A48" s="27">
        <v>38</v>
      </c>
      <c r="B48" s="214"/>
      <c r="C48" s="127"/>
      <c r="D48" s="49"/>
      <c r="E48" s="49"/>
      <c r="F48" s="49"/>
      <c r="G48" s="196"/>
      <c r="H48" s="209"/>
      <c r="I48" s="202"/>
      <c r="J48" s="49"/>
      <c r="K48" s="305"/>
      <c r="L48" s="50"/>
      <c r="M48" s="110"/>
      <c r="N48" s="263"/>
      <c r="O48" s="50"/>
      <c r="P48" s="110"/>
      <c r="Q48" s="50"/>
      <c r="R48" s="129"/>
      <c r="S48" s="260"/>
      <c r="T48" s="457"/>
      <c r="U48" s="458"/>
      <c r="V48" s="477"/>
      <c r="W48" s="478"/>
      <c r="AA48" s="53" t="str">
        <f>IF(種目情報!A41="","",種目情報!A41)</f>
        <v>男走幅跳</v>
      </c>
      <c r="AB48" s="54" t="str">
        <f>IF(種目情報!E41="","",種目情報!E41)</f>
        <v>女円盤投(1.000kg)</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10" t="s">
        <v>1017</v>
      </c>
    </row>
    <row r="49" spans="1:51">
      <c r="A49" s="27">
        <v>39</v>
      </c>
      <c r="B49" s="214"/>
      <c r="C49" s="127"/>
      <c r="D49" s="49"/>
      <c r="E49" s="49"/>
      <c r="F49" s="49"/>
      <c r="G49" s="196"/>
      <c r="H49" s="209"/>
      <c r="I49" s="202"/>
      <c r="J49" s="49"/>
      <c r="K49" s="305"/>
      <c r="L49" s="50"/>
      <c r="M49" s="110"/>
      <c r="N49" s="263"/>
      <c r="O49" s="50"/>
      <c r="P49" s="110"/>
      <c r="Q49" s="50"/>
      <c r="R49" s="129"/>
      <c r="S49" s="260"/>
      <c r="T49" s="457"/>
      <c r="U49" s="458"/>
      <c r="V49" s="477"/>
      <c r="W49" s="478"/>
      <c r="AA49" s="53" t="str">
        <f>IF(種目情報!A42="","",種目情報!A42)</f>
        <v>男円盤投(2.000kg)</v>
      </c>
      <c r="AB49" s="54" t="str">
        <f>IF(種目情報!E42="","",種目情報!E42)</f>
        <v>　２日目 中学</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10" t="s">
        <v>1018</v>
      </c>
    </row>
    <row r="50" spans="1:51">
      <c r="A50" s="27">
        <v>40</v>
      </c>
      <c r="B50" s="214"/>
      <c r="C50" s="127"/>
      <c r="D50" s="49"/>
      <c r="E50" s="49"/>
      <c r="F50" s="49"/>
      <c r="G50" s="196"/>
      <c r="H50" s="209"/>
      <c r="I50" s="202"/>
      <c r="J50" s="49"/>
      <c r="K50" s="305"/>
      <c r="L50" s="50"/>
      <c r="M50" s="110"/>
      <c r="N50" s="263"/>
      <c r="O50" s="50"/>
      <c r="P50" s="110"/>
      <c r="Q50" s="50"/>
      <c r="R50" s="129"/>
      <c r="S50" s="260"/>
      <c r="T50" s="457"/>
      <c r="U50" s="458"/>
      <c r="V50" s="477"/>
      <c r="W50" s="478"/>
      <c r="AA50" s="53" t="str">
        <f>IF(種目情報!A43="","",種目情報!A43)</f>
        <v>男高校円盤投(1.750kg)</v>
      </c>
      <c r="AB50" s="54" t="str">
        <f>IF(種目情報!E43="","",種目情報!E43)</f>
        <v>女３００ｍ</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10" t="s">
        <v>1019</v>
      </c>
    </row>
    <row r="51" spans="1:51">
      <c r="A51" s="27">
        <v>41</v>
      </c>
      <c r="B51" s="214"/>
      <c r="C51" s="127"/>
      <c r="D51" s="49"/>
      <c r="E51" s="49"/>
      <c r="F51" s="49"/>
      <c r="G51" s="196"/>
      <c r="H51" s="209"/>
      <c r="I51" s="202"/>
      <c r="J51" s="49"/>
      <c r="K51" s="305"/>
      <c r="L51" s="50"/>
      <c r="M51" s="110"/>
      <c r="N51" s="263"/>
      <c r="O51" s="50"/>
      <c r="P51" s="110"/>
      <c r="Q51" s="50"/>
      <c r="R51" s="129"/>
      <c r="S51" s="260"/>
      <c r="T51" s="457"/>
      <c r="U51" s="458"/>
      <c r="V51" s="477"/>
      <c r="W51" s="478"/>
      <c r="AA51" s="53" t="str">
        <f>IF(種目情報!A44="","",種目情報!A44)</f>
        <v>　２日目 中学</v>
      </c>
      <c r="AB51" s="54" t="str">
        <f>IF(種目情報!E44="","",種目情報!E44)</f>
        <v>女８００ｍ</v>
      </c>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10" t="s">
        <v>1020</v>
      </c>
    </row>
    <row r="52" spans="1:51">
      <c r="A52" s="27">
        <v>42</v>
      </c>
      <c r="B52" s="214"/>
      <c r="C52" s="127"/>
      <c r="D52" s="49"/>
      <c r="E52" s="49"/>
      <c r="F52" s="49"/>
      <c r="G52" s="196"/>
      <c r="H52" s="209"/>
      <c r="I52" s="202"/>
      <c r="J52" s="49"/>
      <c r="K52" s="305"/>
      <c r="L52" s="50"/>
      <c r="M52" s="110"/>
      <c r="N52" s="263"/>
      <c r="O52" s="50"/>
      <c r="P52" s="110"/>
      <c r="Q52" s="50"/>
      <c r="R52" s="129"/>
      <c r="S52" s="260"/>
      <c r="T52" s="457"/>
      <c r="U52" s="458"/>
      <c r="V52" s="477"/>
      <c r="W52" s="478"/>
      <c r="AA52" s="53" t="str">
        <f>IF(種目情報!A45="","",種目情報!A45)</f>
        <v>男３００ｍ</v>
      </c>
      <c r="AB52" s="54" t="str">
        <f>IF(種目情報!E45="","",種目情報!E45)</f>
        <v>女走高跳</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10" t="s">
        <v>1021</v>
      </c>
    </row>
    <row r="53" spans="1:51">
      <c r="A53" s="27">
        <v>43</v>
      </c>
      <c r="B53" s="214"/>
      <c r="C53" s="127"/>
      <c r="D53" s="49"/>
      <c r="E53" s="49"/>
      <c r="F53" s="49"/>
      <c r="G53" s="196"/>
      <c r="H53" s="209"/>
      <c r="I53" s="202"/>
      <c r="J53" s="49"/>
      <c r="K53" s="305"/>
      <c r="L53" s="50"/>
      <c r="M53" s="110"/>
      <c r="N53" s="263"/>
      <c r="O53" s="50"/>
      <c r="P53" s="110"/>
      <c r="Q53" s="50"/>
      <c r="R53" s="129"/>
      <c r="S53" s="260"/>
      <c r="T53" s="457"/>
      <c r="U53" s="458"/>
      <c r="V53" s="477"/>
      <c r="W53" s="478"/>
      <c r="AA53" s="53" t="str">
        <f>IF(種目情報!A46="","",種目情報!A46)</f>
        <v>男８００ｍ</v>
      </c>
      <c r="AB53" s="54" t="str">
        <f>IF(種目情報!E46="","",種目情報!E46)</f>
        <v>女三段階</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10" t="s">
        <v>1022</v>
      </c>
    </row>
    <row r="54" spans="1:51">
      <c r="A54" s="27">
        <v>44</v>
      </c>
      <c r="B54" s="214"/>
      <c r="C54" s="127"/>
      <c r="D54" s="49"/>
      <c r="E54" s="49"/>
      <c r="F54" s="49"/>
      <c r="G54" s="196"/>
      <c r="H54" s="209"/>
      <c r="I54" s="202"/>
      <c r="J54" s="49"/>
      <c r="K54" s="305"/>
      <c r="L54" s="50"/>
      <c r="M54" s="110"/>
      <c r="N54" s="263"/>
      <c r="O54" s="50"/>
      <c r="P54" s="110"/>
      <c r="Q54" s="50"/>
      <c r="R54" s="129"/>
      <c r="S54" s="260"/>
      <c r="T54" s="457"/>
      <c r="U54" s="458"/>
      <c r="V54" s="477"/>
      <c r="W54" s="478"/>
      <c r="AA54" s="53" t="str">
        <f>IF(種目情報!A47="","",種目情報!A47)</f>
        <v>男走高跳</v>
      </c>
      <c r="AB54" s="54" t="str">
        <f>IF(種目情報!E47="","",種目情報!E47)</f>
        <v>女円盤投(1.000kg)</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10" t="s">
        <v>1023</v>
      </c>
    </row>
    <row r="55" spans="1:51">
      <c r="A55" s="27">
        <v>45</v>
      </c>
      <c r="B55" s="214"/>
      <c r="C55" s="127"/>
      <c r="D55" s="49"/>
      <c r="E55" s="49"/>
      <c r="F55" s="49"/>
      <c r="G55" s="196"/>
      <c r="H55" s="209"/>
      <c r="I55" s="202"/>
      <c r="J55" s="49"/>
      <c r="K55" s="305"/>
      <c r="L55" s="50"/>
      <c r="M55" s="110"/>
      <c r="N55" s="263"/>
      <c r="O55" s="50"/>
      <c r="P55" s="110"/>
      <c r="Q55" s="50"/>
      <c r="R55" s="129"/>
      <c r="S55" s="260"/>
      <c r="T55" s="457"/>
      <c r="U55" s="458"/>
      <c r="V55" s="477"/>
      <c r="W55" s="478"/>
      <c r="AA55" s="53" t="str">
        <f>IF(種目情報!A48="","",種目情報!A48)</f>
        <v>男走幅跳</v>
      </c>
      <c r="AB55" s="54"/>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10" t="s">
        <v>1024</v>
      </c>
    </row>
    <row r="56" spans="1:51">
      <c r="A56" s="27">
        <v>46</v>
      </c>
      <c r="B56" s="214"/>
      <c r="C56" s="127"/>
      <c r="D56" s="49"/>
      <c r="E56" s="49"/>
      <c r="F56" s="49"/>
      <c r="G56" s="196"/>
      <c r="H56" s="209"/>
      <c r="I56" s="202"/>
      <c r="J56" s="49"/>
      <c r="K56" s="305"/>
      <c r="L56" s="50"/>
      <c r="M56" s="110"/>
      <c r="N56" s="263"/>
      <c r="O56" s="50"/>
      <c r="P56" s="110"/>
      <c r="Q56" s="50"/>
      <c r="R56" s="129"/>
      <c r="S56" s="260"/>
      <c r="T56" s="457"/>
      <c r="U56" s="458"/>
      <c r="V56" s="477"/>
      <c r="W56" s="478"/>
      <c r="AA56" s="53" t="str">
        <f>IF(種目情報!A49="","",種目情報!A49)</f>
        <v>男中学円盤投(1.500kg)</v>
      </c>
      <c r="AB56" s="54"/>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10" t="s">
        <v>1025</v>
      </c>
    </row>
    <row r="57" spans="1:51">
      <c r="A57" s="27">
        <v>47</v>
      </c>
      <c r="B57" s="214"/>
      <c r="C57" s="127"/>
      <c r="D57" s="49"/>
      <c r="E57" s="49"/>
      <c r="F57" s="49"/>
      <c r="G57" s="196"/>
      <c r="H57" s="209"/>
      <c r="I57" s="202"/>
      <c r="J57" s="49"/>
      <c r="K57" s="305"/>
      <c r="L57" s="50"/>
      <c r="M57" s="110"/>
      <c r="N57" s="263"/>
      <c r="O57" s="50"/>
      <c r="P57" s="110"/>
      <c r="Q57" s="50"/>
      <c r="R57" s="129"/>
      <c r="S57" s="260"/>
      <c r="T57" s="457"/>
      <c r="U57" s="458"/>
      <c r="V57" s="477"/>
      <c r="W57" s="478"/>
      <c r="AA57" s="53"/>
      <c r="AB57" s="54"/>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10" t="s">
        <v>1026</v>
      </c>
    </row>
    <row r="58" spans="1:51">
      <c r="A58" s="27">
        <v>48</v>
      </c>
      <c r="B58" s="214"/>
      <c r="C58" s="127"/>
      <c r="D58" s="49"/>
      <c r="E58" s="49"/>
      <c r="F58" s="49"/>
      <c r="G58" s="196"/>
      <c r="H58" s="209"/>
      <c r="I58" s="202"/>
      <c r="J58" s="49"/>
      <c r="K58" s="305"/>
      <c r="L58" s="50"/>
      <c r="M58" s="110"/>
      <c r="N58" s="263"/>
      <c r="O58" s="50"/>
      <c r="P58" s="110"/>
      <c r="Q58" s="50"/>
      <c r="R58" s="129"/>
      <c r="S58" s="260"/>
      <c r="T58" s="457"/>
      <c r="U58" s="458"/>
      <c r="V58" s="477"/>
      <c r="W58" s="478"/>
      <c r="AA58" s="53"/>
      <c r="AB58" s="54"/>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10" t="s">
        <v>1027</v>
      </c>
    </row>
    <row r="59" spans="1:51">
      <c r="A59" s="27">
        <v>49</v>
      </c>
      <c r="B59" s="214"/>
      <c r="C59" s="127"/>
      <c r="D59" s="49"/>
      <c r="E59" s="49"/>
      <c r="F59" s="49"/>
      <c r="G59" s="196"/>
      <c r="H59" s="209"/>
      <c r="I59" s="202"/>
      <c r="J59" s="49"/>
      <c r="K59" s="305"/>
      <c r="L59" s="50"/>
      <c r="M59" s="110"/>
      <c r="N59" s="263"/>
      <c r="O59" s="50"/>
      <c r="P59" s="110"/>
      <c r="Q59" s="50"/>
      <c r="R59" s="129"/>
      <c r="S59" s="260"/>
      <c r="T59" s="457"/>
      <c r="U59" s="458"/>
      <c r="V59" s="477"/>
      <c r="W59" s="478"/>
      <c r="AA59" s="53"/>
      <c r="AB59" s="54"/>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10" t="s">
        <v>1028</v>
      </c>
    </row>
    <row r="60" spans="1:51">
      <c r="A60" s="27">
        <v>50</v>
      </c>
      <c r="B60" s="214"/>
      <c r="C60" s="127"/>
      <c r="D60" s="49"/>
      <c r="E60" s="49"/>
      <c r="F60" s="49"/>
      <c r="G60" s="196"/>
      <c r="H60" s="209"/>
      <c r="I60" s="202"/>
      <c r="J60" s="49"/>
      <c r="K60" s="305"/>
      <c r="L60" s="50"/>
      <c r="M60" s="110"/>
      <c r="N60" s="263"/>
      <c r="O60" s="50"/>
      <c r="P60" s="110"/>
      <c r="Q60" s="50"/>
      <c r="R60" s="129"/>
      <c r="S60" s="260"/>
      <c r="T60" s="457"/>
      <c r="U60" s="458"/>
      <c r="V60" s="477"/>
      <c r="W60" s="478"/>
      <c r="AA60" s="53"/>
      <c r="AB60" s="54"/>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10" t="s">
        <v>1029</v>
      </c>
    </row>
    <row r="61" spans="1:51">
      <c r="A61" s="27">
        <v>51</v>
      </c>
      <c r="B61" s="214"/>
      <c r="C61" s="127"/>
      <c r="D61" s="49"/>
      <c r="E61" s="49"/>
      <c r="F61" s="49"/>
      <c r="G61" s="196"/>
      <c r="H61" s="209"/>
      <c r="I61" s="202"/>
      <c r="J61" s="49"/>
      <c r="K61" s="305"/>
      <c r="L61" s="50"/>
      <c r="M61" s="110"/>
      <c r="N61" s="263"/>
      <c r="O61" s="50"/>
      <c r="P61" s="110"/>
      <c r="Q61" s="50"/>
      <c r="R61" s="129"/>
      <c r="S61" s="260"/>
      <c r="T61" s="457"/>
      <c r="U61" s="458"/>
      <c r="V61" s="477"/>
      <c r="W61" s="478"/>
      <c r="AA61" s="53"/>
      <c r="AB61" s="54"/>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10" t="s">
        <v>1030</v>
      </c>
    </row>
    <row r="62" spans="1:51">
      <c r="A62" s="27">
        <v>52</v>
      </c>
      <c r="B62" s="214"/>
      <c r="C62" s="127"/>
      <c r="D62" s="49"/>
      <c r="E62" s="49"/>
      <c r="F62" s="49"/>
      <c r="G62" s="196"/>
      <c r="H62" s="209"/>
      <c r="I62" s="202"/>
      <c r="J62" s="49"/>
      <c r="K62" s="305"/>
      <c r="L62" s="50"/>
      <c r="M62" s="110"/>
      <c r="N62" s="263"/>
      <c r="O62" s="50"/>
      <c r="P62" s="110"/>
      <c r="Q62" s="50"/>
      <c r="R62" s="129"/>
      <c r="S62" s="260"/>
      <c r="T62" s="457"/>
      <c r="U62" s="458"/>
      <c r="V62" s="477"/>
      <c r="W62" s="478"/>
      <c r="AA62" s="53"/>
      <c r="AB62" s="54"/>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10" t="s">
        <v>1031</v>
      </c>
    </row>
    <row r="63" spans="1:51">
      <c r="A63" s="27">
        <v>53</v>
      </c>
      <c r="B63" s="214"/>
      <c r="C63" s="127"/>
      <c r="D63" s="49"/>
      <c r="E63" s="49"/>
      <c r="F63" s="49"/>
      <c r="G63" s="196"/>
      <c r="H63" s="209"/>
      <c r="I63" s="202"/>
      <c r="J63" s="49"/>
      <c r="K63" s="305"/>
      <c r="L63" s="50"/>
      <c r="M63" s="110"/>
      <c r="N63" s="263"/>
      <c r="O63" s="50"/>
      <c r="P63" s="110"/>
      <c r="Q63" s="50"/>
      <c r="R63" s="129"/>
      <c r="S63" s="260"/>
      <c r="T63" s="457"/>
      <c r="U63" s="458"/>
      <c r="V63" s="477"/>
      <c r="W63" s="478"/>
      <c r="AA63" s="53"/>
      <c r="AB63" s="54"/>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10" t="s">
        <v>1032</v>
      </c>
    </row>
    <row r="64" spans="1:51">
      <c r="A64" s="27">
        <v>54</v>
      </c>
      <c r="B64" s="214"/>
      <c r="C64" s="127"/>
      <c r="D64" s="49"/>
      <c r="E64" s="49"/>
      <c r="F64" s="49"/>
      <c r="G64" s="196"/>
      <c r="H64" s="209"/>
      <c r="I64" s="202"/>
      <c r="J64" s="49"/>
      <c r="K64" s="305"/>
      <c r="L64" s="50"/>
      <c r="M64" s="110"/>
      <c r="N64" s="263"/>
      <c r="O64" s="50"/>
      <c r="P64" s="110"/>
      <c r="Q64" s="50"/>
      <c r="R64" s="129"/>
      <c r="S64" s="260"/>
      <c r="T64" s="457"/>
      <c r="U64" s="458"/>
      <c r="V64" s="477"/>
      <c r="W64" s="478"/>
      <c r="AA64" s="53"/>
      <c r="AB64" s="54"/>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10" t="s">
        <v>1033</v>
      </c>
    </row>
    <row r="65" spans="1:51">
      <c r="A65" s="27">
        <v>55</v>
      </c>
      <c r="B65" s="214"/>
      <c r="C65" s="127"/>
      <c r="D65" s="49"/>
      <c r="E65" s="49"/>
      <c r="F65" s="49"/>
      <c r="G65" s="196"/>
      <c r="H65" s="209"/>
      <c r="I65" s="202"/>
      <c r="J65" s="49"/>
      <c r="K65" s="305"/>
      <c r="L65" s="50"/>
      <c r="M65" s="110"/>
      <c r="N65" s="263"/>
      <c r="O65" s="50"/>
      <c r="P65" s="110"/>
      <c r="Q65" s="50"/>
      <c r="R65" s="129"/>
      <c r="S65" s="260"/>
      <c r="T65" s="457"/>
      <c r="U65" s="458"/>
      <c r="V65" s="477"/>
      <c r="W65" s="478"/>
      <c r="AA65" s="53"/>
      <c r="AB65" s="54"/>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10" t="s">
        <v>1034</v>
      </c>
    </row>
    <row r="66" spans="1:51">
      <c r="A66" s="27">
        <v>56</v>
      </c>
      <c r="B66" s="214"/>
      <c r="C66" s="127"/>
      <c r="D66" s="49"/>
      <c r="E66" s="49"/>
      <c r="F66" s="49"/>
      <c r="G66" s="196"/>
      <c r="H66" s="209"/>
      <c r="I66" s="202"/>
      <c r="J66" s="49"/>
      <c r="K66" s="305"/>
      <c r="L66" s="50"/>
      <c r="M66" s="110"/>
      <c r="N66" s="263"/>
      <c r="O66" s="50"/>
      <c r="P66" s="110"/>
      <c r="Q66" s="50"/>
      <c r="R66" s="129"/>
      <c r="S66" s="260"/>
      <c r="T66" s="457"/>
      <c r="U66" s="458"/>
      <c r="V66" s="477"/>
      <c r="W66" s="478"/>
      <c r="AA66" s="53"/>
      <c r="AB66" s="54"/>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10" t="s">
        <v>1035</v>
      </c>
    </row>
    <row r="67" spans="1:51">
      <c r="A67" s="27">
        <v>57</v>
      </c>
      <c r="B67" s="214"/>
      <c r="C67" s="127"/>
      <c r="D67" s="49"/>
      <c r="E67" s="49"/>
      <c r="F67" s="49"/>
      <c r="G67" s="196"/>
      <c r="H67" s="209"/>
      <c r="I67" s="202"/>
      <c r="J67" s="49"/>
      <c r="K67" s="305"/>
      <c r="L67" s="50"/>
      <c r="M67" s="110"/>
      <c r="N67" s="263"/>
      <c r="O67" s="50"/>
      <c r="P67" s="110"/>
      <c r="Q67" s="50"/>
      <c r="R67" s="129"/>
      <c r="S67" s="260"/>
      <c r="T67" s="457"/>
      <c r="U67" s="458"/>
      <c r="V67" s="477"/>
      <c r="W67" s="478"/>
      <c r="AA67" s="53"/>
      <c r="AB67" s="54"/>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10" t="s">
        <v>1036</v>
      </c>
    </row>
    <row r="68" spans="1:51">
      <c r="A68" s="27">
        <v>58</v>
      </c>
      <c r="B68" s="214"/>
      <c r="C68" s="127"/>
      <c r="D68" s="49"/>
      <c r="E68" s="49"/>
      <c r="F68" s="49"/>
      <c r="G68" s="196"/>
      <c r="H68" s="209"/>
      <c r="I68" s="202"/>
      <c r="J68" s="49"/>
      <c r="K68" s="305"/>
      <c r="L68" s="50"/>
      <c r="M68" s="110"/>
      <c r="N68" s="263"/>
      <c r="O68" s="50"/>
      <c r="P68" s="110"/>
      <c r="Q68" s="50"/>
      <c r="R68" s="129"/>
      <c r="S68" s="260"/>
      <c r="T68" s="457"/>
      <c r="U68" s="458"/>
      <c r="V68" s="477"/>
      <c r="W68" s="478"/>
      <c r="AA68" s="53"/>
      <c r="AB68" s="54"/>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10" t="s">
        <v>1037</v>
      </c>
    </row>
    <row r="69" spans="1:51">
      <c r="A69" s="27">
        <v>59</v>
      </c>
      <c r="B69" s="214"/>
      <c r="C69" s="127"/>
      <c r="D69" s="49"/>
      <c r="E69" s="49"/>
      <c r="F69" s="49"/>
      <c r="G69" s="196"/>
      <c r="H69" s="209"/>
      <c r="I69" s="202"/>
      <c r="J69" s="49"/>
      <c r="K69" s="305"/>
      <c r="L69" s="50"/>
      <c r="M69" s="110"/>
      <c r="N69" s="263"/>
      <c r="O69" s="50"/>
      <c r="P69" s="110"/>
      <c r="Q69" s="50"/>
      <c r="R69" s="129"/>
      <c r="S69" s="260"/>
      <c r="T69" s="457"/>
      <c r="U69" s="458"/>
      <c r="V69" s="477"/>
      <c r="W69" s="478"/>
      <c r="AA69" s="53"/>
      <c r="AB69" s="54"/>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10" t="s">
        <v>1038</v>
      </c>
    </row>
    <row r="70" spans="1:51">
      <c r="A70" s="27">
        <v>60</v>
      </c>
      <c r="B70" s="214"/>
      <c r="C70" s="127"/>
      <c r="D70" s="49"/>
      <c r="E70" s="49"/>
      <c r="F70" s="49"/>
      <c r="G70" s="196"/>
      <c r="H70" s="209"/>
      <c r="I70" s="202"/>
      <c r="J70" s="49"/>
      <c r="K70" s="305"/>
      <c r="L70" s="50"/>
      <c r="M70" s="110"/>
      <c r="N70" s="263"/>
      <c r="O70" s="50"/>
      <c r="P70" s="110"/>
      <c r="Q70" s="50"/>
      <c r="R70" s="129"/>
      <c r="S70" s="260"/>
      <c r="T70" s="457"/>
      <c r="U70" s="458"/>
      <c r="V70" s="477"/>
      <c r="W70" s="478"/>
      <c r="AA70" s="53"/>
      <c r="AB70" s="54"/>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10" t="s">
        <v>1039</v>
      </c>
    </row>
    <row r="71" spans="1:51">
      <c r="A71" s="27">
        <v>61</v>
      </c>
      <c r="B71" s="214"/>
      <c r="C71" s="127"/>
      <c r="D71" s="49"/>
      <c r="E71" s="49"/>
      <c r="F71" s="49"/>
      <c r="G71" s="196"/>
      <c r="H71" s="209"/>
      <c r="I71" s="202"/>
      <c r="J71" s="49"/>
      <c r="K71" s="305"/>
      <c r="L71" s="50"/>
      <c r="M71" s="110"/>
      <c r="N71" s="263"/>
      <c r="O71" s="50"/>
      <c r="P71" s="110"/>
      <c r="Q71" s="50"/>
      <c r="R71" s="129"/>
      <c r="S71" s="260"/>
      <c r="T71" s="457"/>
      <c r="U71" s="458"/>
      <c r="V71" s="477"/>
      <c r="W71" s="478"/>
      <c r="AA71" s="53"/>
      <c r="AB71" s="54"/>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10" t="s">
        <v>1040</v>
      </c>
    </row>
    <row r="72" spans="1:51">
      <c r="A72" s="27">
        <v>62</v>
      </c>
      <c r="B72" s="214"/>
      <c r="C72" s="127"/>
      <c r="D72" s="49"/>
      <c r="E72" s="49"/>
      <c r="F72" s="49"/>
      <c r="G72" s="196"/>
      <c r="H72" s="209"/>
      <c r="I72" s="202"/>
      <c r="J72" s="49"/>
      <c r="K72" s="305"/>
      <c r="L72" s="50"/>
      <c r="M72" s="110"/>
      <c r="N72" s="263"/>
      <c r="O72" s="50"/>
      <c r="P72" s="110"/>
      <c r="Q72" s="50"/>
      <c r="R72" s="129"/>
      <c r="S72" s="260"/>
      <c r="T72" s="457"/>
      <c r="U72" s="458"/>
      <c r="V72" s="477"/>
      <c r="W72" s="478"/>
      <c r="AA72" s="53"/>
      <c r="AB72" s="54"/>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10" t="s">
        <v>1041</v>
      </c>
    </row>
    <row r="73" spans="1:51">
      <c r="A73" s="27">
        <v>63</v>
      </c>
      <c r="B73" s="214"/>
      <c r="C73" s="127"/>
      <c r="D73" s="49"/>
      <c r="E73" s="49"/>
      <c r="F73" s="49"/>
      <c r="G73" s="196"/>
      <c r="H73" s="209"/>
      <c r="I73" s="202"/>
      <c r="J73" s="49"/>
      <c r="K73" s="305"/>
      <c r="L73" s="50"/>
      <c r="M73" s="110"/>
      <c r="N73" s="263"/>
      <c r="O73" s="50"/>
      <c r="P73" s="110"/>
      <c r="Q73" s="50"/>
      <c r="R73" s="129"/>
      <c r="S73" s="260"/>
      <c r="T73" s="457"/>
      <c r="U73" s="458"/>
      <c r="V73" s="477"/>
      <c r="W73" s="478"/>
      <c r="AA73" s="53"/>
      <c r="AB73" s="54"/>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10" t="s">
        <v>1042</v>
      </c>
    </row>
    <row r="74" spans="1:51">
      <c r="A74" s="27">
        <v>64</v>
      </c>
      <c r="B74" s="214"/>
      <c r="C74" s="127"/>
      <c r="D74" s="49"/>
      <c r="E74" s="49"/>
      <c r="F74" s="49"/>
      <c r="G74" s="196"/>
      <c r="H74" s="209"/>
      <c r="I74" s="202"/>
      <c r="J74" s="49"/>
      <c r="K74" s="305"/>
      <c r="L74" s="50"/>
      <c r="M74" s="110"/>
      <c r="N74" s="263"/>
      <c r="O74" s="50"/>
      <c r="P74" s="110"/>
      <c r="Q74" s="50"/>
      <c r="R74" s="129"/>
      <c r="S74" s="260"/>
      <c r="T74" s="457"/>
      <c r="U74" s="458"/>
      <c r="V74" s="477"/>
      <c r="W74" s="478"/>
      <c r="AA74" s="53"/>
      <c r="AB74" s="54"/>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10" t="s">
        <v>1043</v>
      </c>
    </row>
    <row r="75" spans="1:51">
      <c r="A75" s="27">
        <v>65</v>
      </c>
      <c r="B75" s="214"/>
      <c r="C75" s="127"/>
      <c r="D75" s="49"/>
      <c r="E75" s="49"/>
      <c r="F75" s="49"/>
      <c r="G75" s="196"/>
      <c r="H75" s="209"/>
      <c r="I75" s="202"/>
      <c r="J75" s="49"/>
      <c r="K75" s="305"/>
      <c r="L75" s="50"/>
      <c r="M75" s="110"/>
      <c r="N75" s="263"/>
      <c r="O75" s="50"/>
      <c r="P75" s="110"/>
      <c r="Q75" s="50"/>
      <c r="R75" s="129"/>
      <c r="S75" s="260"/>
      <c r="T75" s="457"/>
      <c r="U75" s="458"/>
      <c r="V75" s="477"/>
      <c r="W75" s="478"/>
      <c r="AA75" s="53"/>
      <c r="AB75" s="54"/>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10" t="s">
        <v>1044</v>
      </c>
    </row>
    <row r="76" spans="1:51">
      <c r="A76" s="27">
        <v>66</v>
      </c>
      <c r="B76" s="214"/>
      <c r="C76" s="127"/>
      <c r="D76" s="49"/>
      <c r="E76" s="49"/>
      <c r="F76" s="49"/>
      <c r="G76" s="196"/>
      <c r="H76" s="209"/>
      <c r="I76" s="202"/>
      <c r="J76" s="49"/>
      <c r="K76" s="305"/>
      <c r="L76" s="50"/>
      <c r="M76" s="110"/>
      <c r="N76" s="263"/>
      <c r="O76" s="50"/>
      <c r="P76" s="110"/>
      <c r="Q76" s="50"/>
      <c r="R76" s="129"/>
      <c r="S76" s="260"/>
      <c r="T76" s="457"/>
      <c r="U76" s="458"/>
      <c r="V76" s="477"/>
      <c r="W76" s="478"/>
      <c r="AA76" s="53"/>
      <c r="AB76" s="54"/>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10" t="s">
        <v>1045</v>
      </c>
    </row>
    <row r="77" spans="1:51">
      <c r="A77" s="27">
        <v>67</v>
      </c>
      <c r="B77" s="214"/>
      <c r="C77" s="127"/>
      <c r="D77" s="49"/>
      <c r="E77" s="49"/>
      <c r="F77" s="49"/>
      <c r="G77" s="196"/>
      <c r="H77" s="209"/>
      <c r="I77" s="202"/>
      <c r="J77" s="49"/>
      <c r="K77" s="305"/>
      <c r="L77" s="50"/>
      <c r="M77" s="110"/>
      <c r="N77" s="263"/>
      <c r="O77" s="50"/>
      <c r="P77" s="110"/>
      <c r="Q77" s="50"/>
      <c r="R77" s="129"/>
      <c r="S77" s="260"/>
      <c r="T77" s="457"/>
      <c r="U77" s="458"/>
      <c r="V77" s="477"/>
      <c r="W77" s="478"/>
      <c r="AA77" s="53"/>
      <c r="AB77" s="54"/>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10" t="s">
        <v>1046</v>
      </c>
    </row>
    <row r="78" spans="1:51">
      <c r="A78" s="27">
        <v>68</v>
      </c>
      <c r="B78" s="214"/>
      <c r="C78" s="127"/>
      <c r="D78" s="49"/>
      <c r="E78" s="49"/>
      <c r="F78" s="49"/>
      <c r="G78" s="196"/>
      <c r="H78" s="209"/>
      <c r="I78" s="202"/>
      <c r="J78" s="49"/>
      <c r="K78" s="305"/>
      <c r="L78" s="50"/>
      <c r="M78" s="110"/>
      <c r="N78" s="263"/>
      <c r="O78" s="50"/>
      <c r="P78" s="110"/>
      <c r="Q78" s="50"/>
      <c r="R78" s="129"/>
      <c r="S78" s="260"/>
      <c r="T78" s="457"/>
      <c r="U78" s="458"/>
      <c r="V78" s="477"/>
      <c r="W78" s="478"/>
      <c r="AA78" s="53"/>
      <c r="AB78" s="54"/>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10" t="s">
        <v>1047</v>
      </c>
    </row>
    <row r="79" spans="1:51">
      <c r="A79" s="27">
        <v>69</v>
      </c>
      <c r="B79" s="214"/>
      <c r="C79" s="127"/>
      <c r="D79" s="49"/>
      <c r="E79" s="49"/>
      <c r="F79" s="49"/>
      <c r="G79" s="196"/>
      <c r="H79" s="209"/>
      <c r="I79" s="202"/>
      <c r="J79" s="49"/>
      <c r="K79" s="305"/>
      <c r="L79" s="50"/>
      <c r="M79" s="110"/>
      <c r="N79" s="263"/>
      <c r="O79" s="50"/>
      <c r="P79" s="110"/>
      <c r="Q79" s="50"/>
      <c r="R79" s="129"/>
      <c r="S79" s="260"/>
      <c r="T79" s="457"/>
      <c r="U79" s="458"/>
      <c r="V79" s="477"/>
      <c r="W79" s="478"/>
      <c r="AA79" s="53"/>
      <c r="AB79" s="54"/>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10" t="s">
        <v>1048</v>
      </c>
    </row>
    <row r="80" spans="1:51">
      <c r="A80" s="27">
        <v>70</v>
      </c>
      <c r="B80" s="214"/>
      <c r="C80" s="127"/>
      <c r="D80" s="49"/>
      <c r="E80" s="49"/>
      <c r="F80" s="49"/>
      <c r="G80" s="196"/>
      <c r="H80" s="209"/>
      <c r="I80" s="202"/>
      <c r="J80" s="49"/>
      <c r="K80" s="305"/>
      <c r="L80" s="50"/>
      <c r="M80" s="110"/>
      <c r="N80" s="263"/>
      <c r="O80" s="50"/>
      <c r="P80" s="110"/>
      <c r="Q80" s="50"/>
      <c r="R80" s="129"/>
      <c r="S80" s="260"/>
      <c r="T80" s="457"/>
      <c r="U80" s="458"/>
      <c r="V80" s="477"/>
      <c r="W80" s="478"/>
      <c r="AA80" s="53"/>
      <c r="AB80" s="54"/>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10" t="s">
        <v>1049</v>
      </c>
    </row>
    <row r="81" spans="1:51">
      <c r="A81" s="27">
        <v>71</v>
      </c>
      <c r="B81" s="214"/>
      <c r="C81" s="127"/>
      <c r="D81" s="49"/>
      <c r="E81" s="49"/>
      <c r="F81" s="49"/>
      <c r="G81" s="196"/>
      <c r="H81" s="209"/>
      <c r="I81" s="202"/>
      <c r="J81" s="49"/>
      <c r="K81" s="305"/>
      <c r="L81" s="50"/>
      <c r="M81" s="110"/>
      <c r="N81" s="263"/>
      <c r="O81" s="50"/>
      <c r="P81" s="110"/>
      <c r="Q81" s="50"/>
      <c r="R81" s="129"/>
      <c r="S81" s="260"/>
      <c r="T81" s="457"/>
      <c r="U81" s="458"/>
      <c r="V81" s="477"/>
      <c r="W81" s="478"/>
      <c r="AA81" s="53"/>
      <c r="AB81" s="54"/>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10" t="s">
        <v>1050</v>
      </c>
    </row>
    <row r="82" spans="1:51">
      <c r="A82" s="27">
        <v>72</v>
      </c>
      <c r="B82" s="214"/>
      <c r="C82" s="127"/>
      <c r="D82" s="49"/>
      <c r="E82" s="49"/>
      <c r="F82" s="49"/>
      <c r="G82" s="196"/>
      <c r="H82" s="209"/>
      <c r="I82" s="202"/>
      <c r="J82" s="49"/>
      <c r="K82" s="305"/>
      <c r="L82" s="50"/>
      <c r="M82" s="110"/>
      <c r="N82" s="263"/>
      <c r="O82" s="50"/>
      <c r="P82" s="110"/>
      <c r="Q82" s="50"/>
      <c r="R82" s="129"/>
      <c r="S82" s="260"/>
      <c r="T82" s="457"/>
      <c r="U82" s="458"/>
      <c r="V82" s="477"/>
      <c r="W82" s="478"/>
      <c r="AA82" s="53"/>
      <c r="AB82" s="54"/>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10" t="s">
        <v>1051</v>
      </c>
    </row>
    <row r="83" spans="1:51">
      <c r="A83" s="27">
        <v>73</v>
      </c>
      <c r="B83" s="214"/>
      <c r="C83" s="127"/>
      <c r="D83" s="49"/>
      <c r="E83" s="49"/>
      <c r="F83" s="49"/>
      <c r="G83" s="196"/>
      <c r="H83" s="209"/>
      <c r="I83" s="202"/>
      <c r="J83" s="49"/>
      <c r="K83" s="305"/>
      <c r="L83" s="50"/>
      <c r="M83" s="110"/>
      <c r="N83" s="263"/>
      <c r="O83" s="50"/>
      <c r="P83" s="110"/>
      <c r="Q83" s="50"/>
      <c r="R83" s="129"/>
      <c r="S83" s="260"/>
      <c r="T83" s="457"/>
      <c r="U83" s="458"/>
      <c r="V83" s="477"/>
      <c r="W83" s="478"/>
      <c r="AA83" s="53"/>
      <c r="AB83" s="54"/>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10" t="s">
        <v>1052</v>
      </c>
    </row>
    <row r="84" spans="1:51">
      <c r="A84" s="27">
        <v>74</v>
      </c>
      <c r="B84" s="214"/>
      <c r="C84" s="127"/>
      <c r="D84" s="49"/>
      <c r="E84" s="49"/>
      <c r="F84" s="49"/>
      <c r="G84" s="196"/>
      <c r="H84" s="209"/>
      <c r="I84" s="202"/>
      <c r="J84" s="49"/>
      <c r="K84" s="305"/>
      <c r="L84" s="50"/>
      <c r="M84" s="110"/>
      <c r="N84" s="263"/>
      <c r="O84" s="50"/>
      <c r="P84" s="110"/>
      <c r="Q84" s="50"/>
      <c r="R84" s="129"/>
      <c r="S84" s="260"/>
      <c r="T84" s="457"/>
      <c r="U84" s="458"/>
      <c r="V84" s="477"/>
      <c r="W84" s="478"/>
      <c r="AA84" s="53"/>
      <c r="AB84" s="54"/>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10" t="s">
        <v>1053</v>
      </c>
    </row>
    <row r="85" spans="1:51">
      <c r="A85" s="27">
        <v>75</v>
      </c>
      <c r="B85" s="214"/>
      <c r="C85" s="127"/>
      <c r="D85" s="49"/>
      <c r="E85" s="49"/>
      <c r="F85" s="49"/>
      <c r="G85" s="196"/>
      <c r="H85" s="209"/>
      <c r="I85" s="202"/>
      <c r="J85" s="49"/>
      <c r="K85" s="305"/>
      <c r="L85" s="50"/>
      <c r="M85" s="110"/>
      <c r="N85" s="263"/>
      <c r="O85" s="50"/>
      <c r="P85" s="110"/>
      <c r="Q85" s="50"/>
      <c r="R85" s="129"/>
      <c r="S85" s="260"/>
      <c r="T85" s="457"/>
      <c r="U85" s="458"/>
      <c r="V85" s="477"/>
      <c r="W85" s="478"/>
      <c r="AA85" s="53"/>
      <c r="AB85" s="54"/>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10" t="s">
        <v>1054</v>
      </c>
    </row>
    <row r="86" spans="1:51">
      <c r="A86" s="27">
        <v>76</v>
      </c>
      <c r="B86" s="214"/>
      <c r="C86" s="127"/>
      <c r="D86" s="49"/>
      <c r="E86" s="49"/>
      <c r="F86" s="49"/>
      <c r="G86" s="196"/>
      <c r="H86" s="209"/>
      <c r="I86" s="202"/>
      <c r="J86" s="49"/>
      <c r="K86" s="305"/>
      <c r="L86" s="50"/>
      <c r="M86" s="110"/>
      <c r="N86" s="263"/>
      <c r="O86" s="50"/>
      <c r="P86" s="110"/>
      <c r="Q86" s="50"/>
      <c r="R86" s="129"/>
      <c r="S86" s="260"/>
      <c r="T86" s="457"/>
      <c r="U86" s="458"/>
      <c r="V86" s="477"/>
      <c r="W86" s="478"/>
      <c r="AA86" s="53"/>
      <c r="AB86" s="54"/>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10" t="s">
        <v>1055</v>
      </c>
    </row>
    <row r="87" spans="1:51">
      <c r="A87" s="27">
        <v>77</v>
      </c>
      <c r="B87" s="214"/>
      <c r="C87" s="127"/>
      <c r="D87" s="49"/>
      <c r="E87" s="49"/>
      <c r="F87" s="49"/>
      <c r="G87" s="196"/>
      <c r="H87" s="209"/>
      <c r="I87" s="202"/>
      <c r="J87" s="49"/>
      <c r="K87" s="305"/>
      <c r="L87" s="50"/>
      <c r="M87" s="110"/>
      <c r="N87" s="263"/>
      <c r="O87" s="50"/>
      <c r="P87" s="110"/>
      <c r="Q87" s="50"/>
      <c r="R87" s="129"/>
      <c r="S87" s="260"/>
      <c r="T87" s="457"/>
      <c r="U87" s="458"/>
      <c r="V87" s="477"/>
      <c r="W87" s="478"/>
      <c r="AA87" s="53"/>
      <c r="AB87" s="54"/>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10" t="s">
        <v>1056</v>
      </c>
    </row>
    <row r="88" spans="1:51">
      <c r="A88" s="27">
        <v>78</v>
      </c>
      <c r="B88" s="214"/>
      <c r="C88" s="127"/>
      <c r="D88" s="49"/>
      <c r="E88" s="49"/>
      <c r="F88" s="49"/>
      <c r="G88" s="196"/>
      <c r="H88" s="209"/>
      <c r="I88" s="202"/>
      <c r="J88" s="49"/>
      <c r="K88" s="305"/>
      <c r="L88" s="50"/>
      <c r="M88" s="110"/>
      <c r="N88" s="263"/>
      <c r="O88" s="50"/>
      <c r="P88" s="110"/>
      <c r="Q88" s="50"/>
      <c r="R88" s="129"/>
      <c r="S88" s="260"/>
      <c r="T88" s="457"/>
      <c r="U88" s="458"/>
      <c r="V88" s="477"/>
      <c r="W88" s="478"/>
      <c r="AA88" s="53"/>
      <c r="AB88" s="54"/>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10" t="s">
        <v>1057</v>
      </c>
    </row>
    <row r="89" spans="1:51">
      <c r="A89" s="27">
        <v>79</v>
      </c>
      <c r="B89" s="214"/>
      <c r="C89" s="127"/>
      <c r="D89" s="49"/>
      <c r="E89" s="49"/>
      <c r="F89" s="49"/>
      <c r="G89" s="196"/>
      <c r="H89" s="209"/>
      <c r="I89" s="202"/>
      <c r="J89" s="49"/>
      <c r="K89" s="305"/>
      <c r="L89" s="50"/>
      <c r="M89" s="110"/>
      <c r="N89" s="263"/>
      <c r="O89" s="50"/>
      <c r="P89" s="110"/>
      <c r="Q89" s="50"/>
      <c r="R89" s="129"/>
      <c r="S89" s="260"/>
      <c r="T89" s="457"/>
      <c r="U89" s="458"/>
      <c r="V89" s="477"/>
      <c r="W89" s="478"/>
      <c r="AA89" s="53"/>
      <c r="AB89" s="54"/>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10" t="s">
        <v>1058</v>
      </c>
    </row>
    <row r="90" spans="1:51">
      <c r="A90" s="27">
        <v>80</v>
      </c>
      <c r="B90" s="214"/>
      <c r="C90" s="127"/>
      <c r="D90" s="49"/>
      <c r="E90" s="49"/>
      <c r="F90" s="49"/>
      <c r="G90" s="196"/>
      <c r="H90" s="209"/>
      <c r="I90" s="202"/>
      <c r="J90" s="49"/>
      <c r="K90" s="305"/>
      <c r="L90" s="50"/>
      <c r="M90" s="110"/>
      <c r="N90" s="263"/>
      <c r="O90" s="50"/>
      <c r="P90" s="110"/>
      <c r="Q90" s="50"/>
      <c r="R90" s="129"/>
      <c r="S90" s="260"/>
      <c r="T90" s="457"/>
      <c r="U90" s="458"/>
      <c r="V90" s="477"/>
      <c r="W90" s="478"/>
      <c r="AA90" s="53"/>
      <c r="AB90" s="54"/>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10" t="s">
        <v>1059</v>
      </c>
    </row>
    <row r="91" spans="1:51">
      <c r="A91" s="27">
        <v>81</v>
      </c>
      <c r="B91" s="214"/>
      <c r="C91" s="127"/>
      <c r="D91" s="49"/>
      <c r="E91" s="49"/>
      <c r="F91" s="49"/>
      <c r="G91" s="196"/>
      <c r="H91" s="209"/>
      <c r="I91" s="202"/>
      <c r="J91" s="49"/>
      <c r="K91" s="305"/>
      <c r="L91" s="50"/>
      <c r="M91" s="110"/>
      <c r="N91" s="263"/>
      <c r="O91" s="50"/>
      <c r="P91" s="110"/>
      <c r="Q91" s="50"/>
      <c r="R91" s="129"/>
      <c r="S91" s="260"/>
      <c r="T91" s="457"/>
      <c r="U91" s="458"/>
      <c r="V91" s="477"/>
      <c r="W91" s="478"/>
      <c r="AA91" s="53"/>
      <c r="AB91" s="54"/>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10" t="s">
        <v>1060</v>
      </c>
    </row>
    <row r="92" spans="1:51">
      <c r="A92" s="27">
        <v>82</v>
      </c>
      <c r="B92" s="214"/>
      <c r="C92" s="127"/>
      <c r="D92" s="49"/>
      <c r="E92" s="49"/>
      <c r="F92" s="49"/>
      <c r="G92" s="196"/>
      <c r="H92" s="209"/>
      <c r="I92" s="202"/>
      <c r="J92" s="49"/>
      <c r="K92" s="305"/>
      <c r="L92" s="50"/>
      <c r="M92" s="110"/>
      <c r="N92" s="263"/>
      <c r="O92" s="50"/>
      <c r="P92" s="110"/>
      <c r="Q92" s="50"/>
      <c r="R92" s="129"/>
      <c r="S92" s="260"/>
      <c r="T92" s="457"/>
      <c r="U92" s="458"/>
      <c r="V92" s="477"/>
      <c r="W92" s="478"/>
      <c r="AA92" s="53"/>
      <c r="AB92" s="54"/>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10" t="s">
        <v>1061</v>
      </c>
    </row>
    <row r="93" spans="1:51">
      <c r="A93" s="27">
        <v>83</v>
      </c>
      <c r="B93" s="214"/>
      <c r="C93" s="127"/>
      <c r="D93" s="49"/>
      <c r="E93" s="49"/>
      <c r="F93" s="49"/>
      <c r="G93" s="196"/>
      <c r="H93" s="209"/>
      <c r="I93" s="202"/>
      <c r="J93" s="49"/>
      <c r="K93" s="305"/>
      <c r="L93" s="50"/>
      <c r="M93" s="110"/>
      <c r="N93" s="263"/>
      <c r="O93" s="50"/>
      <c r="P93" s="110"/>
      <c r="Q93" s="50"/>
      <c r="R93" s="129"/>
      <c r="S93" s="260"/>
      <c r="T93" s="457"/>
      <c r="U93" s="458"/>
      <c r="V93" s="477"/>
      <c r="W93" s="478"/>
      <c r="AA93" s="53"/>
      <c r="AB93" s="54"/>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10" t="s">
        <v>1062</v>
      </c>
    </row>
    <row r="94" spans="1:51">
      <c r="A94" s="27">
        <v>84</v>
      </c>
      <c r="B94" s="214"/>
      <c r="C94" s="127"/>
      <c r="D94" s="49"/>
      <c r="E94" s="49"/>
      <c r="F94" s="49"/>
      <c r="G94" s="196"/>
      <c r="H94" s="209"/>
      <c r="I94" s="202"/>
      <c r="J94" s="49"/>
      <c r="K94" s="305"/>
      <c r="L94" s="50"/>
      <c r="M94" s="110"/>
      <c r="N94" s="263"/>
      <c r="O94" s="50"/>
      <c r="P94" s="110"/>
      <c r="Q94" s="50"/>
      <c r="R94" s="129"/>
      <c r="S94" s="260"/>
      <c r="T94" s="457"/>
      <c r="U94" s="458"/>
      <c r="V94" s="477"/>
      <c r="W94" s="478"/>
      <c r="AA94" s="53"/>
      <c r="AB94" s="54"/>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10" t="s">
        <v>1063</v>
      </c>
    </row>
    <row r="95" spans="1:51">
      <c r="A95" s="27">
        <v>85</v>
      </c>
      <c r="B95" s="214"/>
      <c r="C95" s="127"/>
      <c r="D95" s="49"/>
      <c r="E95" s="49"/>
      <c r="F95" s="49"/>
      <c r="G95" s="196"/>
      <c r="H95" s="209"/>
      <c r="I95" s="202"/>
      <c r="J95" s="49"/>
      <c r="K95" s="305"/>
      <c r="L95" s="50"/>
      <c r="M95" s="110"/>
      <c r="N95" s="263"/>
      <c r="O95" s="50"/>
      <c r="P95" s="110"/>
      <c r="Q95" s="50"/>
      <c r="R95" s="129"/>
      <c r="S95" s="260"/>
      <c r="T95" s="457"/>
      <c r="U95" s="458"/>
      <c r="V95" s="477"/>
      <c r="W95" s="478"/>
      <c r="AA95" s="53"/>
      <c r="AB95" s="54"/>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10" t="s">
        <v>1064</v>
      </c>
    </row>
    <row r="96" spans="1:51">
      <c r="A96" s="27">
        <v>86</v>
      </c>
      <c r="B96" s="214"/>
      <c r="C96" s="127"/>
      <c r="D96" s="49"/>
      <c r="E96" s="49"/>
      <c r="F96" s="49"/>
      <c r="G96" s="196"/>
      <c r="H96" s="209"/>
      <c r="I96" s="202"/>
      <c r="J96" s="49"/>
      <c r="K96" s="305"/>
      <c r="L96" s="50"/>
      <c r="M96" s="110"/>
      <c r="N96" s="263"/>
      <c r="O96" s="50"/>
      <c r="P96" s="110"/>
      <c r="Q96" s="50"/>
      <c r="R96" s="129"/>
      <c r="S96" s="260"/>
      <c r="T96" s="457"/>
      <c r="U96" s="458"/>
      <c r="V96" s="477"/>
      <c r="W96" s="478"/>
      <c r="AA96" s="53"/>
      <c r="AB96" s="54"/>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10" t="s">
        <v>1065</v>
      </c>
    </row>
    <row r="97" spans="1:51">
      <c r="A97" s="27">
        <v>87</v>
      </c>
      <c r="B97" s="214"/>
      <c r="C97" s="127"/>
      <c r="D97" s="49"/>
      <c r="E97" s="49"/>
      <c r="F97" s="49"/>
      <c r="G97" s="196"/>
      <c r="H97" s="209"/>
      <c r="I97" s="202"/>
      <c r="J97" s="49"/>
      <c r="K97" s="305"/>
      <c r="L97" s="50"/>
      <c r="M97" s="110"/>
      <c r="N97" s="263"/>
      <c r="O97" s="50"/>
      <c r="P97" s="110"/>
      <c r="Q97" s="50"/>
      <c r="R97" s="129"/>
      <c r="S97" s="260"/>
      <c r="T97" s="457"/>
      <c r="U97" s="458"/>
      <c r="V97" s="477"/>
      <c r="W97" s="478"/>
      <c r="AA97" s="53"/>
      <c r="AB97" s="54"/>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10" t="s">
        <v>1066</v>
      </c>
    </row>
    <row r="98" spans="1:51">
      <c r="A98" s="27">
        <v>88</v>
      </c>
      <c r="B98" s="214"/>
      <c r="C98" s="127"/>
      <c r="D98" s="49"/>
      <c r="E98" s="49"/>
      <c r="F98" s="49"/>
      <c r="G98" s="196"/>
      <c r="H98" s="209"/>
      <c r="I98" s="202"/>
      <c r="J98" s="49"/>
      <c r="K98" s="305"/>
      <c r="L98" s="50"/>
      <c r="M98" s="110"/>
      <c r="N98" s="263"/>
      <c r="O98" s="50"/>
      <c r="P98" s="110"/>
      <c r="Q98" s="50"/>
      <c r="R98" s="129"/>
      <c r="S98" s="260"/>
      <c r="T98" s="457"/>
      <c r="U98" s="458"/>
      <c r="V98" s="477"/>
      <c r="W98" s="478"/>
      <c r="AA98" s="53"/>
      <c r="AB98" s="54"/>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10" t="s">
        <v>1067</v>
      </c>
    </row>
    <row r="99" spans="1:51">
      <c r="A99" s="27">
        <v>89</v>
      </c>
      <c r="B99" s="214"/>
      <c r="C99" s="127"/>
      <c r="D99" s="49"/>
      <c r="E99" s="49"/>
      <c r="F99" s="49"/>
      <c r="G99" s="196"/>
      <c r="H99" s="209"/>
      <c r="I99" s="202"/>
      <c r="J99" s="49"/>
      <c r="K99" s="305"/>
      <c r="L99" s="50"/>
      <c r="M99" s="110"/>
      <c r="N99" s="263"/>
      <c r="O99" s="50"/>
      <c r="P99" s="110"/>
      <c r="Q99" s="50"/>
      <c r="R99" s="129"/>
      <c r="S99" s="260"/>
      <c r="T99" s="457"/>
      <c r="U99" s="458"/>
      <c r="V99" s="477"/>
      <c r="W99" s="478"/>
      <c r="AA99" s="53"/>
      <c r="AB99" s="54"/>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10" t="s">
        <v>1068</v>
      </c>
    </row>
    <row r="100" spans="1:51" ht="14.25" thickBot="1">
      <c r="A100" s="133">
        <v>90</v>
      </c>
      <c r="B100" s="215"/>
      <c r="C100" s="134"/>
      <c r="D100" s="135"/>
      <c r="E100" s="135"/>
      <c r="F100" s="135"/>
      <c r="G100" s="197"/>
      <c r="H100" s="209"/>
      <c r="I100" s="203"/>
      <c r="J100" s="204"/>
      <c r="K100" s="306"/>
      <c r="L100" s="307"/>
      <c r="M100" s="308"/>
      <c r="N100" s="264"/>
      <c r="O100" s="307"/>
      <c r="P100" s="308"/>
      <c r="Q100" s="136"/>
      <c r="R100" s="137"/>
      <c r="S100" s="261"/>
      <c r="T100" s="473"/>
      <c r="U100" s="474"/>
      <c r="V100" s="479"/>
      <c r="W100" s="480"/>
      <c r="X100" s="5"/>
      <c r="Y100" s="5"/>
      <c r="Z100" s="5"/>
      <c r="AA100" s="53"/>
      <c r="AB100" s="54"/>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10" t="s">
        <v>1069</v>
      </c>
    </row>
    <row r="101" spans="1:51">
      <c r="A101" s="132"/>
      <c r="B101" s="132"/>
      <c r="C101" s="132"/>
      <c r="D101" s="132"/>
      <c r="E101" s="132"/>
      <c r="F101" s="132"/>
      <c r="G101" s="138" t="s">
        <v>109</v>
      </c>
      <c r="H101" s="138"/>
      <c r="I101" s="139">
        <f>SUM(L101:R101)</f>
        <v>0</v>
      </c>
      <c r="J101" s="132"/>
      <c r="K101" s="132"/>
      <c r="L101" s="132">
        <f>COUNTA(L11:L100)</f>
        <v>0</v>
      </c>
      <c r="M101" s="132"/>
      <c r="N101" s="132"/>
      <c r="O101" s="132">
        <f>COUNTA(O11:O100)</f>
        <v>0</v>
      </c>
      <c r="P101" s="132"/>
      <c r="Q101" s="132"/>
      <c r="R101" s="132">
        <f>COUNTA(R11:R100)</f>
        <v>0</v>
      </c>
      <c r="S101" s="132"/>
      <c r="T101" s="132"/>
      <c r="U101" s="132"/>
      <c r="V101" s="132"/>
      <c r="W101" s="132"/>
      <c r="X101" s="132"/>
      <c r="Y101" s="132"/>
      <c r="Z101" s="132"/>
      <c r="AA101" s="140"/>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Y101" s="210" t="s">
        <v>1070</v>
      </c>
    </row>
    <row r="102" spans="1:51">
      <c r="G102" s="13" t="s">
        <v>113</v>
      </c>
      <c r="H102" s="13"/>
      <c r="I102" s="56">
        <f>③リレー情報確認!F14+③リレー情報確認!L14+③リレー情報確認!R14+③リレー情報確認!X14</f>
        <v>0</v>
      </c>
      <c r="AY102" s="210" t="s">
        <v>1071</v>
      </c>
    </row>
    <row r="103" spans="1:51">
      <c r="G103" s="13" t="s">
        <v>2</v>
      </c>
      <c r="H103" s="13"/>
      <c r="I103" s="56">
        <f>COUNTIF(I11:I100,"男")</f>
        <v>0</v>
      </c>
      <c r="AY103" s="210" t="s">
        <v>1072</v>
      </c>
    </row>
    <row r="104" spans="1:51">
      <c r="G104" s="1" t="s">
        <v>45</v>
      </c>
      <c r="I104" s="1">
        <f>COUNTIF(I11:I100,"女")</f>
        <v>0</v>
      </c>
      <c r="AY104" s="210" t="s">
        <v>1073</v>
      </c>
    </row>
    <row r="105" spans="1:51">
      <c r="G105" s="1" t="s">
        <v>123</v>
      </c>
      <c r="I105" s="1">
        <f>SUM(I103:I104)</f>
        <v>0</v>
      </c>
      <c r="AY105" s="210" t="s">
        <v>1074</v>
      </c>
    </row>
    <row r="106" spans="1:51">
      <c r="AY106" s="210" t="s">
        <v>1075</v>
      </c>
    </row>
    <row r="107" spans="1:51">
      <c r="AY107" s="210" t="s">
        <v>1076</v>
      </c>
    </row>
    <row r="108" spans="1:51">
      <c r="AY108" s="210" t="s">
        <v>1077</v>
      </c>
    </row>
    <row r="109" spans="1:51">
      <c r="AY109" s="210" t="s">
        <v>1078</v>
      </c>
    </row>
    <row r="110" spans="1:51">
      <c r="AY110" s="210" t="s">
        <v>1079</v>
      </c>
    </row>
    <row r="111" spans="1:51">
      <c r="AY111" s="210" t="s">
        <v>1080</v>
      </c>
    </row>
    <row r="112" spans="1:51">
      <c r="AY112" s="210" t="s">
        <v>1081</v>
      </c>
    </row>
    <row r="113" spans="51:51">
      <c r="AY113" s="210" t="s">
        <v>1082</v>
      </c>
    </row>
    <row r="114" spans="51:51">
      <c r="AY114" s="210" t="s">
        <v>1083</v>
      </c>
    </row>
    <row r="115" spans="51:51">
      <c r="AY115" s="210" t="s">
        <v>1084</v>
      </c>
    </row>
    <row r="116" spans="51:51">
      <c r="AY116" s="210" t="s">
        <v>1085</v>
      </c>
    </row>
    <row r="117" spans="51:51">
      <c r="AY117" s="210" t="s">
        <v>1086</v>
      </c>
    </row>
    <row r="118" spans="51:51">
      <c r="AY118" s="210" t="s">
        <v>1087</v>
      </c>
    </row>
    <row r="119" spans="51:51">
      <c r="AY119" s="210" t="s">
        <v>1088</v>
      </c>
    </row>
    <row r="120" spans="51:51">
      <c r="AY120" s="210" t="s">
        <v>1089</v>
      </c>
    </row>
    <row r="121" spans="51:51">
      <c r="AY121" s="210" t="s">
        <v>1090</v>
      </c>
    </row>
    <row r="122" spans="51:51">
      <c r="AY122" s="210" t="s">
        <v>1091</v>
      </c>
    </row>
    <row r="123" spans="51:51">
      <c r="AY123" s="210" t="s">
        <v>1092</v>
      </c>
    </row>
    <row r="124" spans="51:51">
      <c r="AY124" s="210" t="s">
        <v>1093</v>
      </c>
    </row>
    <row r="125" spans="51:51">
      <c r="AY125" s="210" t="s">
        <v>1094</v>
      </c>
    </row>
    <row r="126" spans="51:51">
      <c r="AY126" s="210" t="s">
        <v>1095</v>
      </c>
    </row>
    <row r="127" spans="51:51">
      <c r="AY127" s="210" t="s">
        <v>1096</v>
      </c>
    </row>
    <row r="128" spans="51:51">
      <c r="AY128" s="210" t="s">
        <v>1097</v>
      </c>
    </row>
    <row r="129" spans="51:51">
      <c r="AY129" s="210" t="s">
        <v>1098</v>
      </c>
    </row>
    <row r="130" spans="51:51">
      <c r="AY130" s="210" t="s">
        <v>1099</v>
      </c>
    </row>
    <row r="131" spans="51:51">
      <c r="AY131" s="210" t="s">
        <v>1100</v>
      </c>
    </row>
    <row r="132" spans="51:51">
      <c r="AY132" s="210" t="s">
        <v>1101</v>
      </c>
    </row>
    <row r="133" spans="51:51">
      <c r="AY133" s="210" t="s">
        <v>1102</v>
      </c>
    </row>
    <row r="134" spans="51:51">
      <c r="AY134" s="210" t="s">
        <v>1103</v>
      </c>
    </row>
    <row r="135" spans="51:51">
      <c r="AY135" s="210" t="s">
        <v>1104</v>
      </c>
    </row>
    <row r="136" spans="51:51">
      <c r="AY136" s="210" t="s">
        <v>1105</v>
      </c>
    </row>
    <row r="137" spans="51:51">
      <c r="AY137" s="210" t="s">
        <v>1106</v>
      </c>
    </row>
    <row r="138" spans="51:51">
      <c r="AY138" s="210" t="s">
        <v>1107</v>
      </c>
    </row>
    <row r="139" spans="51:51">
      <c r="AY139" s="210" t="s">
        <v>1108</v>
      </c>
    </row>
    <row r="140" spans="51:51">
      <c r="AY140" s="210" t="s">
        <v>1109</v>
      </c>
    </row>
    <row r="141" spans="51:51">
      <c r="AY141" s="210" t="s">
        <v>1110</v>
      </c>
    </row>
    <row r="142" spans="51:51">
      <c r="AY142" s="210" t="s">
        <v>1111</v>
      </c>
    </row>
    <row r="143" spans="51:51">
      <c r="AY143" s="210" t="s">
        <v>1112</v>
      </c>
    </row>
    <row r="144" spans="51:51">
      <c r="AY144" s="210" t="s">
        <v>1113</v>
      </c>
    </row>
    <row r="145" spans="51:51">
      <c r="AY145" s="210" t="s">
        <v>1114</v>
      </c>
    </row>
    <row r="146" spans="51:51">
      <c r="AY146" s="210" t="s">
        <v>1115</v>
      </c>
    </row>
    <row r="147" spans="51:51">
      <c r="AY147" s="210" t="s">
        <v>1116</v>
      </c>
    </row>
    <row r="148" spans="51:51">
      <c r="AY148" s="210" t="s">
        <v>1117</v>
      </c>
    </row>
    <row r="149" spans="51:51">
      <c r="AY149" s="210" t="s">
        <v>1118</v>
      </c>
    </row>
    <row r="150" spans="51:51">
      <c r="AY150" s="210" t="s">
        <v>1119</v>
      </c>
    </row>
    <row r="151" spans="51:51">
      <c r="AY151" s="210" t="s">
        <v>1120</v>
      </c>
    </row>
    <row r="152" spans="51:51">
      <c r="AY152" s="210" t="s">
        <v>1121</v>
      </c>
    </row>
    <row r="153" spans="51:51">
      <c r="AY153" s="210" t="s">
        <v>1122</v>
      </c>
    </row>
    <row r="154" spans="51:51">
      <c r="AY154" s="210" t="s">
        <v>1123</v>
      </c>
    </row>
    <row r="155" spans="51:51">
      <c r="AY155" s="210" t="s">
        <v>1124</v>
      </c>
    </row>
    <row r="156" spans="51:51">
      <c r="AY156" s="210" t="s">
        <v>1125</v>
      </c>
    </row>
    <row r="157" spans="51:51">
      <c r="AY157" s="210" t="s">
        <v>1126</v>
      </c>
    </row>
    <row r="158" spans="51:51">
      <c r="AY158" s="210" t="s">
        <v>1127</v>
      </c>
    </row>
    <row r="159" spans="51:51">
      <c r="AY159" s="210" t="s">
        <v>1128</v>
      </c>
    </row>
    <row r="160" spans="51:51">
      <c r="AY160" s="210" t="s">
        <v>1129</v>
      </c>
    </row>
    <row r="161" spans="51:51">
      <c r="AY161" s="210" t="s">
        <v>1130</v>
      </c>
    </row>
    <row r="162" spans="51:51">
      <c r="AY162" s="210" t="s">
        <v>1131</v>
      </c>
    </row>
    <row r="163" spans="51:51">
      <c r="AY163" s="210" t="s">
        <v>1132</v>
      </c>
    </row>
    <row r="164" spans="51:51">
      <c r="AY164" s="210" t="s">
        <v>1133</v>
      </c>
    </row>
    <row r="165" spans="51:51">
      <c r="AY165" s="210" t="s">
        <v>1134</v>
      </c>
    </row>
    <row r="166" spans="51:51">
      <c r="AY166" s="210" t="s">
        <v>1135</v>
      </c>
    </row>
    <row r="167" spans="51:51">
      <c r="AY167" s="210" t="s">
        <v>1136</v>
      </c>
    </row>
    <row r="168" spans="51:51">
      <c r="AY168" s="210" t="s">
        <v>1137</v>
      </c>
    </row>
    <row r="169" spans="51:51">
      <c r="AY169" s="210" t="s">
        <v>1138</v>
      </c>
    </row>
    <row r="170" spans="51:51">
      <c r="AY170" s="210" t="s">
        <v>1139</v>
      </c>
    </row>
    <row r="171" spans="51:51">
      <c r="AY171" s="210" t="s">
        <v>1140</v>
      </c>
    </row>
    <row r="172" spans="51:51">
      <c r="AY172" s="210" t="s">
        <v>1141</v>
      </c>
    </row>
    <row r="173" spans="51:51">
      <c r="AY173" s="210" t="s">
        <v>1142</v>
      </c>
    </row>
    <row r="174" spans="51:51">
      <c r="AY174" s="210" t="s">
        <v>1143</v>
      </c>
    </row>
    <row r="175" spans="51:51">
      <c r="AY175" s="210" t="s">
        <v>1144</v>
      </c>
    </row>
    <row r="176" spans="51:51">
      <c r="AY176" s="210" t="s">
        <v>1145</v>
      </c>
    </row>
    <row r="177" spans="51:51">
      <c r="AY177" s="210" t="s">
        <v>1146</v>
      </c>
    </row>
    <row r="178" spans="51:51">
      <c r="AY178" s="210" t="s">
        <v>1147</v>
      </c>
    </row>
    <row r="179" spans="51:51">
      <c r="AY179" s="210" t="s">
        <v>1148</v>
      </c>
    </row>
    <row r="180" spans="51:51">
      <c r="AY180" s="210" t="s">
        <v>1149</v>
      </c>
    </row>
    <row r="181" spans="51:51">
      <c r="AY181" s="210" t="s">
        <v>1150</v>
      </c>
    </row>
    <row r="182" spans="51:51">
      <c r="AY182" s="210" t="s">
        <v>1151</v>
      </c>
    </row>
    <row r="183" spans="51:51">
      <c r="AY183" s="210" t="s">
        <v>1152</v>
      </c>
    </row>
    <row r="184" spans="51:51">
      <c r="AY184" s="210" t="s">
        <v>1153</v>
      </c>
    </row>
    <row r="185" spans="51:51">
      <c r="AY185" s="210" t="s">
        <v>1154</v>
      </c>
    </row>
    <row r="186" spans="51:51">
      <c r="AY186" s="210" t="s">
        <v>1155</v>
      </c>
    </row>
    <row r="187" spans="51:51">
      <c r="AY187" s="210" t="s">
        <v>1156</v>
      </c>
    </row>
    <row r="188" spans="51:51">
      <c r="AY188" s="210" t="s">
        <v>1157</v>
      </c>
    </row>
    <row r="189" spans="51:51">
      <c r="AY189" s="210" t="s">
        <v>1158</v>
      </c>
    </row>
    <row r="190" spans="51:51">
      <c r="AY190" s="210" t="s">
        <v>1159</v>
      </c>
    </row>
    <row r="191" spans="51:51">
      <c r="AY191" s="210" t="s">
        <v>1160</v>
      </c>
    </row>
    <row r="192" spans="51:51">
      <c r="AY192" s="210" t="s">
        <v>1161</v>
      </c>
    </row>
    <row r="193" spans="51:51">
      <c r="AY193" s="210" t="s">
        <v>1162</v>
      </c>
    </row>
    <row r="194" spans="51:51">
      <c r="AY194" s="210" t="s">
        <v>1163</v>
      </c>
    </row>
    <row r="195" spans="51:51">
      <c r="AY195" s="210" t="s">
        <v>1164</v>
      </c>
    </row>
    <row r="196" spans="51:51">
      <c r="AY196" s="210" t="s">
        <v>1165</v>
      </c>
    </row>
    <row r="197" spans="51:51">
      <c r="AY197" s="210" t="s">
        <v>1166</v>
      </c>
    </row>
    <row r="198" spans="51:51">
      <c r="AY198" s="210" t="s">
        <v>1167</v>
      </c>
    </row>
    <row r="199" spans="51:51">
      <c r="AY199" s="210" t="s">
        <v>1168</v>
      </c>
    </row>
    <row r="200" spans="51:51">
      <c r="AY200" s="210" t="s">
        <v>1169</v>
      </c>
    </row>
    <row r="201" spans="51:51">
      <c r="AY201" s="210" t="s">
        <v>1170</v>
      </c>
    </row>
    <row r="202" spans="51:51">
      <c r="AY202" s="210" t="s">
        <v>1171</v>
      </c>
    </row>
    <row r="203" spans="51:51">
      <c r="AY203" s="210" t="s">
        <v>1172</v>
      </c>
    </row>
    <row r="204" spans="51:51">
      <c r="AY204" s="210" t="s">
        <v>1173</v>
      </c>
    </row>
    <row r="205" spans="51:51">
      <c r="AY205" s="210" t="s">
        <v>1174</v>
      </c>
    </row>
    <row r="206" spans="51:51">
      <c r="AY206" s="210" t="s">
        <v>1175</v>
      </c>
    </row>
    <row r="207" spans="51:51">
      <c r="AY207" s="210" t="s">
        <v>1176</v>
      </c>
    </row>
    <row r="208" spans="51:51">
      <c r="AY208" s="210" t="s">
        <v>1177</v>
      </c>
    </row>
    <row r="209" spans="51:51">
      <c r="AY209" s="210" t="s">
        <v>1178</v>
      </c>
    </row>
    <row r="210" spans="51:51">
      <c r="AY210" s="210" t="s">
        <v>1179</v>
      </c>
    </row>
    <row r="211" spans="51:51">
      <c r="AY211" s="210" t="s">
        <v>1180</v>
      </c>
    </row>
    <row r="212" spans="51:51">
      <c r="AY212" s="210" t="s">
        <v>1181</v>
      </c>
    </row>
    <row r="213" spans="51:51">
      <c r="AY213" s="210" t="s">
        <v>1182</v>
      </c>
    </row>
    <row r="214" spans="51:51">
      <c r="AY214" s="210" t="s">
        <v>1183</v>
      </c>
    </row>
    <row r="215" spans="51:51">
      <c r="AY215" s="210" t="s">
        <v>1184</v>
      </c>
    </row>
    <row r="216" spans="51:51">
      <c r="AY216" s="210" t="s">
        <v>1185</v>
      </c>
    </row>
    <row r="217" spans="51:51">
      <c r="AY217" s="210" t="s">
        <v>1186</v>
      </c>
    </row>
    <row r="218" spans="51:51">
      <c r="AY218" s="210" t="s">
        <v>1187</v>
      </c>
    </row>
    <row r="219" spans="51:51">
      <c r="AY219" s="210" t="s">
        <v>1188</v>
      </c>
    </row>
    <row r="220" spans="51:51">
      <c r="AY220" s="210" t="s">
        <v>1189</v>
      </c>
    </row>
    <row r="221" spans="51:51">
      <c r="AY221" s="210" t="s">
        <v>1190</v>
      </c>
    </row>
    <row r="222" spans="51:51">
      <c r="AY222" s="210" t="s">
        <v>1191</v>
      </c>
    </row>
    <row r="223" spans="51:51">
      <c r="AY223" s="210" t="s">
        <v>1192</v>
      </c>
    </row>
    <row r="224" spans="51:51">
      <c r="AY224" s="210" t="s">
        <v>1193</v>
      </c>
    </row>
    <row r="225" spans="51:51">
      <c r="AY225" s="210" t="s">
        <v>1194</v>
      </c>
    </row>
    <row r="226" spans="51:51">
      <c r="AY226" s="210" t="s">
        <v>1195</v>
      </c>
    </row>
    <row r="227" spans="51:51">
      <c r="AY227" s="210" t="s">
        <v>1196</v>
      </c>
    </row>
    <row r="228" spans="51:51">
      <c r="AY228" s="210" t="s">
        <v>1197</v>
      </c>
    </row>
    <row r="229" spans="51:51">
      <c r="AY229" s="210" t="s">
        <v>1198</v>
      </c>
    </row>
    <row r="230" spans="51:51">
      <c r="AY230" s="210" t="s">
        <v>1199</v>
      </c>
    </row>
    <row r="231" spans="51:51">
      <c r="AY231" s="210" t="s">
        <v>1200</v>
      </c>
    </row>
    <row r="232" spans="51:51">
      <c r="AY232" s="210" t="s">
        <v>1201</v>
      </c>
    </row>
    <row r="233" spans="51:51">
      <c r="AY233" s="210" t="s">
        <v>1202</v>
      </c>
    </row>
    <row r="234" spans="51:51">
      <c r="AY234" s="210" t="s">
        <v>1203</v>
      </c>
    </row>
    <row r="235" spans="51:51">
      <c r="AY235" s="210" t="s">
        <v>1204</v>
      </c>
    </row>
    <row r="236" spans="51:51">
      <c r="AY236" s="210" t="s">
        <v>1205</v>
      </c>
    </row>
    <row r="237" spans="51:51">
      <c r="AY237" s="210" t="s">
        <v>1206</v>
      </c>
    </row>
    <row r="238" spans="51:51">
      <c r="AY238" s="210" t="s">
        <v>1207</v>
      </c>
    </row>
  </sheetData>
  <sheetProtection selectLockedCells="1"/>
  <mergeCells count="188">
    <mergeCell ref="V96:W96"/>
    <mergeCell ref="V97:W97"/>
    <mergeCell ref="V98:W98"/>
    <mergeCell ref="V99:W99"/>
    <mergeCell ref="V100:W100"/>
    <mergeCell ref="V91:W91"/>
    <mergeCell ref="V92:W92"/>
    <mergeCell ref="V93:W93"/>
    <mergeCell ref="V94:W94"/>
    <mergeCell ref="V95:W95"/>
    <mergeCell ref="V86:W86"/>
    <mergeCell ref="V87:W87"/>
    <mergeCell ref="V88:W88"/>
    <mergeCell ref="V89:W89"/>
    <mergeCell ref="V90:W90"/>
    <mergeCell ref="V81:W81"/>
    <mergeCell ref="V82:W82"/>
    <mergeCell ref="V83:W83"/>
    <mergeCell ref="V84:W84"/>
    <mergeCell ref="V85:W85"/>
    <mergeCell ref="V76:W76"/>
    <mergeCell ref="V77:W77"/>
    <mergeCell ref="V78:W78"/>
    <mergeCell ref="V79:W79"/>
    <mergeCell ref="V80:W80"/>
    <mergeCell ref="V71:W71"/>
    <mergeCell ref="V72:W72"/>
    <mergeCell ref="V73:W73"/>
    <mergeCell ref="V74:W74"/>
    <mergeCell ref="V75:W75"/>
    <mergeCell ref="V66:W66"/>
    <mergeCell ref="V67:W67"/>
    <mergeCell ref="V68:W68"/>
    <mergeCell ref="V69:W69"/>
    <mergeCell ref="V70:W70"/>
    <mergeCell ref="V61:W61"/>
    <mergeCell ref="V62:W62"/>
    <mergeCell ref="V63:W63"/>
    <mergeCell ref="V64:W64"/>
    <mergeCell ref="V65:W65"/>
    <mergeCell ref="V56:W56"/>
    <mergeCell ref="V57:W57"/>
    <mergeCell ref="V58:W58"/>
    <mergeCell ref="V59:W59"/>
    <mergeCell ref="V60:W60"/>
    <mergeCell ref="V51:W51"/>
    <mergeCell ref="V52:W52"/>
    <mergeCell ref="V53:W53"/>
    <mergeCell ref="V54:W54"/>
    <mergeCell ref="V55:W55"/>
    <mergeCell ref="V46:W46"/>
    <mergeCell ref="V47:W47"/>
    <mergeCell ref="V48:W48"/>
    <mergeCell ref="V49:W49"/>
    <mergeCell ref="V50:W50"/>
    <mergeCell ref="V41:W41"/>
    <mergeCell ref="V42:W42"/>
    <mergeCell ref="V43:W43"/>
    <mergeCell ref="V44:W44"/>
    <mergeCell ref="V45:W45"/>
    <mergeCell ref="V36:W36"/>
    <mergeCell ref="V37:W37"/>
    <mergeCell ref="V38:W38"/>
    <mergeCell ref="V39:W39"/>
    <mergeCell ref="V40:W40"/>
    <mergeCell ref="V31:W31"/>
    <mergeCell ref="V32:W32"/>
    <mergeCell ref="V33:W33"/>
    <mergeCell ref="V34:W34"/>
    <mergeCell ref="V35:W35"/>
    <mergeCell ref="V27:W27"/>
    <mergeCell ref="V28:W28"/>
    <mergeCell ref="V29:W29"/>
    <mergeCell ref="V30:W30"/>
    <mergeCell ref="V21:W21"/>
    <mergeCell ref="V22:W22"/>
    <mergeCell ref="V23:W23"/>
    <mergeCell ref="V24:W24"/>
    <mergeCell ref="V25:W25"/>
    <mergeCell ref="T98:U98"/>
    <mergeCell ref="T99:U99"/>
    <mergeCell ref="T100:U100"/>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T91:U91"/>
    <mergeCell ref="T92:U92"/>
    <mergeCell ref="T83:U83"/>
    <mergeCell ref="T84:U84"/>
    <mergeCell ref="T85:U85"/>
    <mergeCell ref="T86:U86"/>
    <mergeCell ref="T87:U87"/>
    <mergeCell ref="T78:U78"/>
    <mergeCell ref="T79:U79"/>
    <mergeCell ref="T80:U80"/>
    <mergeCell ref="T81:U81"/>
    <mergeCell ref="T82:U82"/>
    <mergeCell ref="T73:U73"/>
    <mergeCell ref="T74:U74"/>
    <mergeCell ref="T75:U75"/>
    <mergeCell ref="T76:U76"/>
    <mergeCell ref="T77:U77"/>
    <mergeCell ref="T68:U68"/>
    <mergeCell ref="T69:U69"/>
    <mergeCell ref="T70:U70"/>
    <mergeCell ref="T71:U71"/>
    <mergeCell ref="T72:U72"/>
    <mergeCell ref="T63:U63"/>
    <mergeCell ref="T64:U64"/>
    <mergeCell ref="T65:U65"/>
    <mergeCell ref="T66:U66"/>
    <mergeCell ref="T67:U67"/>
    <mergeCell ref="T58:U58"/>
    <mergeCell ref="T59:U59"/>
    <mergeCell ref="T60:U60"/>
    <mergeCell ref="T61:U61"/>
    <mergeCell ref="T62:U62"/>
    <mergeCell ref="T53:U53"/>
    <mergeCell ref="T54:U54"/>
    <mergeCell ref="T55:U55"/>
    <mergeCell ref="T56:U56"/>
    <mergeCell ref="T57:U57"/>
    <mergeCell ref="T48:U48"/>
    <mergeCell ref="T49:U49"/>
    <mergeCell ref="T50:U50"/>
    <mergeCell ref="T51:U51"/>
    <mergeCell ref="T52:U52"/>
    <mergeCell ref="T43:U43"/>
    <mergeCell ref="T44:U44"/>
    <mergeCell ref="T45:U45"/>
    <mergeCell ref="T46:U46"/>
    <mergeCell ref="T47:U47"/>
    <mergeCell ref="T38:U38"/>
    <mergeCell ref="T39:U39"/>
    <mergeCell ref="T40:U40"/>
    <mergeCell ref="T41:U41"/>
    <mergeCell ref="T42:U42"/>
    <mergeCell ref="T33:U33"/>
    <mergeCell ref="T34:U34"/>
    <mergeCell ref="T35:U35"/>
    <mergeCell ref="T36:U36"/>
    <mergeCell ref="T37:U37"/>
    <mergeCell ref="T28:U28"/>
    <mergeCell ref="T29:U29"/>
    <mergeCell ref="T30:U30"/>
    <mergeCell ref="T31:U31"/>
    <mergeCell ref="T32:U32"/>
    <mergeCell ref="T23:U23"/>
    <mergeCell ref="T24:U24"/>
    <mergeCell ref="T25:U25"/>
    <mergeCell ref="T26:U26"/>
    <mergeCell ref="T27:U27"/>
    <mergeCell ref="T18:U18"/>
    <mergeCell ref="T19:U19"/>
    <mergeCell ref="T20:U20"/>
    <mergeCell ref="T21:U21"/>
    <mergeCell ref="T22:U22"/>
    <mergeCell ref="L2:M2"/>
    <mergeCell ref="F9:G9"/>
    <mergeCell ref="T13:U13"/>
    <mergeCell ref="T14:U14"/>
    <mergeCell ref="T15:U15"/>
    <mergeCell ref="T16:U16"/>
    <mergeCell ref="T17:U17"/>
    <mergeCell ref="T9:U9"/>
    <mergeCell ref="T10:U10"/>
    <mergeCell ref="T11:U11"/>
    <mergeCell ref="T12:U12"/>
    <mergeCell ref="P5:W6"/>
    <mergeCell ref="P2:W4"/>
  </mergeCells>
  <phoneticPr fontId="8"/>
  <dataValidations count="15">
    <dataValidation imeMode="off" allowBlank="1" showInputMessage="1" showErrorMessage="1" sqref="P11:P100 U7:U8 M11:M100 S11:S100 W7:W8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0:H10 E11:F100"/>
    <dataValidation type="whole" imeMode="off" allowBlank="1" showInputMessage="1" showErrorMessage="1" sqref="C11:C100">
      <formula1>0</formula1>
      <formula2>9999</formula2>
    </dataValidation>
    <dataValidation type="list" imeMode="off" allowBlank="1" showInputMessage="1" showErrorMessage="1" sqref="V11:W20 T11:U100">
      <formula1>"○"</formula1>
    </dataValidation>
    <dataValidation type="list" allowBlank="1" showInputMessage="1" showErrorMessage="1" sqref="T7:T8 V7:V8">
      <formula1>"OP"</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allowBlank="1" showInputMessage="1" showErrorMessage="1" sqref="R11:R100">
      <formula1>IF(I11="","",IF(I11="男",$AA$67:$AA$93,$AB$51:$AB$66))</formula1>
    </dataValidation>
    <dataValidation type="list" allowBlank="1" showInputMessage="1" showErrorMessage="1" sqref="O11:O100">
      <formula1>IF(I11="","",IF(I11="男",$AA$43:$AA$56,$AB$42:$AB$54))</formula1>
    </dataValidation>
    <dataValidation type="list" allowBlank="1" showInputMessage="1" showErrorMessage="1" sqref="L11:L100">
      <formula1>IF(I11="","",IF(I11="男",$AA$28:$AA$41,$AB$28:$AB$40))</formula1>
    </dataValidation>
    <dataValidation type="list" imeMode="off" allowBlank="1" showInputMessage="1" showErrorMessage="1" sqref="H11:H100">
      <formula1>$AY$1:$AY$238</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heetViews>
  <sheetFormatPr defaultColWidth="9" defaultRowHeight="13.5"/>
  <cols>
    <col min="1" max="1" width="1.875" style="31" customWidth="1"/>
    <col min="2" max="2" width="4.5" style="31" customWidth="1"/>
    <col min="3" max="3" width="9.625" style="31" customWidth="1"/>
    <col min="4" max="4" width="12.25" style="31" bestFit="1" customWidth="1"/>
    <col min="5" max="5" width="9.5" style="31" customWidth="1"/>
    <col min="6" max="6" width="8.5" style="31" bestFit="1" customWidth="1"/>
    <col min="7" max="7" width="5" style="32" customWidth="1"/>
    <col min="8" max="8" width="4.5" style="31" customWidth="1"/>
    <col min="9" max="9" width="6.5" style="31" customWidth="1"/>
    <col min="10" max="10" width="12.25" style="31" customWidth="1"/>
    <col min="11" max="11" width="9.5" style="31" customWidth="1"/>
    <col min="12" max="12" width="8.5" style="31" bestFit="1" customWidth="1"/>
    <col min="13" max="13" width="5" style="34" customWidth="1"/>
    <col min="14" max="14" width="4.5" style="31" customWidth="1"/>
    <col min="15" max="15" width="6.5" style="31" bestFit="1" customWidth="1"/>
    <col min="16" max="16" width="12.25" style="31" customWidth="1"/>
    <col min="17" max="17" width="9.5" style="31" customWidth="1"/>
    <col min="18" max="18" width="8.5" style="31" bestFit="1" customWidth="1"/>
    <col min="19" max="19" width="5" style="34" customWidth="1"/>
    <col min="20" max="20" width="4.5" style="31" customWidth="1"/>
    <col min="21" max="21" width="6.5" style="31" bestFit="1" customWidth="1"/>
    <col min="22" max="22" width="12.25" style="31" customWidth="1"/>
    <col min="23" max="23" width="9.5" style="31" customWidth="1"/>
    <col min="24" max="24" width="8.5" style="31" bestFit="1" customWidth="1"/>
    <col min="25" max="26" width="9" style="31"/>
    <col min="27" max="27" width="9" style="31" customWidth="1"/>
    <col min="28" max="16384" width="9" style="31"/>
  </cols>
  <sheetData>
    <row r="1" spans="1:24" ht="18" thickBot="1">
      <c r="A1" s="30" t="s">
        <v>125</v>
      </c>
      <c r="H1" s="33"/>
      <c r="I1" s="51" t="s">
        <v>60</v>
      </c>
      <c r="J1" s="481" t="str">
        <f>IF(①団体情報入力!C6="","",①団体情報入力!C6)</f>
        <v/>
      </c>
      <c r="K1" s="482"/>
      <c r="L1" s="483"/>
      <c r="M1" s="29"/>
      <c r="O1" s="51" t="s">
        <v>93</v>
      </c>
      <c r="P1" s="481" t="str">
        <f>IF(①団体情報入力!C7="","",①団体情報入力!C7)</f>
        <v/>
      </c>
      <c r="Q1" s="482"/>
      <c r="R1" s="483"/>
      <c r="T1" s="33"/>
      <c r="W1" s="70"/>
    </row>
    <row r="2" spans="1:24">
      <c r="H2" s="33"/>
      <c r="N2" s="33"/>
      <c r="T2" s="33"/>
    </row>
    <row r="3" spans="1:24" s="74" customFormat="1">
      <c r="A3" s="75"/>
      <c r="B3" s="71"/>
      <c r="C3" s="72" t="s">
        <v>105</v>
      </c>
      <c r="D3" s="73"/>
      <c r="E3" s="73"/>
      <c r="F3" s="73"/>
      <c r="G3" s="73"/>
      <c r="H3" s="73"/>
      <c r="I3" s="73"/>
      <c r="J3" s="73"/>
      <c r="K3" s="73"/>
      <c r="L3" s="73"/>
      <c r="M3" s="73"/>
      <c r="N3" s="73"/>
      <c r="O3" s="73"/>
      <c r="P3" s="89"/>
      <c r="Q3" s="89"/>
      <c r="R3" s="89"/>
      <c r="S3" s="89"/>
      <c r="T3" s="89"/>
      <c r="U3" s="89"/>
      <c r="V3" s="89"/>
      <c r="W3" s="89"/>
    </row>
    <row r="4" spans="1:24" s="74" customFormat="1">
      <c r="A4" s="75"/>
      <c r="B4" s="71"/>
      <c r="C4" s="72" t="s">
        <v>106</v>
      </c>
      <c r="D4" s="73"/>
      <c r="E4" s="73"/>
      <c r="F4" s="73"/>
      <c r="G4" s="73"/>
      <c r="H4" s="73"/>
      <c r="I4" s="73"/>
      <c r="J4" s="73"/>
      <c r="K4" s="73"/>
      <c r="L4" s="73"/>
      <c r="M4" s="73"/>
      <c r="N4" s="73"/>
      <c r="O4" s="73"/>
      <c r="P4" s="89"/>
      <c r="Q4" s="89"/>
      <c r="R4" s="89"/>
      <c r="S4" s="89"/>
      <c r="T4" s="89"/>
      <c r="U4" s="89"/>
      <c r="V4" s="89"/>
      <c r="W4" s="89"/>
    </row>
    <row r="5" spans="1:24">
      <c r="C5" s="72" t="s">
        <v>129</v>
      </c>
      <c r="D5" s="73"/>
      <c r="E5" s="73"/>
      <c r="F5" s="73"/>
      <c r="G5" s="73"/>
      <c r="H5" s="73"/>
      <c r="I5" s="73"/>
      <c r="J5" s="73"/>
      <c r="K5" s="73"/>
      <c r="L5" s="73"/>
      <c r="M5" s="73"/>
      <c r="N5" s="73"/>
      <c r="O5" s="73"/>
      <c r="P5" s="142"/>
      <c r="Q5" s="142"/>
      <c r="R5" s="142"/>
      <c r="S5" s="143"/>
      <c r="T5" s="144"/>
      <c r="U5" s="142"/>
      <c r="V5" s="142"/>
    </row>
    <row r="6" spans="1:24" s="76" customFormat="1">
      <c r="A6" s="86"/>
      <c r="B6" s="485" t="s">
        <v>85</v>
      </c>
      <c r="C6" s="485"/>
      <c r="D6" s="485"/>
      <c r="E6" s="485"/>
      <c r="F6" s="485"/>
      <c r="G6" s="87"/>
      <c r="H6" s="487" t="s">
        <v>86</v>
      </c>
      <c r="I6" s="488"/>
      <c r="J6" s="488"/>
      <c r="K6" s="488"/>
      <c r="L6" s="489"/>
      <c r="M6" s="88"/>
      <c r="N6" s="486" t="s">
        <v>87</v>
      </c>
      <c r="O6" s="486"/>
      <c r="P6" s="486"/>
      <c r="Q6" s="486"/>
      <c r="R6" s="486"/>
      <c r="S6" s="88"/>
      <c r="T6" s="486" t="s">
        <v>88</v>
      </c>
      <c r="U6" s="486"/>
      <c r="V6" s="486"/>
      <c r="W6" s="486"/>
      <c r="X6" s="486"/>
    </row>
    <row r="7" spans="1:24">
      <c r="B7" s="77" t="s">
        <v>75</v>
      </c>
      <c r="C7" s="77" t="s">
        <v>0</v>
      </c>
      <c r="D7" s="77" t="s">
        <v>42</v>
      </c>
      <c r="E7" s="77" t="s">
        <v>97</v>
      </c>
      <c r="F7" s="77" t="s">
        <v>39</v>
      </c>
      <c r="H7" s="78" t="s">
        <v>75</v>
      </c>
      <c r="I7" s="78" t="s">
        <v>0</v>
      </c>
      <c r="J7" s="77" t="s">
        <v>42</v>
      </c>
      <c r="K7" s="77" t="s">
        <v>97</v>
      </c>
      <c r="L7" s="77" t="s">
        <v>39</v>
      </c>
      <c r="N7" s="78" t="s">
        <v>75</v>
      </c>
      <c r="O7" s="78" t="s">
        <v>0</v>
      </c>
      <c r="P7" s="77" t="s">
        <v>42</v>
      </c>
      <c r="Q7" s="77" t="s">
        <v>97</v>
      </c>
      <c r="R7" s="77" t="s">
        <v>39</v>
      </c>
      <c r="T7" s="78" t="s">
        <v>75</v>
      </c>
      <c r="U7" s="78" t="s">
        <v>0</v>
      </c>
      <c r="V7" s="77" t="s">
        <v>42</v>
      </c>
      <c r="W7" s="77" t="s">
        <v>97</v>
      </c>
      <c r="X7" s="77" t="s">
        <v>39</v>
      </c>
    </row>
    <row r="8" spans="1:24">
      <c r="B8" s="79">
        <v>1</v>
      </c>
      <c r="C8" s="79" t="str">
        <f>IF(②選手情報入力!$AQ$10&lt;1,"",VLOOKUP(B8,②選手情報入力!$AP$11:$AQ$100,2,FALSE))</f>
        <v/>
      </c>
      <c r="D8" s="61" t="str">
        <f>IF(C8="","",VLOOKUP(C8,②選手情報入力!$AD$11:$AE$100,2,FALSE))</f>
        <v/>
      </c>
      <c r="E8" s="61" t="str">
        <f>IF(C8="","",VLOOKUP(C8,②選手情報入力!$AD$11:$AJ$100,6,FALSE))</f>
        <v/>
      </c>
      <c r="F8" s="484" t="str">
        <f>IF(②選手情報入力!U7="","",②選手情報入力!U7)</f>
        <v/>
      </c>
      <c r="H8" s="79">
        <v>1</v>
      </c>
      <c r="I8" s="79" t="str">
        <f>IF(②選手情報入力!$AS$10&lt;1,"",VLOOKUP(H8,②選手情報入力!$AR$11:$AS$100,2,FALSE))</f>
        <v/>
      </c>
      <c r="J8" s="61" t="str">
        <f>IF(I8="","",VLOOKUP(I8,②選手情報入力!$AD$11:$AE$100,2,FALSE))</f>
        <v/>
      </c>
      <c r="K8" s="61" t="str">
        <f>IF(I8="","",VLOOKUP(I8,②選手情報入力!$AD$11:$AJ$100,6,FALSE))</f>
        <v/>
      </c>
      <c r="L8" s="490" t="str">
        <f>IF(②選手情報入力!W7="","",②選手情報入力!W7)</f>
        <v/>
      </c>
      <c r="N8" s="79">
        <v>1</v>
      </c>
      <c r="O8" s="79" t="str">
        <f>IF(②選手情報入力!$AU$10&lt;1,"",VLOOKUP(N8,②選手情報入力!$AT$11:$AU$100,2,FALSE))</f>
        <v/>
      </c>
      <c r="P8" s="61" t="str">
        <f>IF(O8="","",VLOOKUP(O8,②選手情報入力!$AJ$11:$AK$100,2,FALSE))</f>
        <v/>
      </c>
      <c r="Q8" s="61" t="str">
        <f>IF(O8="","",VLOOKUP(O8,②選手情報入力!$AJ$11:$AQ$100,6,FALSE))</f>
        <v/>
      </c>
      <c r="R8" s="484" t="str">
        <f>IF(②選手情報入力!U8="","",②選手情報入力!U8)</f>
        <v/>
      </c>
      <c r="T8" s="79">
        <v>1</v>
      </c>
      <c r="U8" s="79" t="str">
        <f>IF(②選手情報入力!$AW$10&lt;1,"",VLOOKUP(T8,②選手情報入力!$AV$11:$AW$100,2,FALSE))</f>
        <v/>
      </c>
      <c r="V8" s="61" t="str">
        <f>IF(U8="","",VLOOKUP(U8,②選手情報入力!$AJ$11:$AK$100,2,FALSE))</f>
        <v/>
      </c>
      <c r="W8" s="61" t="str">
        <f>IF(U8="","",VLOOKUP(U8,②選手情報入力!$AJ$11:$AQ$100,6,FALSE))</f>
        <v/>
      </c>
      <c r="X8" s="484" t="str">
        <f>IF(②選手情報入力!W8="","",②選手情報入力!W8)</f>
        <v/>
      </c>
    </row>
    <row r="9" spans="1:24">
      <c r="B9" s="80">
        <v>2</v>
      </c>
      <c r="C9" s="79" t="str">
        <f>IF(②選手情報入力!$AQ$10&lt;2,"",VLOOKUP(B9,②選手情報入力!$AP$11:$AQ$100,2,FALSE))</f>
        <v/>
      </c>
      <c r="D9" s="61" t="str">
        <f>IF(C9="","",VLOOKUP(C9,②選手情報入力!$AD$11:$AE$100,2,FALSE))</f>
        <v/>
      </c>
      <c r="E9" s="62" t="str">
        <f>IF(C9="","",VLOOKUP(C9,②選手情報入力!$AD$11:$AJ$100,6,FALSE))</f>
        <v/>
      </c>
      <c r="F9" s="484"/>
      <c r="H9" s="80">
        <v>2</v>
      </c>
      <c r="I9" s="80" t="str">
        <f>IF(②選手情報入力!$AS$10&lt;2,"",VLOOKUP(H9,②選手情報入力!$AR$11:$AS$100,2,FALSE))</f>
        <v/>
      </c>
      <c r="J9" s="62" t="str">
        <f>IF(I9="","",VLOOKUP(I9,②選手情報入力!$AD$11:$AE$100,2,FALSE))</f>
        <v/>
      </c>
      <c r="K9" s="62" t="str">
        <f>IF(I9="","",VLOOKUP(I9,②選手情報入力!$AD$11:$AJ$100,6,FALSE))</f>
        <v/>
      </c>
      <c r="L9" s="491"/>
      <c r="N9" s="80">
        <v>2</v>
      </c>
      <c r="O9" s="80" t="str">
        <f>IF(②選手情報入力!$AU$10&lt;2,"",VLOOKUP(N9,②選手情報入力!$AT$11:$AU$100,2,FALSE))</f>
        <v/>
      </c>
      <c r="P9" s="62" t="str">
        <f>IF(O9="","",VLOOKUP(O9,②選手情報入力!$AJ$11:$AK$100,2,FALSE))</f>
        <v/>
      </c>
      <c r="Q9" s="62" t="str">
        <f>IF(O9="","",VLOOKUP(O9,②選手情報入力!$AJ$11:$AQ$100,6,FALSE))</f>
        <v/>
      </c>
      <c r="R9" s="484"/>
      <c r="T9" s="80">
        <v>2</v>
      </c>
      <c r="U9" s="80" t="str">
        <f>IF(②選手情報入力!$AW$10&lt;2,"",VLOOKUP(T9,②選手情報入力!$AV$11:$AW$100,2,FALSE))</f>
        <v/>
      </c>
      <c r="V9" s="62" t="str">
        <f>IF(U9="","",VLOOKUP(U9,②選手情報入力!$AJ$11:$AK$100,2,FALSE))</f>
        <v/>
      </c>
      <c r="W9" s="62" t="str">
        <f>IF(U9="","",VLOOKUP(U9,②選手情報入力!$AJ$11:$AQ$100,6,FALSE))</f>
        <v/>
      </c>
      <c r="X9" s="484"/>
    </row>
    <row r="10" spans="1:24">
      <c r="B10" s="80">
        <v>3</v>
      </c>
      <c r="C10" s="79" t="str">
        <f>IF(②選手情報入力!$AQ$10&lt;3,"",VLOOKUP(B10,②選手情報入力!$AP$11:$AQ$100,2,FALSE))</f>
        <v/>
      </c>
      <c r="D10" s="61" t="str">
        <f>IF(C10="","",VLOOKUP(C10,②選手情報入力!$AD$11:$AE$100,2,FALSE))</f>
        <v/>
      </c>
      <c r="E10" s="62" t="str">
        <f>IF(C10="","",VLOOKUP(C10,②選手情報入力!$AD$11:$AJ$100,6,FALSE))</f>
        <v/>
      </c>
      <c r="F10" s="484"/>
      <c r="H10" s="80">
        <v>3</v>
      </c>
      <c r="I10" s="80" t="str">
        <f>IF(②選手情報入力!$AS$10&lt;3,"",VLOOKUP(H10,②選手情報入力!$AR$11:$AS$100,2,FALSE))</f>
        <v/>
      </c>
      <c r="J10" s="62" t="str">
        <f>IF(I10="","",VLOOKUP(I10,②選手情報入力!$AD$11:$AE$100,2,FALSE))</f>
        <v/>
      </c>
      <c r="K10" s="62" t="str">
        <f>IF(I10="","",VLOOKUP(I10,②選手情報入力!$AD$11:$AJ$100,6,FALSE))</f>
        <v/>
      </c>
      <c r="L10" s="491"/>
      <c r="N10" s="80">
        <v>3</v>
      </c>
      <c r="O10" s="80" t="str">
        <f>IF(②選手情報入力!$AU$10&lt;3,"",VLOOKUP(N10,②選手情報入力!$AT$11:$AU$100,2,FALSE))</f>
        <v/>
      </c>
      <c r="P10" s="62" t="str">
        <f>IF(O10="","",VLOOKUP(O10,②選手情報入力!$AJ$11:$AK$100,2,FALSE))</f>
        <v/>
      </c>
      <c r="Q10" s="62" t="str">
        <f>IF(O10="","",VLOOKUP(O10,②選手情報入力!$AJ$11:$AQ$100,6,FALSE))</f>
        <v/>
      </c>
      <c r="R10" s="484"/>
      <c r="T10" s="80">
        <v>3</v>
      </c>
      <c r="U10" s="80" t="str">
        <f>IF(②選手情報入力!$AW$10&lt;3,"",VLOOKUP(T10,②選手情報入力!$AV$11:$AW$100,2,FALSE))</f>
        <v/>
      </c>
      <c r="V10" s="62" t="str">
        <f>IF(U10="","",VLOOKUP(U10,②選手情報入力!$AJ$11:$AK$100,2,FALSE))</f>
        <v/>
      </c>
      <c r="W10" s="62" t="str">
        <f>IF(U10="","",VLOOKUP(U10,②選手情報入力!$AJ$11:$AQ$100,6,FALSE))</f>
        <v/>
      </c>
      <c r="X10" s="484"/>
    </row>
    <row r="11" spans="1:24">
      <c r="B11" s="80">
        <v>4</v>
      </c>
      <c r="C11" s="79" t="str">
        <f>IF(②選手情報入力!$AQ$10&lt;4,"",VLOOKUP(B11,②選手情報入力!$AP$11:$AQ$100,2,FALSE))</f>
        <v/>
      </c>
      <c r="D11" s="61" t="str">
        <f>IF(C11="","",VLOOKUP(C11,②選手情報入力!$AD$11:$AE$100,2,FALSE))</f>
        <v/>
      </c>
      <c r="E11" s="62" t="str">
        <f>IF(C11="","",VLOOKUP(C11,②選手情報入力!$AD$11:$AJ$100,6,FALSE))</f>
        <v/>
      </c>
      <c r="F11" s="484"/>
      <c r="H11" s="80">
        <v>4</v>
      </c>
      <c r="I11" s="80" t="str">
        <f>IF(②選手情報入力!$AS$10&lt;4,"",VLOOKUP(H11,②選手情報入力!$AR$11:$AS$100,2,FALSE))</f>
        <v/>
      </c>
      <c r="J11" s="62" t="str">
        <f>IF(I11="","",VLOOKUP(I11,②選手情報入力!$AD$11:$AE$100,2,FALSE))</f>
        <v/>
      </c>
      <c r="K11" s="62" t="str">
        <f>IF(I11="","",VLOOKUP(I11,②選手情報入力!$AD$11:$AJ$100,6,FALSE))</f>
        <v/>
      </c>
      <c r="L11" s="491"/>
      <c r="N11" s="80">
        <v>4</v>
      </c>
      <c r="O11" s="80" t="str">
        <f>IF(②選手情報入力!$AU$10&lt;4,"",VLOOKUP(N11,②選手情報入力!$AT$11:$AU$100,2,FALSE))</f>
        <v/>
      </c>
      <c r="P11" s="62" t="str">
        <f>IF(O11="","",VLOOKUP(O11,②選手情報入力!$AJ$11:$AK$100,2,FALSE))</f>
        <v/>
      </c>
      <c r="Q11" s="62" t="str">
        <f>IF(O11="","",VLOOKUP(O11,②選手情報入力!$AJ$11:$AQ$100,6,FALSE))</f>
        <v/>
      </c>
      <c r="R11" s="484"/>
      <c r="T11" s="80">
        <v>4</v>
      </c>
      <c r="U11" s="80" t="str">
        <f>IF(②選手情報入力!$AW$10&lt;4,"",VLOOKUP(T11,②選手情報入力!$AV$11:$AW$100,2,FALSE))</f>
        <v/>
      </c>
      <c r="V11" s="62" t="str">
        <f>IF(U11="","",VLOOKUP(U11,②選手情報入力!$AJ$11:$AK$100,2,FALSE))</f>
        <v/>
      </c>
      <c r="W11" s="62" t="str">
        <f>IF(U11="","",VLOOKUP(U11,②選手情報入力!$AJ$11:$AQ$100,6,FALSE))</f>
        <v/>
      </c>
      <c r="X11" s="484"/>
    </row>
    <row r="12" spans="1:24">
      <c r="B12" s="80">
        <v>5</v>
      </c>
      <c r="C12" s="79" t="str">
        <f>IF(②選手情報入力!$AQ$10&lt;5,"",VLOOKUP(B12,②選手情報入力!$AP$11:$AQ$100,2,FALSE))</f>
        <v/>
      </c>
      <c r="D12" s="61" t="str">
        <f>IF(C12="","",VLOOKUP(C12,②選手情報入力!$AD$11:$AE$100,2,FALSE))</f>
        <v/>
      </c>
      <c r="E12" s="62" t="str">
        <f>IF(C12="","",VLOOKUP(C12,②選手情報入力!$AD$11:$AJ$100,6,FALSE))</f>
        <v/>
      </c>
      <c r="F12" s="484"/>
      <c r="H12" s="80">
        <v>5</v>
      </c>
      <c r="I12" s="80" t="str">
        <f>IF(②選手情報入力!$AS$10&lt;5,"",VLOOKUP(H12,②選手情報入力!$AR$11:$AS$100,2,FALSE))</f>
        <v/>
      </c>
      <c r="J12" s="62" t="str">
        <f>IF(I12="","",VLOOKUP(I12,②選手情報入力!$AD$11:$AE$100,2,FALSE))</f>
        <v/>
      </c>
      <c r="K12" s="62" t="str">
        <f>IF(I12="","",VLOOKUP(I12,②選手情報入力!$AD$11:$AJ$100,6,FALSE))</f>
        <v/>
      </c>
      <c r="L12" s="491"/>
      <c r="N12" s="80">
        <v>5</v>
      </c>
      <c r="O12" s="80" t="str">
        <f>IF(②選手情報入力!$AU$10&lt;5,"",VLOOKUP(N12,②選手情報入力!$AT$11:$AU$100,2,FALSE))</f>
        <v/>
      </c>
      <c r="P12" s="62" t="str">
        <f>IF(O12="","",VLOOKUP(O12,②選手情報入力!$AJ$11:$AK$100,2,FALSE))</f>
        <v/>
      </c>
      <c r="Q12" s="62" t="str">
        <f>IF(O12="","",VLOOKUP(O12,②選手情報入力!$AJ$11:$AQ$100,6,FALSE))</f>
        <v/>
      </c>
      <c r="R12" s="484"/>
      <c r="T12" s="80">
        <v>5</v>
      </c>
      <c r="U12" s="80" t="str">
        <f>IF(②選手情報入力!$AW$10&lt;5,"",VLOOKUP(T12,②選手情報入力!$AV$11:$AW$100,2,FALSE))</f>
        <v/>
      </c>
      <c r="V12" s="62" t="str">
        <f>IF(U12="","",VLOOKUP(U12,②選手情報入力!$AJ$11:$AK$100,2,FALSE))</f>
        <v/>
      </c>
      <c r="W12" s="62" t="str">
        <f>IF(U12="","",VLOOKUP(U12,②選手情報入力!$AJ$11:$AQ$100,6,FALSE))</f>
        <v/>
      </c>
      <c r="X12" s="484"/>
    </row>
    <row r="13" spans="1:24">
      <c r="B13" s="81">
        <v>6</v>
      </c>
      <c r="C13" s="79" t="str">
        <f>IF(②選手情報入力!$AQ$10&lt;6,"",VLOOKUP(B13,②選手情報入力!$AP$11:$AQ$100,2,FALSE))</f>
        <v/>
      </c>
      <c r="D13" s="61" t="str">
        <f>IF(C13="","",VLOOKUP(C13,②選手情報入力!$AD$11:$AE$100,2,FALSE))</f>
        <v/>
      </c>
      <c r="E13" s="63" t="str">
        <f>IF(C13="","",VLOOKUP(C13,②選手情報入力!$AD$11:$AJ$100,6,FALSE))</f>
        <v/>
      </c>
      <c r="F13" s="484"/>
      <c r="H13" s="81">
        <v>6</v>
      </c>
      <c r="I13" s="81" t="str">
        <f>IF(②選手情報入力!$AS$10&lt;6,"",VLOOKUP(H13,②選手情報入力!$AR$11:$AS$100,2,FALSE))</f>
        <v/>
      </c>
      <c r="J13" s="63" t="str">
        <f>IF(I13="","",VLOOKUP(I13,②選手情報入力!$AD$11:$AE$100,2,FALSE))</f>
        <v/>
      </c>
      <c r="K13" s="63" t="str">
        <f>IF(I13="","",VLOOKUP(I13,②選手情報入力!$AD$11:$AJ$100,6,FALSE))</f>
        <v/>
      </c>
      <c r="L13" s="492"/>
      <c r="N13" s="81">
        <v>6</v>
      </c>
      <c r="O13" s="81" t="str">
        <f>IF(②選手情報入力!$AU$10&lt;6,"",VLOOKUP(N13,②選手情報入力!$AT$11:$AU$100,2,FALSE))</f>
        <v/>
      </c>
      <c r="P13" s="63" t="str">
        <f>IF(O13="","",VLOOKUP(O13,②選手情報入力!$AJ$11:$AK$100,2,FALSE))</f>
        <v/>
      </c>
      <c r="Q13" s="63" t="str">
        <f>IF(O13="","",VLOOKUP(O13,②選手情報入力!$AJ$11:$AQ$100,6,FALSE))</f>
        <v/>
      </c>
      <c r="R13" s="484"/>
      <c r="T13" s="81">
        <v>6</v>
      </c>
      <c r="U13" s="81" t="str">
        <f>IF(②選手情報入力!$AW$10&lt;6,"",VLOOKUP(T13,②選手情報入力!$AV$11:$AW$100,2,FALSE))</f>
        <v/>
      </c>
      <c r="V13" s="63" t="str">
        <f>IF(U13="","",VLOOKUP(U13,②選手情報入力!$AJ$11:$AK$100,2,FALSE))</f>
        <v/>
      </c>
      <c r="W13" s="63" t="str">
        <f>IF(U13="","",VLOOKUP(U13,②選手情報入力!$AJ$11:$AQ$100,6,FALSE))</f>
        <v/>
      </c>
      <c r="X13" s="484"/>
    </row>
    <row r="14" spans="1:24">
      <c r="C14" s="82"/>
      <c r="D14" s="83" t="s">
        <v>59</v>
      </c>
      <c r="E14" s="84"/>
      <c r="F14" s="85">
        <f>IF(②選手情報入力!AQ10&gt;=4,1,0)</f>
        <v>0</v>
      </c>
      <c r="H14" s="82"/>
      <c r="I14" s="82"/>
      <c r="J14" s="83" t="s">
        <v>59</v>
      </c>
      <c r="K14" s="84"/>
      <c r="L14" s="85">
        <f>IF(②選手情報入力!AS10&gt;=4,1,0)</f>
        <v>0</v>
      </c>
      <c r="N14" s="82"/>
      <c r="O14" s="82"/>
      <c r="P14" s="83" t="s">
        <v>59</v>
      </c>
      <c r="Q14" s="84"/>
      <c r="R14" s="85">
        <f>IF(②選手情報入力!AU10&gt;=4,1,0)</f>
        <v>0</v>
      </c>
      <c r="T14" s="82"/>
      <c r="U14" s="82"/>
      <c r="V14" s="83" t="s">
        <v>59</v>
      </c>
      <c r="W14" s="84"/>
      <c r="X14" s="85">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8"/>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O31"/>
  <sheetViews>
    <sheetView workbookViewId="0">
      <selection activeCell="F7" sqref="F7"/>
    </sheetView>
  </sheetViews>
  <sheetFormatPr defaultColWidth="9" defaultRowHeight="13.5"/>
  <cols>
    <col min="1" max="1" width="3.625" style="94" customWidth="1"/>
    <col min="2" max="2" width="26.125" style="94" customWidth="1"/>
    <col min="3" max="3" width="10" style="94" customWidth="1"/>
    <col min="4" max="4" width="4.875" style="94" customWidth="1"/>
    <col min="5" max="5" width="9" style="94" customWidth="1"/>
    <col min="6" max="6" width="26.125" style="94" customWidth="1"/>
    <col min="7" max="7" width="15.5" style="94" customWidth="1"/>
    <col min="8" max="8" width="2.375" style="94" customWidth="1"/>
    <col min="9" max="9" width="3.375" style="94" bestFit="1" customWidth="1"/>
    <col min="10" max="10" width="9" style="94"/>
    <col min="11" max="11" width="11.625" style="94" customWidth="1"/>
    <col min="12" max="12" width="8.125" style="94" customWidth="1"/>
    <col min="13" max="13" width="11.5" style="94" customWidth="1"/>
    <col min="14" max="14" width="8.125" style="94" customWidth="1"/>
    <col min="15" max="16384" width="9" style="94"/>
  </cols>
  <sheetData>
    <row r="1" spans="1:15" ht="17.25">
      <c r="A1" s="30" t="s">
        <v>126</v>
      </c>
      <c r="B1" s="90"/>
      <c r="C1" s="493" t="s">
        <v>1215</v>
      </c>
      <c r="D1" s="493"/>
      <c r="E1" s="493"/>
      <c r="F1" s="493"/>
      <c r="G1" s="92"/>
      <c r="H1" s="93"/>
    </row>
    <row r="2" spans="1:15" ht="24.75" customHeight="1">
      <c r="A2" s="506" t="s">
        <v>437</v>
      </c>
      <c r="B2" s="506"/>
      <c r="C2" s="506"/>
      <c r="D2" s="506"/>
      <c r="E2" s="506"/>
      <c r="F2" s="506"/>
      <c r="G2" s="506"/>
      <c r="H2" s="506"/>
    </row>
    <row r="3" spans="1:15" ht="30" customHeight="1">
      <c r="A3" s="514" t="str">
        <f>注意事項!C3</f>
        <v>２０２１年度　名古屋地区秋季陸上競技大会</v>
      </c>
      <c r="B3" s="514"/>
      <c r="C3" s="514"/>
      <c r="D3" s="514"/>
      <c r="E3" s="514"/>
      <c r="F3" s="514"/>
      <c r="G3" s="514"/>
      <c r="H3" s="95"/>
    </row>
    <row r="4" spans="1:15" ht="19.5" thickBot="1">
      <c r="A4" s="507" t="s">
        <v>44</v>
      </c>
      <c r="B4" s="507"/>
      <c r="C4" s="507"/>
      <c r="D4" s="507"/>
      <c r="E4" s="507"/>
      <c r="F4" s="507"/>
      <c r="G4" s="507"/>
      <c r="H4" s="507"/>
    </row>
    <row r="5" spans="1:15" ht="19.5" customHeight="1" thickBot="1">
      <c r="A5" s="96"/>
      <c r="B5" s="125" t="s">
        <v>117</v>
      </c>
      <c r="C5" s="511" t="str">
        <f>IF(①団体情報入力!C8="","",①団体情報入力!C8)</f>
        <v/>
      </c>
      <c r="D5" s="512"/>
      <c r="E5" s="512"/>
      <c r="F5" s="513"/>
      <c r="G5" s="97" t="s">
        <v>43</v>
      </c>
      <c r="H5" s="91"/>
    </row>
    <row r="6" spans="1:15" ht="22.5" customHeight="1" thickBot="1">
      <c r="A6" s="91"/>
      <c r="B6" s="124" t="str">
        <f>IF(①団体情報入力!C9="","",①団体情報入力!C9)</f>
        <v/>
      </c>
      <c r="C6" s="205" t="s">
        <v>718</v>
      </c>
      <c r="D6" s="508" t="str">
        <f>IF(①団体情報入力!C6="","",①団体情報入力!C6)</f>
        <v/>
      </c>
      <c r="E6" s="509"/>
      <c r="F6" s="509"/>
      <c r="G6" s="510"/>
      <c r="H6" s="98"/>
    </row>
    <row r="7" spans="1:15" ht="21" customHeight="1" thickBot="1">
      <c r="A7" s="91"/>
      <c r="B7" s="496" t="s">
        <v>108</v>
      </c>
      <c r="C7" s="497"/>
      <c r="D7" s="113"/>
      <c r="E7" s="100"/>
      <c r="F7" s="216" t="str">
        <f>①団体情報入力!C1</f>
        <v>一般大学高校</v>
      </c>
      <c r="G7" s="206" t="s">
        <v>1213</v>
      </c>
      <c r="H7" s="91"/>
      <c r="I7" s="169" t="s">
        <v>642</v>
      </c>
      <c r="J7" s="494" t="s">
        <v>1212</v>
      </c>
      <c r="K7" s="494"/>
      <c r="L7" s="494"/>
      <c r="M7" s="494"/>
      <c r="N7" s="494"/>
      <c r="O7" s="494"/>
    </row>
    <row r="8" spans="1:15" ht="21" customHeight="1" thickBot="1">
      <c r="B8" s="101" t="s">
        <v>110</v>
      </c>
      <c r="C8" s="500">
        <f>②選手情報入力!I101</f>
        <v>0</v>
      </c>
      <c r="D8" s="501"/>
      <c r="E8" s="100"/>
      <c r="F8" s="102" t="str">
        <f>IF(①団体情報入力!C1="一般大学高校","参加数✕800円","参加数✕600円")</f>
        <v>参加数✕800円</v>
      </c>
      <c r="G8" s="103">
        <f>IF(①団体情報入力!C1="一般大学高校",C8*800,C8*600)</f>
        <v>0</v>
      </c>
      <c r="H8" s="116"/>
      <c r="I8" s="169" t="s">
        <v>642</v>
      </c>
      <c r="J8" s="494"/>
      <c r="K8" s="494"/>
      <c r="L8" s="494"/>
      <c r="M8" s="494"/>
      <c r="N8" s="494"/>
      <c r="O8" s="494"/>
    </row>
    <row r="9" spans="1:15" ht="21" customHeight="1" thickBot="1">
      <c r="A9" s="91"/>
      <c r="B9" s="104" t="s">
        <v>111</v>
      </c>
      <c r="C9" s="504">
        <f>②選手情報入力!I102</f>
        <v>0</v>
      </c>
      <c r="D9" s="505"/>
      <c r="E9" s="100"/>
      <c r="F9" s="102" t="s">
        <v>1604</v>
      </c>
      <c r="G9" s="103">
        <f>C9*1200</f>
        <v>0</v>
      </c>
      <c r="H9" s="91"/>
      <c r="J9" s="494"/>
      <c r="K9" s="494"/>
      <c r="L9" s="494"/>
      <c r="M9" s="494"/>
      <c r="N9" s="494"/>
      <c r="O9" s="494"/>
    </row>
    <row r="10" spans="1:15" ht="21" customHeight="1" thickTop="1" thickBot="1">
      <c r="A10" s="91"/>
      <c r="B10" s="115" t="s">
        <v>114</v>
      </c>
      <c r="C10" s="121">
        <f>IF(①団体情報入力!C11="",0,①団体情報入力!C11)</f>
        <v>0</v>
      </c>
      <c r="D10" s="114" t="s">
        <v>115</v>
      </c>
      <c r="F10" s="166" t="s">
        <v>1286</v>
      </c>
      <c r="G10" s="164">
        <f>C10*1400</f>
        <v>0</v>
      </c>
      <c r="H10" s="91"/>
    </row>
    <row r="11" spans="1:15" ht="21" customHeight="1" thickBot="1">
      <c r="A11" s="91"/>
      <c r="F11" s="348" t="s">
        <v>641</v>
      </c>
      <c r="G11" s="164">
        <f>SUM(G8:G10)</f>
        <v>0</v>
      </c>
      <c r="H11" s="91"/>
      <c r="I11" s="165"/>
    </row>
    <row r="12" spans="1:15" ht="18.75" customHeight="1" thickBot="1">
      <c r="A12" s="91"/>
      <c r="B12" s="417" t="s">
        <v>119</v>
      </c>
      <c r="C12" s="418"/>
      <c r="D12" s="418"/>
      <c r="E12" s="419"/>
      <c r="F12" s="112" t="s">
        <v>122</v>
      </c>
      <c r="G12" s="131" t="str">
        <f>IF(②選手情報入力!I105=0,"",②選手情報入力!I105)</f>
        <v/>
      </c>
      <c r="H12" s="91"/>
      <c r="I12" s="165"/>
    </row>
    <row r="13" spans="1:15" ht="18.75" customHeight="1" thickBot="1">
      <c r="A13" s="106"/>
      <c r="B13" s="122" t="str">
        <f>IF(①団体情報入力!A13="","",①団体情報入力!A13)</f>
        <v/>
      </c>
      <c r="C13" s="502" t="str">
        <f>IF(①団体情報入力!E13="","",①団体情報入力!E13)</f>
        <v/>
      </c>
      <c r="D13" s="502"/>
      <c r="E13" s="503"/>
      <c r="H13" s="91"/>
      <c r="I13" s="200"/>
    </row>
    <row r="14" spans="1:15" ht="18.75" customHeight="1" thickBot="1">
      <c r="A14" s="91"/>
      <c r="B14" s="347" t="str">
        <f>IF(①団体情報入力!A14="","",①団体情報入力!A14)</f>
        <v/>
      </c>
      <c r="C14" s="498" t="str">
        <f>IF(①団体情報入力!E14="","",①団体情報入力!E14)</f>
        <v/>
      </c>
      <c r="D14" s="498"/>
      <c r="E14" s="499"/>
      <c r="F14" s="495">
        <f ca="1">TODAY()</f>
        <v>44458</v>
      </c>
      <c r="G14" s="495"/>
      <c r="H14" s="91"/>
      <c r="I14" s="200"/>
    </row>
    <row r="15" spans="1:15" ht="18.75" customHeight="1">
      <c r="A15" s="91"/>
      <c r="B15" s="116"/>
      <c r="C15" s="116"/>
      <c r="D15" s="116"/>
      <c r="E15" s="116"/>
      <c r="F15" s="116"/>
      <c r="G15" s="116"/>
      <c r="H15" s="91"/>
      <c r="I15" s="169"/>
      <c r="J15" s="170"/>
    </row>
    <row r="16" spans="1:15" ht="14.25">
      <c r="A16" s="91"/>
      <c r="B16" s="123" t="s">
        <v>586</v>
      </c>
      <c r="C16" s="64"/>
      <c r="D16" s="64"/>
      <c r="E16" s="105"/>
      <c r="H16" s="91"/>
    </row>
    <row r="17" spans="1:8" ht="14.25">
      <c r="A17" s="91"/>
      <c r="C17" s="99"/>
      <c r="D17" s="99"/>
      <c r="E17" s="105"/>
      <c r="H17" s="91"/>
    </row>
    <row r="18" spans="1:8" ht="14.25">
      <c r="A18" s="91"/>
      <c r="E18" s="105"/>
      <c r="H18" s="91"/>
    </row>
    <row r="19" spans="1:8" ht="14.25">
      <c r="A19" s="91"/>
      <c r="B19" s="105"/>
      <c r="C19" s="105"/>
      <c r="D19" s="105"/>
      <c r="E19" s="105"/>
      <c r="H19" s="91"/>
    </row>
    <row r="20" spans="1:8" ht="14.25">
      <c r="A20" s="91"/>
      <c r="B20" s="106"/>
      <c r="C20" s="106"/>
      <c r="D20" s="106"/>
      <c r="E20" s="106"/>
      <c r="F20" s="106"/>
      <c r="G20" s="106"/>
      <c r="H20" s="91"/>
    </row>
    <row r="21" spans="1:8" ht="14.25">
      <c r="A21" s="91"/>
      <c r="B21" s="105"/>
      <c r="C21" s="105"/>
      <c r="D21" s="105"/>
      <c r="E21" s="105"/>
      <c r="H21" s="91"/>
    </row>
    <row r="22" spans="1:8" ht="18.75">
      <c r="A22" s="91"/>
      <c r="B22" s="107"/>
      <c r="C22" s="107"/>
      <c r="D22" s="107"/>
      <c r="E22" s="107"/>
      <c r="H22" s="91"/>
    </row>
    <row r="23" spans="1:8" ht="18.75">
      <c r="A23" s="91"/>
      <c r="B23" s="107"/>
      <c r="C23" s="107"/>
      <c r="D23" s="107"/>
      <c r="E23" s="107"/>
      <c r="F23" s="107"/>
      <c r="G23" s="107"/>
      <c r="H23" s="91"/>
    </row>
    <row r="24" spans="1:8" ht="14.25">
      <c r="A24" s="91"/>
      <c r="B24" s="108"/>
      <c r="C24" s="105"/>
      <c r="D24" s="105"/>
      <c r="E24" s="105"/>
      <c r="F24" s="109"/>
      <c r="G24" s="105"/>
      <c r="H24" s="91"/>
    </row>
    <row r="25" spans="1:8" ht="14.25">
      <c r="B25" s="108"/>
      <c r="C25" s="105"/>
      <c r="D25" s="105"/>
      <c r="E25" s="105"/>
      <c r="F25" s="109"/>
      <c r="G25" s="105"/>
    </row>
    <row r="26" spans="1:8" ht="14.25">
      <c r="B26" s="108"/>
      <c r="C26" s="105"/>
      <c r="D26" s="105"/>
      <c r="E26" s="105"/>
      <c r="F26" s="109"/>
      <c r="G26" s="105"/>
    </row>
    <row r="27" spans="1:8" ht="14.25">
      <c r="B27" s="108"/>
      <c r="C27" s="105"/>
      <c r="D27" s="105"/>
      <c r="E27" s="105"/>
      <c r="F27" s="109"/>
      <c r="G27" s="105"/>
    </row>
    <row r="28" spans="1:8" ht="14.25">
      <c r="B28" s="108"/>
      <c r="C28" s="105"/>
      <c r="D28" s="105"/>
      <c r="E28" s="105"/>
      <c r="F28" s="109"/>
      <c r="G28" s="105"/>
    </row>
    <row r="29" spans="1:8" ht="14.25">
      <c r="B29" s="108"/>
      <c r="C29" s="105"/>
      <c r="D29" s="105"/>
      <c r="E29" s="105"/>
      <c r="F29" s="109"/>
      <c r="G29" s="105"/>
    </row>
    <row r="30" spans="1:8" ht="14.25">
      <c r="B30" s="108"/>
      <c r="C30" s="105"/>
      <c r="D30" s="105"/>
      <c r="E30" s="105"/>
      <c r="F30" s="109"/>
      <c r="G30" s="105"/>
    </row>
    <row r="31" spans="1:8" ht="14.25">
      <c r="B31" s="108"/>
      <c r="C31" s="105"/>
      <c r="D31" s="105"/>
      <c r="E31" s="105"/>
      <c r="F31" s="109"/>
      <c r="G31" s="105"/>
    </row>
  </sheetData>
  <sheetProtection selectLockedCells="1"/>
  <mergeCells count="14">
    <mergeCell ref="C1:F1"/>
    <mergeCell ref="J7:O9"/>
    <mergeCell ref="F14:G14"/>
    <mergeCell ref="B7:C7"/>
    <mergeCell ref="C14:E14"/>
    <mergeCell ref="C8:D8"/>
    <mergeCell ref="C13:E13"/>
    <mergeCell ref="B12:E12"/>
    <mergeCell ref="C9:D9"/>
    <mergeCell ref="A2:H2"/>
    <mergeCell ref="A4:H4"/>
    <mergeCell ref="D6:G6"/>
    <mergeCell ref="C5:F5"/>
    <mergeCell ref="A3:G3"/>
  </mergeCells>
  <phoneticPr fontId="8"/>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4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B19" sqref="B19"/>
    </sheetView>
  </sheetViews>
  <sheetFormatPr defaultColWidth="9" defaultRowHeight="13.5"/>
  <cols>
    <col min="1" max="1" width="9" style="218"/>
    <col min="2" max="2" width="50.375" style="218" customWidth="1"/>
    <col min="3" max="3" width="9" style="218"/>
    <col min="4" max="4" width="9.25" style="218" bestFit="1" customWidth="1"/>
    <col min="5" max="7" width="9" style="218"/>
    <col min="8" max="8" width="9.25" style="218" bestFit="1" customWidth="1"/>
    <col min="9" max="16384" width="9" style="218"/>
  </cols>
  <sheetData>
    <row r="1" spans="1:11" ht="26.45" customHeight="1">
      <c r="A1" s="517"/>
      <c r="B1" s="517"/>
      <c r="C1" s="517"/>
      <c r="D1" s="517"/>
      <c r="E1" s="517"/>
      <c r="F1" s="517"/>
      <c r="G1" s="517"/>
      <c r="H1" s="517"/>
      <c r="I1" s="517"/>
      <c r="J1" s="517"/>
      <c r="K1" s="517"/>
    </row>
    <row r="2" spans="1:11" ht="18" thickBot="1">
      <c r="A2" s="518" t="s">
        <v>1225</v>
      </c>
      <c r="B2" s="518"/>
      <c r="C2" s="518"/>
      <c r="D2" s="518"/>
      <c r="E2" s="518"/>
      <c r="F2" s="518"/>
      <c r="G2" s="518"/>
      <c r="H2" s="518"/>
      <c r="I2" s="518"/>
      <c r="J2" s="518"/>
      <c r="K2" s="518"/>
    </row>
    <row r="3" spans="1:11" ht="72.599999999999994" customHeight="1" thickTop="1" thickBot="1">
      <c r="A3" s="519" t="s">
        <v>1226</v>
      </c>
      <c r="B3" s="520"/>
      <c r="C3" s="520"/>
      <c r="D3" s="520"/>
      <c r="E3" s="520"/>
      <c r="F3" s="520"/>
      <c r="G3" s="520"/>
      <c r="H3" s="520"/>
      <c r="I3" s="520"/>
      <c r="J3" s="520"/>
      <c r="K3" s="521"/>
    </row>
    <row r="4" spans="1:11" s="220" customFormat="1" ht="12.75" thickTop="1">
      <c r="A4" s="219" t="s">
        <v>1227</v>
      </c>
    </row>
    <row r="5" spans="1:11" s="220" customFormat="1" ht="12.75" thickBot="1">
      <c r="A5" s="522" t="s">
        <v>1228</v>
      </c>
      <c r="B5" s="522"/>
      <c r="C5" s="522"/>
      <c r="D5" s="522"/>
      <c r="E5" s="522"/>
      <c r="F5" s="522"/>
      <c r="G5" s="522"/>
      <c r="H5" s="522"/>
      <c r="I5" s="522"/>
      <c r="J5" s="522"/>
      <c r="K5" s="522"/>
    </row>
    <row r="6" spans="1:11" ht="33.950000000000003" customHeight="1">
      <c r="A6" s="221" t="s">
        <v>1229</v>
      </c>
      <c r="B6" s="222" t="s">
        <v>1230</v>
      </c>
      <c r="C6" s="223"/>
      <c r="D6" s="223"/>
      <c r="E6" s="223"/>
      <c r="F6" s="223"/>
      <c r="G6" s="223"/>
      <c r="H6" s="223"/>
      <c r="I6" s="224"/>
      <c r="J6" s="225"/>
      <c r="K6" s="226"/>
    </row>
    <row r="7" spans="1:11" ht="20.25" customHeight="1">
      <c r="A7" s="227">
        <v>1</v>
      </c>
      <c r="B7" s="228" t="s">
        <v>1231</v>
      </c>
      <c r="C7" s="229"/>
      <c r="D7" s="229"/>
      <c r="E7" s="229"/>
      <c r="F7" s="229"/>
      <c r="G7" s="229"/>
      <c r="H7" s="229"/>
      <c r="I7" s="230"/>
      <c r="J7" s="229"/>
      <c r="K7" s="231"/>
    </row>
    <row r="8" spans="1:11" ht="20.25" customHeight="1">
      <c r="A8" s="227">
        <v>2</v>
      </c>
      <c r="B8" s="229" t="s">
        <v>1232</v>
      </c>
      <c r="C8" s="229"/>
      <c r="D8" s="229"/>
      <c r="E8" s="229"/>
      <c r="F8" s="229"/>
      <c r="G8" s="229"/>
      <c r="H8" s="229"/>
      <c r="I8" s="230"/>
      <c r="J8" s="229"/>
      <c r="K8" s="231"/>
    </row>
    <row r="9" spans="1:11" ht="20.25" customHeight="1">
      <c r="A9" s="227">
        <v>3</v>
      </c>
      <c r="B9" s="229" t="s">
        <v>1233</v>
      </c>
      <c r="C9" s="229"/>
      <c r="D9" s="229"/>
      <c r="E9" s="229"/>
      <c r="F9" s="229"/>
      <c r="G9" s="229"/>
      <c r="H9" s="229"/>
      <c r="I9" s="230"/>
      <c r="J9" s="229"/>
      <c r="K9" s="231"/>
    </row>
    <row r="10" spans="1:11" ht="20.25" customHeight="1">
      <c r="A10" s="227">
        <v>4</v>
      </c>
      <c r="B10" s="229" t="s">
        <v>1234</v>
      </c>
      <c r="C10" s="229"/>
      <c r="D10" s="229"/>
      <c r="E10" s="229"/>
      <c r="F10" s="229"/>
      <c r="G10" s="229"/>
      <c r="H10" s="229"/>
      <c r="I10" s="230"/>
      <c r="J10" s="229"/>
      <c r="K10" s="231"/>
    </row>
    <row r="11" spans="1:11" ht="20.25" customHeight="1">
      <c r="A11" s="227">
        <v>5</v>
      </c>
      <c r="B11" s="229" t="s">
        <v>1235</v>
      </c>
      <c r="C11" s="229"/>
      <c r="D11" s="229"/>
      <c r="E11" s="229"/>
      <c r="F11" s="229"/>
      <c r="G11" s="229"/>
      <c r="H11" s="229"/>
      <c r="I11" s="230"/>
      <c r="J11" s="229"/>
      <c r="K11" s="231"/>
    </row>
    <row r="12" spans="1:11" ht="20.25" customHeight="1">
      <c r="A12" s="227">
        <v>6</v>
      </c>
      <c r="B12" s="229" t="s">
        <v>1236</v>
      </c>
      <c r="C12" s="229"/>
      <c r="D12" s="229"/>
      <c r="E12" s="229"/>
      <c r="F12" s="229"/>
      <c r="G12" s="229"/>
      <c r="H12" s="229"/>
      <c r="I12" s="230"/>
      <c r="J12" s="229"/>
      <c r="K12" s="231"/>
    </row>
    <row r="13" spans="1:11" ht="20.25" customHeight="1">
      <c r="A13" s="227">
        <v>7</v>
      </c>
      <c r="B13" s="229" t="s">
        <v>1237</v>
      </c>
      <c r="C13" s="229"/>
      <c r="D13" s="229"/>
      <c r="E13" s="229"/>
      <c r="F13" s="229"/>
      <c r="G13" s="229"/>
      <c r="H13" s="229"/>
      <c r="I13" s="230"/>
      <c r="J13" s="229"/>
      <c r="K13" s="231"/>
    </row>
    <row r="14" spans="1:11" ht="20.25" customHeight="1">
      <c r="A14" s="227">
        <v>8</v>
      </c>
      <c r="B14" s="229" t="s">
        <v>1238</v>
      </c>
      <c r="C14" s="229"/>
      <c r="D14" s="229"/>
      <c r="E14" s="229"/>
      <c r="F14" s="229"/>
      <c r="G14" s="229"/>
      <c r="H14" s="229"/>
      <c r="I14" s="230"/>
      <c r="J14" s="229"/>
      <c r="K14" s="231"/>
    </row>
    <row r="15" spans="1:11" ht="20.25" customHeight="1">
      <c r="A15" s="227">
        <v>9</v>
      </c>
      <c r="B15" s="229" t="s">
        <v>1239</v>
      </c>
      <c r="C15" s="229"/>
      <c r="D15" s="229"/>
      <c r="E15" s="229"/>
      <c r="F15" s="229"/>
      <c r="G15" s="229"/>
      <c r="H15" s="229"/>
      <c r="I15" s="230"/>
      <c r="J15" s="229"/>
      <c r="K15" s="231"/>
    </row>
    <row r="16" spans="1:11" ht="20.25" customHeight="1">
      <c r="A16" s="227">
        <v>10</v>
      </c>
      <c r="B16" s="229" t="s">
        <v>1240</v>
      </c>
      <c r="C16" s="229"/>
      <c r="D16" s="229"/>
      <c r="E16" s="229"/>
      <c r="F16" s="229"/>
      <c r="G16" s="229"/>
      <c r="H16" s="229"/>
      <c r="I16" s="230"/>
      <c r="J16" s="229"/>
      <c r="K16" s="231"/>
    </row>
    <row r="17" spans="1:11" ht="20.25" customHeight="1">
      <c r="A17" s="227">
        <v>11</v>
      </c>
      <c r="B17" s="229" t="s">
        <v>1241</v>
      </c>
      <c r="C17" s="232" t="s">
        <v>1242</v>
      </c>
      <c r="D17" s="232" t="s">
        <v>1242</v>
      </c>
      <c r="E17" s="232" t="s">
        <v>1242</v>
      </c>
      <c r="F17" s="232" t="s">
        <v>1242</v>
      </c>
      <c r="G17" s="232" t="s">
        <v>1242</v>
      </c>
      <c r="H17" s="232" t="s">
        <v>1242</v>
      </c>
      <c r="I17" s="233" t="s">
        <v>1242</v>
      </c>
      <c r="J17" s="232" t="s">
        <v>1242</v>
      </c>
      <c r="K17" s="234" t="s">
        <v>1242</v>
      </c>
    </row>
    <row r="18" spans="1:11" ht="20.25" customHeight="1" thickBot="1">
      <c r="A18" s="235">
        <v>12</v>
      </c>
      <c r="B18" s="262" t="s">
        <v>1243</v>
      </c>
      <c r="C18" s="236"/>
      <c r="D18" s="236"/>
      <c r="E18" s="236"/>
      <c r="F18" s="236"/>
      <c r="G18" s="236"/>
      <c r="H18" s="236"/>
      <c r="I18" s="237"/>
      <c r="J18" s="236"/>
      <c r="K18" s="238"/>
    </row>
    <row r="19" spans="1:11" ht="12.6" customHeight="1"/>
    <row r="20" spans="1:11" s="239" customFormat="1" ht="14.25">
      <c r="A20" s="515" t="s">
        <v>1244</v>
      </c>
      <c r="B20" s="516"/>
      <c r="C20" s="515" t="s">
        <v>1245</v>
      </c>
      <c r="D20" s="515"/>
      <c r="E20" s="515"/>
      <c r="F20" s="515"/>
      <c r="G20" s="515"/>
      <c r="H20" s="515"/>
      <c r="I20" s="515"/>
      <c r="J20" s="515"/>
      <c r="K20" s="515"/>
    </row>
    <row r="21" spans="1:11" s="239" customFormat="1" ht="13.5" customHeight="1">
      <c r="C21" s="240" t="s">
        <v>1246</v>
      </c>
    </row>
    <row r="22" spans="1:11" s="239" customFormat="1" ht="14.25">
      <c r="A22" s="515" t="s">
        <v>1247</v>
      </c>
      <c r="B22" s="516"/>
      <c r="C22" s="241" t="s">
        <v>1248</v>
      </c>
    </row>
    <row r="23" spans="1:11" s="239" customFormat="1" ht="14.25">
      <c r="A23" s="242"/>
      <c r="B23" s="243"/>
      <c r="C23" s="241"/>
    </row>
  </sheetData>
  <mergeCells count="7">
    <mergeCell ref="A22:B22"/>
    <mergeCell ref="A1:K1"/>
    <mergeCell ref="A2:K2"/>
    <mergeCell ref="A3:K3"/>
    <mergeCell ref="A5:K5"/>
    <mergeCell ref="A20:B20"/>
    <mergeCell ref="C20:K20"/>
  </mergeCells>
  <phoneticPr fontId="42"/>
  <printOptions horizontalCentered="1"/>
  <pageMargins left="0.23622047244094491" right="0.23622047244094491" top="0.39370078740157483" bottom="0.39370078740157483" header="0.31496062992125984" footer="0.31496062992125984"/>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heetViews>
  <sheetFormatPr defaultColWidth="9" defaultRowHeight="13.5"/>
  <cols>
    <col min="1" max="1" width="4.875" style="171" customWidth="1"/>
    <col min="2" max="2" width="30" style="171" customWidth="1"/>
    <col min="3" max="5" width="6.75" style="171" customWidth="1"/>
    <col min="6" max="6" width="3" style="171" customWidth="1"/>
    <col min="7" max="7" width="3.625" style="171" customWidth="1"/>
    <col min="8" max="17" width="6.75" style="171" customWidth="1"/>
    <col min="18" max="16384" width="9" style="171"/>
  </cols>
  <sheetData>
    <row r="1" spans="1:17" s="11" customFormat="1" ht="17.25">
      <c r="A1" s="15"/>
      <c r="B1" s="168" t="s">
        <v>677</v>
      </c>
      <c r="C1" s="167"/>
      <c r="D1" s="167"/>
      <c r="E1" s="167"/>
      <c r="F1" s="167"/>
      <c r="G1" s="167"/>
      <c r="H1" s="167"/>
      <c r="I1" s="167"/>
      <c r="J1" s="167"/>
      <c r="K1" s="167"/>
    </row>
    <row r="2" spans="1:17" ht="25.7" customHeight="1"/>
    <row r="3" spans="1:17" ht="42" customHeight="1">
      <c r="G3" s="173" t="s">
        <v>645</v>
      </c>
    </row>
    <row r="4" spans="1:17" ht="18.95" customHeight="1">
      <c r="A4" s="174" t="s">
        <v>646</v>
      </c>
    </row>
    <row r="5" spans="1:17" customFormat="1" ht="17.25">
      <c r="A5" s="175" t="s">
        <v>647</v>
      </c>
    </row>
    <row r="6" spans="1:17" ht="17.25">
      <c r="A6" s="174" t="s">
        <v>648</v>
      </c>
    </row>
    <row r="7" spans="1:17" ht="9.75" customHeight="1"/>
    <row r="8" spans="1:17" ht="29.85" customHeight="1">
      <c r="A8" s="176" t="s">
        <v>649</v>
      </c>
      <c r="B8" s="177" t="s">
        <v>650</v>
      </c>
      <c r="C8" s="178"/>
      <c r="D8" s="178"/>
      <c r="E8" s="178"/>
      <c r="F8" s="533"/>
      <c r="G8" s="530"/>
      <c r="H8" s="178"/>
      <c r="I8" s="178"/>
      <c r="J8" s="178"/>
      <c r="K8" s="178"/>
      <c r="L8" s="178"/>
      <c r="M8" s="178"/>
      <c r="N8" s="178"/>
      <c r="O8" s="178"/>
      <c r="P8" s="178"/>
      <c r="Q8" s="178"/>
    </row>
    <row r="9" spans="1:17" ht="25.15" customHeight="1">
      <c r="A9" s="179" t="s">
        <v>651</v>
      </c>
      <c r="B9" s="180" t="s">
        <v>652</v>
      </c>
      <c r="C9" s="172"/>
      <c r="D9" s="172"/>
      <c r="E9" s="172"/>
      <c r="F9" s="529"/>
      <c r="G9" s="530"/>
      <c r="H9" s="172"/>
      <c r="I9" s="172"/>
      <c r="J9" s="172"/>
      <c r="K9" s="172"/>
      <c r="L9" s="172"/>
      <c r="M9" s="172"/>
      <c r="N9" s="172"/>
      <c r="O9" s="172"/>
      <c r="P9" s="172"/>
      <c r="Q9" s="172"/>
    </row>
    <row r="10" spans="1:17" ht="25.15" customHeight="1">
      <c r="A10" s="177" t="s">
        <v>653</v>
      </c>
      <c r="B10" s="180" t="s">
        <v>654</v>
      </c>
      <c r="C10" s="172"/>
      <c r="D10" s="172"/>
      <c r="E10" s="172"/>
      <c r="F10" s="529"/>
      <c r="G10" s="530"/>
      <c r="H10" s="172"/>
      <c r="I10" s="172"/>
      <c r="J10" s="172"/>
      <c r="K10" s="172"/>
      <c r="L10" s="172"/>
      <c r="M10" s="172"/>
      <c r="N10" s="172"/>
      <c r="O10" s="172"/>
      <c r="P10" s="172"/>
      <c r="Q10" s="172"/>
    </row>
    <row r="11" spans="1:17" ht="25.15" customHeight="1">
      <c r="A11" s="177" t="s">
        <v>655</v>
      </c>
      <c r="B11" s="180" t="s">
        <v>656</v>
      </c>
      <c r="C11" s="172"/>
      <c r="D11" s="172"/>
      <c r="E11" s="172"/>
      <c r="F11" s="529"/>
      <c r="G11" s="530"/>
      <c r="H11" s="172"/>
      <c r="I11" s="172"/>
      <c r="J11" s="172"/>
      <c r="K11" s="172"/>
      <c r="L11" s="172"/>
      <c r="M11" s="172"/>
      <c r="N11" s="172"/>
      <c r="O11" s="172"/>
      <c r="P11" s="172"/>
      <c r="Q11" s="172"/>
    </row>
    <row r="12" spans="1:17" ht="25.15" customHeight="1">
      <c r="A12" s="177" t="s">
        <v>643</v>
      </c>
      <c r="B12" s="181" t="s">
        <v>657</v>
      </c>
      <c r="C12" s="172"/>
      <c r="D12" s="172"/>
      <c r="E12" s="172"/>
      <c r="F12" s="529"/>
      <c r="G12" s="530"/>
      <c r="H12" s="172"/>
      <c r="I12" s="172"/>
      <c r="J12" s="172"/>
      <c r="K12" s="172"/>
      <c r="L12" s="172"/>
      <c r="M12" s="172"/>
      <c r="N12" s="172"/>
      <c r="O12" s="172"/>
      <c r="P12" s="172"/>
      <c r="Q12" s="172"/>
    </row>
    <row r="13" spans="1:17" ht="25.15" customHeight="1">
      <c r="A13" s="177" t="s">
        <v>658</v>
      </c>
      <c r="B13" s="180" t="s">
        <v>659</v>
      </c>
      <c r="C13" s="172"/>
      <c r="D13" s="172"/>
      <c r="E13" s="172"/>
      <c r="F13" s="529"/>
      <c r="G13" s="530"/>
      <c r="H13" s="172"/>
      <c r="I13" s="172"/>
      <c r="J13" s="172"/>
      <c r="K13" s="172"/>
      <c r="L13" s="172"/>
      <c r="M13" s="172"/>
      <c r="N13" s="172"/>
      <c r="O13" s="172"/>
      <c r="P13" s="172"/>
      <c r="Q13" s="172"/>
    </row>
    <row r="14" spans="1:17" ht="25.15" customHeight="1">
      <c r="A14" s="177" t="s">
        <v>660</v>
      </c>
      <c r="B14" s="180" t="s">
        <v>661</v>
      </c>
      <c r="C14" s="172"/>
      <c r="D14" s="172"/>
      <c r="E14" s="172"/>
      <c r="F14" s="529"/>
      <c r="G14" s="530"/>
      <c r="H14" s="172"/>
      <c r="I14" s="172"/>
      <c r="J14" s="172"/>
      <c r="K14" s="172"/>
      <c r="L14" s="172"/>
      <c r="M14" s="172"/>
      <c r="N14" s="172"/>
      <c r="O14" s="172"/>
      <c r="P14" s="172"/>
      <c r="Q14" s="172"/>
    </row>
    <row r="15" spans="1:17" ht="25.15" customHeight="1">
      <c r="A15" s="177" t="s">
        <v>662</v>
      </c>
      <c r="B15" s="180" t="s">
        <v>663</v>
      </c>
      <c r="C15" s="172"/>
      <c r="D15" s="172"/>
      <c r="E15" s="172"/>
      <c r="F15" s="529"/>
      <c r="G15" s="530"/>
      <c r="H15" s="172"/>
      <c r="I15" s="172"/>
      <c r="J15" s="172"/>
      <c r="K15" s="172"/>
      <c r="L15" s="172"/>
      <c r="M15" s="172"/>
      <c r="N15" s="172"/>
      <c r="O15" s="172"/>
      <c r="P15" s="172"/>
      <c r="Q15" s="172"/>
    </row>
    <row r="16" spans="1:17" ht="25.15" customHeight="1">
      <c r="A16" s="177" t="s">
        <v>664</v>
      </c>
      <c r="B16" s="180" t="s">
        <v>665</v>
      </c>
      <c r="C16" s="172"/>
      <c r="D16" s="172"/>
      <c r="E16" s="172"/>
      <c r="F16" s="529"/>
      <c r="G16" s="530"/>
      <c r="H16" s="172"/>
      <c r="I16" s="172"/>
      <c r="J16" s="172"/>
      <c r="K16" s="172"/>
      <c r="L16" s="172"/>
      <c r="M16" s="172"/>
      <c r="N16" s="172"/>
      <c r="O16" s="172"/>
      <c r="P16" s="172"/>
      <c r="Q16" s="172"/>
    </row>
    <row r="17" spans="1:17" ht="25.15" customHeight="1">
      <c r="A17" s="177" t="s">
        <v>666</v>
      </c>
      <c r="B17" s="180" t="s">
        <v>667</v>
      </c>
      <c r="C17" s="172"/>
      <c r="D17" s="172"/>
      <c r="E17" s="172"/>
      <c r="F17" s="529"/>
      <c r="G17" s="530"/>
      <c r="H17" s="172"/>
      <c r="I17" s="172"/>
      <c r="J17" s="172"/>
      <c r="K17" s="172"/>
      <c r="L17" s="172"/>
      <c r="M17" s="172"/>
      <c r="N17" s="172"/>
      <c r="O17" s="172"/>
      <c r="P17" s="172"/>
      <c r="Q17" s="172"/>
    </row>
    <row r="18" spans="1:17" ht="25.15" customHeight="1">
      <c r="A18" s="176">
        <v>10</v>
      </c>
      <c r="B18" s="180" t="s">
        <v>668</v>
      </c>
      <c r="C18" s="172"/>
      <c r="D18" s="172"/>
      <c r="E18" s="172"/>
      <c r="F18" s="529"/>
      <c r="G18" s="530"/>
      <c r="H18" s="172"/>
      <c r="I18" s="172"/>
      <c r="J18" s="172"/>
      <c r="K18" s="172"/>
      <c r="L18" s="172"/>
      <c r="M18" s="172"/>
      <c r="N18" s="172"/>
      <c r="O18" s="172"/>
      <c r="P18" s="172"/>
      <c r="Q18" s="172"/>
    </row>
    <row r="19" spans="1:17" ht="25.15" customHeight="1">
      <c r="A19" s="182">
        <v>11</v>
      </c>
      <c r="B19" s="180" t="s">
        <v>669</v>
      </c>
      <c r="C19" s="183" t="s">
        <v>670</v>
      </c>
      <c r="D19" s="183" t="s">
        <v>671</v>
      </c>
      <c r="E19" s="183" t="s">
        <v>671</v>
      </c>
      <c r="F19" s="531" t="s">
        <v>670</v>
      </c>
      <c r="G19" s="532"/>
      <c r="H19" s="183" t="s">
        <v>671</v>
      </c>
      <c r="I19" s="183" t="s">
        <v>672</v>
      </c>
      <c r="J19" s="183" t="s">
        <v>670</v>
      </c>
      <c r="K19" s="183" t="s">
        <v>673</v>
      </c>
      <c r="L19" s="183" t="s">
        <v>670</v>
      </c>
      <c r="M19" s="183" t="s">
        <v>670</v>
      </c>
      <c r="N19" s="183" t="s">
        <v>670</v>
      </c>
      <c r="O19" s="183" t="s">
        <v>671</v>
      </c>
      <c r="P19" s="183" t="s">
        <v>670</v>
      </c>
      <c r="Q19" s="183" t="s">
        <v>673</v>
      </c>
    </row>
    <row r="20" spans="1:17" ht="35.450000000000003" customHeight="1">
      <c r="A20" s="184" t="s">
        <v>674</v>
      </c>
      <c r="B20" s="185"/>
      <c r="C20" s="523" t="s">
        <v>644</v>
      </c>
      <c r="D20" s="524"/>
      <c r="E20" s="525"/>
      <c r="F20" s="526" t="str">
        <f>IF(①団体情報入力!C4="","",①団体情報入力!C4)</f>
        <v/>
      </c>
      <c r="G20" s="527"/>
      <c r="H20" s="527"/>
      <c r="I20" s="527"/>
      <c r="J20" s="527"/>
      <c r="K20" s="527"/>
      <c r="L20" s="527"/>
      <c r="M20" s="527"/>
      <c r="N20" s="527"/>
      <c r="O20" s="527"/>
      <c r="P20" s="527"/>
      <c r="Q20" s="528"/>
    </row>
    <row r="21" spans="1:17" ht="17.25" customHeight="1">
      <c r="A21" s="186" t="s">
        <v>675</v>
      </c>
    </row>
    <row r="22" spans="1:17" ht="17.25" customHeight="1">
      <c r="A22" s="186" t="s">
        <v>676</v>
      </c>
    </row>
  </sheetData>
  <mergeCells count="14">
    <mergeCell ref="F13:G13"/>
    <mergeCell ref="F8:G8"/>
    <mergeCell ref="F9:G9"/>
    <mergeCell ref="F10:G10"/>
    <mergeCell ref="F11:G11"/>
    <mergeCell ref="F12:G12"/>
    <mergeCell ref="C20:E20"/>
    <mergeCell ref="F20:Q20"/>
    <mergeCell ref="F14:G14"/>
    <mergeCell ref="F15:G15"/>
    <mergeCell ref="F16:G16"/>
    <mergeCell ref="F17:G17"/>
    <mergeCell ref="F18:G18"/>
    <mergeCell ref="F19:G19"/>
  </mergeCells>
  <phoneticPr fontId="42"/>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3:J42"/>
  <sheetViews>
    <sheetView workbookViewId="0"/>
  </sheetViews>
  <sheetFormatPr defaultRowHeight="13.5"/>
  <cols>
    <col min="10" max="10" width="5.5" customWidth="1"/>
  </cols>
  <sheetData>
    <row r="3" spans="1:10" s="247" customFormat="1" ht="17.25">
      <c r="A3" s="247" t="s">
        <v>1254</v>
      </c>
    </row>
    <row r="4" spans="1:10" s="247" customFormat="1" ht="17.25"/>
    <row r="5" spans="1:10" s="247" customFormat="1" ht="17.25">
      <c r="A5" s="247" t="s">
        <v>678</v>
      </c>
    </row>
    <row r="6" spans="1:10" s="247" customFormat="1" ht="17.25">
      <c r="A6" s="247" t="s">
        <v>679</v>
      </c>
    </row>
    <row r="7" spans="1:10" s="247" customFormat="1" ht="17.25">
      <c r="A7" s="248" t="s">
        <v>1224</v>
      </c>
    </row>
    <row r="8" spans="1:10" s="247" customFormat="1" ht="17.25">
      <c r="A8" s="247" t="s">
        <v>1255</v>
      </c>
    </row>
    <row r="9" spans="1:10" s="247" customFormat="1" ht="17.25"/>
    <row r="10" spans="1:10" s="247" customFormat="1" ht="17.25">
      <c r="A10" s="247" t="s">
        <v>1256</v>
      </c>
    </row>
    <row r="12" spans="1:10">
      <c r="A12" s="189"/>
      <c r="B12" s="189"/>
      <c r="C12" s="189"/>
      <c r="D12" s="537" t="s">
        <v>680</v>
      </c>
      <c r="E12" s="537"/>
      <c r="F12" s="537"/>
      <c r="G12" s="189"/>
      <c r="H12" s="189"/>
      <c r="I12" s="189"/>
      <c r="J12" s="189"/>
    </row>
    <row r="13" spans="1:10">
      <c r="D13" s="537"/>
      <c r="E13" s="537"/>
      <c r="F13" s="537"/>
    </row>
    <row r="15" spans="1:10">
      <c r="A15" s="536" t="s">
        <v>1252</v>
      </c>
      <c r="B15" s="536"/>
      <c r="C15" s="536"/>
      <c r="D15" s="536"/>
      <c r="E15" s="536"/>
      <c r="F15" s="536"/>
      <c r="G15" s="536"/>
      <c r="H15" s="536"/>
      <c r="I15" s="536"/>
    </row>
    <row r="17" spans="1:9">
      <c r="F17" s="188" t="s">
        <v>681</v>
      </c>
      <c r="G17" s="536" t="s">
        <v>1253</v>
      </c>
      <c r="H17" s="536"/>
      <c r="I17" s="536"/>
    </row>
    <row r="19" spans="1:9">
      <c r="A19" t="s">
        <v>682</v>
      </c>
    </row>
    <row r="22" spans="1:9">
      <c r="A22" s="190"/>
      <c r="B22" s="191"/>
      <c r="C22" s="540"/>
      <c r="D22" s="541"/>
      <c r="E22" s="541"/>
      <c r="F22" s="541"/>
      <c r="G22" s="541"/>
      <c r="H22" s="541"/>
      <c r="I22" s="542"/>
    </row>
    <row r="23" spans="1:9">
      <c r="A23" s="538" t="s">
        <v>683</v>
      </c>
      <c r="B23" s="539"/>
      <c r="C23" s="538"/>
      <c r="D23" s="537"/>
      <c r="E23" s="537"/>
      <c r="F23" s="537"/>
      <c r="G23" s="537"/>
      <c r="H23" s="537"/>
      <c r="I23" s="539"/>
    </row>
    <row r="24" spans="1:9">
      <c r="A24" s="194"/>
      <c r="B24" s="195"/>
      <c r="C24" s="543"/>
      <c r="D24" s="544"/>
      <c r="E24" s="544"/>
      <c r="F24" s="544"/>
      <c r="G24" s="544"/>
      <c r="H24" s="544"/>
      <c r="I24" s="545"/>
    </row>
    <row r="25" spans="1:9">
      <c r="A25" s="192"/>
      <c r="B25" s="193"/>
      <c r="C25" s="540"/>
      <c r="D25" s="541"/>
      <c r="E25" s="541"/>
      <c r="F25" s="541"/>
      <c r="G25" s="541"/>
      <c r="H25" s="541"/>
      <c r="I25" s="542"/>
    </row>
    <row r="26" spans="1:9">
      <c r="A26" s="538" t="s">
        <v>690</v>
      </c>
      <c r="B26" s="539"/>
      <c r="C26" s="538"/>
      <c r="D26" s="537"/>
      <c r="E26" s="537"/>
      <c r="F26" s="537"/>
      <c r="G26" s="537"/>
      <c r="H26" s="537"/>
      <c r="I26" s="539"/>
    </row>
    <row r="27" spans="1:9">
      <c r="A27" s="192"/>
      <c r="B27" s="193"/>
      <c r="C27" s="543"/>
      <c r="D27" s="544"/>
      <c r="E27" s="544"/>
      <c r="F27" s="544"/>
      <c r="G27" s="544"/>
      <c r="H27" s="544"/>
      <c r="I27" s="545"/>
    </row>
    <row r="28" spans="1:9">
      <c r="A28" s="190"/>
      <c r="B28" s="191"/>
      <c r="C28" s="540"/>
      <c r="D28" s="541"/>
      <c r="E28" s="541"/>
      <c r="F28" s="541"/>
      <c r="G28" s="541"/>
      <c r="H28" s="541"/>
      <c r="I28" s="542"/>
    </row>
    <row r="29" spans="1:9">
      <c r="A29" s="538" t="s">
        <v>684</v>
      </c>
      <c r="B29" s="539"/>
      <c r="C29" s="538"/>
      <c r="D29" s="537"/>
      <c r="E29" s="537"/>
      <c r="F29" s="537"/>
      <c r="G29" s="537"/>
      <c r="H29" s="537"/>
      <c r="I29" s="539"/>
    </row>
    <row r="30" spans="1:9">
      <c r="A30" s="194"/>
      <c r="B30" s="195"/>
      <c r="C30" s="543"/>
      <c r="D30" s="544"/>
      <c r="E30" s="544"/>
      <c r="F30" s="544"/>
      <c r="G30" s="544"/>
      <c r="H30" s="544"/>
      <c r="I30" s="545"/>
    </row>
    <row r="31" spans="1:9">
      <c r="A31" s="190"/>
      <c r="B31" s="191"/>
      <c r="C31" s="540"/>
      <c r="D31" s="541"/>
      <c r="E31" s="541"/>
      <c r="F31" s="541"/>
      <c r="G31" s="541"/>
      <c r="H31" s="541"/>
      <c r="I31" s="542"/>
    </row>
    <row r="32" spans="1:9">
      <c r="A32" s="538" t="s">
        <v>685</v>
      </c>
      <c r="B32" s="539"/>
      <c r="C32" s="538"/>
      <c r="D32" s="537"/>
      <c r="E32" s="537"/>
      <c r="F32" s="537"/>
      <c r="G32" s="537"/>
      <c r="H32" s="537"/>
      <c r="I32" s="539"/>
    </row>
    <row r="33" spans="1:9">
      <c r="A33" s="194"/>
      <c r="B33" s="195"/>
      <c r="C33" s="543"/>
      <c r="D33" s="544"/>
      <c r="E33" s="544"/>
      <c r="F33" s="544"/>
      <c r="G33" s="544"/>
      <c r="H33" s="544"/>
      <c r="I33" s="545"/>
    </row>
    <row r="34" spans="1:9" ht="40.5" customHeight="1">
      <c r="A34" s="534" t="s">
        <v>686</v>
      </c>
      <c r="B34" s="535"/>
      <c r="C34" s="546"/>
      <c r="D34" s="547"/>
      <c r="E34" s="547"/>
      <c r="F34" s="547"/>
      <c r="G34" s="547"/>
      <c r="H34" s="547"/>
      <c r="I34" s="548"/>
    </row>
    <row r="37" spans="1:9">
      <c r="A37" s="536" t="s">
        <v>687</v>
      </c>
      <c r="B37" s="536"/>
      <c r="C37" s="536"/>
      <c r="D37" s="536"/>
      <c r="E37" s="536"/>
      <c r="F37" s="536"/>
      <c r="G37" s="536"/>
      <c r="H37" s="536"/>
      <c r="I37" s="536"/>
    </row>
    <row r="38" spans="1:9">
      <c r="A38" s="536" t="s">
        <v>688</v>
      </c>
      <c r="B38" s="536"/>
      <c r="C38" s="536"/>
      <c r="D38" s="536"/>
      <c r="E38" s="536"/>
      <c r="F38" s="536"/>
      <c r="G38" s="536"/>
      <c r="H38" s="536"/>
      <c r="I38" s="536"/>
    </row>
    <row r="41" spans="1:9">
      <c r="E41" t="s">
        <v>689</v>
      </c>
    </row>
    <row r="42" spans="1:9">
      <c r="F42" s="189"/>
      <c r="G42" s="189"/>
      <c r="H42" s="189"/>
      <c r="I42" s="189"/>
    </row>
  </sheetData>
  <mergeCells count="15">
    <mergeCell ref="A34:B34"/>
    <mergeCell ref="A37:I37"/>
    <mergeCell ref="A38:I38"/>
    <mergeCell ref="D12:F13"/>
    <mergeCell ref="A15:I15"/>
    <mergeCell ref="G17:I17"/>
    <mergeCell ref="A23:B23"/>
    <mergeCell ref="A29:B29"/>
    <mergeCell ref="A32:B32"/>
    <mergeCell ref="A26:B26"/>
    <mergeCell ref="C22:I24"/>
    <mergeCell ref="C25:I27"/>
    <mergeCell ref="C28:I30"/>
    <mergeCell ref="C31:I33"/>
    <mergeCell ref="C34:I34"/>
  </mergeCells>
  <phoneticPr fontId="42"/>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秋季大会</vt:lpstr>
      <vt:lpstr>注意事項</vt:lpstr>
      <vt:lpstr>①団体情報入力</vt:lpstr>
      <vt:lpstr>②選手情報入力</vt:lpstr>
      <vt:lpstr>③リレー情報確認</vt:lpstr>
      <vt:lpstr>④種目別人数</vt:lpstr>
      <vt:lpstr>⑤大会前 提出用</vt:lpstr>
      <vt:lpstr>⑥大会後 個人管理用</vt:lpstr>
      <vt:lpstr>⑦入場許可申請</vt:lpstr>
      <vt:lpstr>⑧リレーの選手が反映されない</vt:lpstr>
      <vt:lpstr>⑨日付が数字になる</vt:lpstr>
      <vt:lpstr>　　　　　</vt:lpstr>
      <vt:lpstr>種目情報</vt:lpstr>
      <vt:lpstr>data_kyogisha</vt:lpstr>
      <vt:lpstr>data_team</vt:lpstr>
      <vt:lpstr>Sheet6</vt:lpstr>
      <vt:lpstr>'⑤大会前 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2021-04-12T05:31:57Z</cp:lastPrinted>
  <dcterms:created xsi:type="dcterms:W3CDTF">2013-01-03T14:12:28Z</dcterms:created>
  <dcterms:modified xsi:type="dcterms:W3CDTF">2021-09-19T10:33:07Z</dcterms:modified>
  <cp:contentStatus/>
</cp:coreProperties>
</file>