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21名古屋地区】\2021地区選手権\"/>
    </mc:Choice>
  </mc:AlternateContent>
  <bookViews>
    <workbookView xWindow="0" yWindow="9000" windowWidth="21600" windowHeight="9615" tabRatio="916"/>
  </bookViews>
  <sheets>
    <sheet name="地区選手権" sheetId="45" r:id="rId1"/>
    <sheet name="注意事項" sheetId="4" r:id="rId2"/>
    <sheet name="①団体情報入力" sheetId="7" r:id="rId3"/>
    <sheet name="②選手情報入力" sheetId="3" r:id="rId4"/>
    <sheet name="③リレー情報確認" sheetId="5" r:id="rId5"/>
    <sheet name="④種目別人数" sheetId="17" r:id="rId6"/>
    <sheet name="⑤大会前 提出用" sheetId="35" r:id="rId7"/>
    <sheet name="⑥大会後 個人管理用" sheetId="36" r:id="rId8"/>
    <sheet name="⑦ADカード申請" sheetId="37" r:id="rId9"/>
    <sheet name="⑧リレーの選手が反映されない" sheetId="30" r:id="rId10"/>
    <sheet name="⑨日付が数字になる" sheetId="29" r:id="rId11"/>
    <sheet name="　　　　　" sheetId="14" r:id="rId12"/>
    <sheet name="種目情報" sheetId="43" r:id="rId13"/>
    <sheet name="data_kyogisha" sheetId="2" r:id="rId14"/>
    <sheet name="data_team" sheetId="19" r:id="rId15"/>
    <sheet name="資格" sheetId="41" r:id="rId16"/>
    <sheet name="Sheet6" sheetId="23" r:id="rId17"/>
    <sheet name="Sheet3" sheetId="44" r:id="rId18"/>
  </sheets>
  <externalReferences>
    <externalReference r:id="rId19"/>
    <externalReference r:id="rId20"/>
    <externalReference r:id="rId21"/>
    <externalReference r:id="rId22"/>
  </externalReferences>
  <definedNames>
    <definedName name="otoko" localSheetId="7">[1]一覧表!#REF!</definedName>
    <definedName name="otoko" localSheetId="8">[1]一覧表!#REF!</definedName>
    <definedName name="otoko" localSheetId="9">[1]一覧表!#REF!</definedName>
    <definedName name="otoko">[1]一覧表!#REF!</definedName>
    <definedName name="_xlnm.Print_Area" localSheetId="5">④種目別人数!$A$1:$H$16</definedName>
    <definedName name="_xlnm.Print_Area" localSheetId="6">'⑤大会前 提出用'!$A$3:$K$27</definedName>
    <definedName name="_xlnm.Print_Area" localSheetId="7">'⑥大会後 個人管理用'!$A$2:$Q$22</definedName>
    <definedName name="sin" localSheetId="6">[1]一覧表!#REF!</definedName>
    <definedName name="sin" localSheetId="7">[1]一覧表!#REF!</definedName>
    <definedName name="sin" localSheetId="8">[1]一覧表!#REF!</definedName>
    <definedName name="sin" localSheetId="9">[1]一覧表!#REF!</definedName>
    <definedName name="sin" localSheetId="10">[1]一覧表!#REF!</definedName>
    <definedName name="sin">[1]一覧表!#REF!</definedName>
    <definedName name="X" localSheetId="6">[1]一覧表!#REF!</definedName>
    <definedName name="X" localSheetId="7">[1]一覧表!#REF!</definedName>
    <definedName name="X" localSheetId="8">[1]一覧表!#REF!</definedName>
    <definedName name="X" localSheetId="9">[1]一覧表!#REF!</definedName>
    <definedName name="X" localSheetId="10">[1]一覧表!#REF!</definedName>
    <definedName name="X">[1]一覧表!#REF!</definedName>
    <definedName name="おもて" localSheetId="6">[1]一覧表!#REF!</definedName>
    <definedName name="おもて" localSheetId="7">[1]一覧表!#REF!</definedName>
    <definedName name="おもて" localSheetId="8">[1]一覧表!#REF!</definedName>
    <definedName name="おもて" localSheetId="9">[1]一覧表!#REF!</definedName>
    <definedName name="おもて" localSheetId="10">[1]一覧表!#REF!</definedName>
    <definedName name="おもて">[1]一覧表!#REF!</definedName>
    <definedName name="リレー">[2]一覧表!$R$13</definedName>
    <definedName name="学年">[3]個人表!$U$7:$U$12</definedName>
    <definedName name="女子種目">[4]一覧表!$U$13:$U$28</definedName>
    <definedName name="小" localSheetId="6">[1]一覧表!#REF!</definedName>
    <definedName name="小" localSheetId="7">[1]一覧表!#REF!</definedName>
    <definedName name="小" localSheetId="8">[1]一覧表!#REF!</definedName>
    <definedName name="小" localSheetId="9">[1]一覧表!#REF!</definedName>
    <definedName name="小" localSheetId="10">[1]一覧表!#REF!</definedName>
    <definedName name="小">[1]一覧表!#REF!</definedName>
    <definedName name="小リレー" localSheetId="6">[1]一覧表!#REF!</definedName>
    <definedName name="小リレー" localSheetId="7">[1]一覧表!#REF!</definedName>
    <definedName name="小リレー" localSheetId="8">[1]一覧表!#REF!</definedName>
    <definedName name="小リレー" localSheetId="9">[1]一覧表!#REF!</definedName>
    <definedName name="小リレー" localSheetId="10">[1]一覧表!#REF!</definedName>
    <definedName name="小リレー">[1]一覧表!#REF!</definedName>
    <definedName name="小学校" localSheetId="6">[1]一覧表!#REF!</definedName>
    <definedName name="小学校" localSheetId="7">[1]一覧表!#REF!</definedName>
    <definedName name="小学校" localSheetId="8">[1]一覧表!#REF!</definedName>
    <definedName name="小学校" localSheetId="9">[1]一覧表!#REF!</definedName>
    <definedName name="小学校" localSheetId="10">[1]一覧表!#REF!</definedName>
    <definedName name="小学校">[1]一覧表!#REF!</definedName>
    <definedName name="小学生" localSheetId="6">[1]一覧表!#REF!</definedName>
    <definedName name="小学生" localSheetId="7">[1]一覧表!#REF!</definedName>
    <definedName name="小学生" localSheetId="8">[1]一覧表!#REF!</definedName>
    <definedName name="小学生" localSheetId="9">[1]一覧表!#REF!</definedName>
    <definedName name="小学生" localSheetId="10">[1]一覧表!#REF!</definedName>
    <definedName name="小学生">[1]一覧表!#REF!</definedName>
    <definedName name="性別">[2]一覧表!$S$13:$S$14</definedName>
    <definedName name="団体カテゴリー" localSheetId="6">[1]一覧表!#REF!</definedName>
    <definedName name="団体カテゴリー" localSheetId="7">[1]一覧表!#REF!</definedName>
    <definedName name="団体カテゴリー" localSheetId="8">[1]一覧表!#REF!</definedName>
    <definedName name="団体カテゴリー" localSheetId="9">[1]一覧表!#REF!</definedName>
    <definedName name="団体カテゴリー" localSheetId="10">[1]一覧表!#REF!</definedName>
    <definedName name="団体カテゴリー">[1]一覧表!#REF!</definedName>
    <definedName name="団体申し込み" localSheetId="6">[1]一覧表!#REF!</definedName>
    <definedName name="団体申し込み" localSheetId="7">[1]一覧表!#REF!</definedName>
    <definedName name="団体申し込み" localSheetId="8">[1]一覧表!#REF!</definedName>
    <definedName name="団体申し込み" localSheetId="9">[1]一覧表!#REF!</definedName>
    <definedName name="団体申し込み">[1]一覧表!#REF!</definedName>
    <definedName name="男子種目">[2]一覧表!$T$13:$T$32</definedName>
    <definedName name="男種目">[4]一覧表!$T$13:$T$32</definedName>
    <definedName name="男女">[3]個人表!$V$5:$V$6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7" l="1"/>
  <c r="F8" i="17"/>
  <c r="A10" i="2" l="1"/>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E3" i="2" l="1"/>
  <c r="R3" i="2" s="1"/>
  <c r="AG3" i="2"/>
  <c r="E4" i="2"/>
  <c r="A4" i="2" s="1"/>
  <c r="J4" i="2"/>
  <c r="M4" i="2"/>
  <c r="Y4" i="2"/>
  <c r="AC4" i="2"/>
  <c r="AH4" i="2"/>
  <c r="E5" i="2"/>
  <c r="J5" i="2" s="1"/>
  <c r="X5" i="2"/>
  <c r="AD5" i="2"/>
  <c r="E6" i="2"/>
  <c r="A6" i="2" s="1"/>
  <c r="I6" i="2"/>
  <c r="M6" i="2"/>
  <c r="X6" i="2"/>
  <c r="AC6" i="2"/>
  <c r="AG6" i="2"/>
  <c r="E7" i="2"/>
  <c r="E8" i="2"/>
  <c r="A8" i="2" s="1"/>
  <c r="E9" i="2"/>
  <c r="O9" i="2"/>
  <c r="AD9" i="2"/>
  <c r="B10" i="2"/>
  <c r="D10" i="2"/>
  <c r="E10" i="2"/>
  <c r="F10" i="2"/>
  <c r="G10" i="2"/>
  <c r="H10" i="2"/>
  <c r="I10" i="2"/>
  <c r="J10" i="2"/>
  <c r="K10" i="2"/>
  <c r="L10" i="2"/>
  <c r="M10" i="2"/>
  <c r="N10" i="2"/>
  <c r="O10" i="2"/>
  <c r="Q10" i="2"/>
  <c r="R10" i="2"/>
  <c r="T10" i="2"/>
  <c r="U10" i="2"/>
  <c r="V10" i="2"/>
  <c r="X10" i="2"/>
  <c r="Y10" i="2"/>
  <c r="Z10" i="2"/>
  <c r="AB10" i="2"/>
  <c r="AC10" i="2"/>
  <c r="AD10" i="2"/>
  <c r="AE10" i="2"/>
  <c r="AF10" i="2"/>
  <c r="AG10" i="2"/>
  <c r="AH10" i="2"/>
  <c r="AI10" i="2"/>
  <c r="AJ10" i="2"/>
  <c r="D11" i="2"/>
  <c r="E11" i="2"/>
  <c r="H11" i="2"/>
  <c r="I11" i="2"/>
  <c r="L11" i="2"/>
  <c r="M11" i="2"/>
  <c r="Q11" i="2"/>
  <c r="R11" i="2"/>
  <c r="V11" i="2"/>
  <c r="X11" i="2"/>
  <c r="AB11" i="2"/>
  <c r="AC11" i="2"/>
  <c r="AE11" i="2"/>
  <c r="AF11" i="2"/>
  <c r="AG11" i="2"/>
  <c r="AI11" i="2"/>
  <c r="AJ11" i="2"/>
  <c r="E12" i="2"/>
  <c r="F12" i="2"/>
  <c r="I12" i="2"/>
  <c r="J12" i="2"/>
  <c r="L12" i="2"/>
  <c r="N12" i="2"/>
  <c r="Q12" i="2"/>
  <c r="R12" i="2"/>
  <c r="V12" i="2"/>
  <c r="X12" i="2"/>
  <c r="Y12" i="2"/>
  <c r="AC12" i="2"/>
  <c r="AD12" i="2"/>
  <c r="AF12" i="2"/>
  <c r="AH12" i="2"/>
  <c r="AJ12" i="2"/>
  <c r="E13" i="2"/>
  <c r="F13" i="2" s="1"/>
  <c r="G13" i="2"/>
  <c r="J13" i="2"/>
  <c r="M13" i="2"/>
  <c r="O13" i="2"/>
  <c r="T13" i="2"/>
  <c r="X13" i="2"/>
  <c r="Z13" i="2"/>
  <c r="AD13" i="2"/>
  <c r="AG13" i="2"/>
  <c r="AI13" i="2"/>
  <c r="B14" i="2"/>
  <c r="D14" i="2"/>
  <c r="E14" i="2"/>
  <c r="F14" i="2"/>
  <c r="G14" i="2"/>
  <c r="H14" i="2"/>
  <c r="I14" i="2"/>
  <c r="J14" i="2"/>
  <c r="K14" i="2"/>
  <c r="L14" i="2"/>
  <c r="M14" i="2"/>
  <c r="N14" i="2"/>
  <c r="O14" i="2"/>
  <c r="Q14" i="2"/>
  <c r="R14" i="2"/>
  <c r="T14" i="2"/>
  <c r="U14" i="2"/>
  <c r="V14" i="2"/>
  <c r="X14" i="2"/>
  <c r="Y14" i="2"/>
  <c r="Z14" i="2"/>
  <c r="AB14" i="2"/>
  <c r="AC14" i="2"/>
  <c r="AD14" i="2"/>
  <c r="AE14" i="2"/>
  <c r="AF14" i="2"/>
  <c r="AG14" i="2"/>
  <c r="AH14" i="2"/>
  <c r="AI14" i="2"/>
  <c r="AJ14" i="2"/>
  <c r="E15" i="2"/>
  <c r="AE15" i="2" s="1"/>
  <c r="E16" i="2"/>
  <c r="F16" i="2"/>
  <c r="J16" i="2"/>
  <c r="L16" i="2"/>
  <c r="Q16" i="2"/>
  <c r="R16" i="2"/>
  <c r="X16" i="2"/>
  <c r="Y16" i="2"/>
  <c r="AC16" i="2"/>
  <c r="AD16" i="2"/>
  <c r="AG16" i="2"/>
  <c r="AH16" i="2"/>
  <c r="B17" i="2"/>
  <c r="E17" i="2"/>
  <c r="D17" i="2" s="1"/>
  <c r="F17" i="2"/>
  <c r="G17" i="2"/>
  <c r="I17" i="2"/>
  <c r="J17" i="2"/>
  <c r="K17" i="2"/>
  <c r="M17" i="2"/>
  <c r="N17" i="2"/>
  <c r="O17" i="2"/>
  <c r="R17" i="2"/>
  <c r="T17" i="2"/>
  <c r="U17" i="2"/>
  <c r="X17" i="2"/>
  <c r="Y17" i="2"/>
  <c r="Z17" i="2"/>
  <c r="AC17" i="2"/>
  <c r="AD17" i="2"/>
  <c r="AE17" i="2"/>
  <c r="AG17" i="2"/>
  <c r="AH17" i="2"/>
  <c r="AI17" i="2"/>
  <c r="B18" i="2"/>
  <c r="D18" i="2"/>
  <c r="E18" i="2"/>
  <c r="F18" i="2"/>
  <c r="G18" i="2"/>
  <c r="H18" i="2"/>
  <c r="I18" i="2"/>
  <c r="J18" i="2"/>
  <c r="K18" i="2"/>
  <c r="L18" i="2"/>
  <c r="M18" i="2"/>
  <c r="N18" i="2"/>
  <c r="O18" i="2"/>
  <c r="Q18" i="2"/>
  <c r="R18" i="2"/>
  <c r="T18" i="2"/>
  <c r="U18" i="2"/>
  <c r="V18" i="2"/>
  <c r="X18" i="2"/>
  <c r="Y18" i="2"/>
  <c r="Z18" i="2"/>
  <c r="AB18" i="2"/>
  <c r="AC18" i="2"/>
  <c r="AD18" i="2"/>
  <c r="AE18" i="2"/>
  <c r="AF18" i="2"/>
  <c r="AG18" i="2"/>
  <c r="AH18" i="2"/>
  <c r="AI18" i="2"/>
  <c r="AJ18" i="2"/>
  <c r="E19" i="2"/>
  <c r="X19" i="2" s="1"/>
  <c r="E20" i="2"/>
  <c r="B20" i="2" s="1"/>
  <c r="F20" i="2"/>
  <c r="I20" i="2"/>
  <c r="J20" i="2"/>
  <c r="M20" i="2"/>
  <c r="N20" i="2"/>
  <c r="R20" i="2"/>
  <c r="T20" i="2"/>
  <c r="X20" i="2"/>
  <c r="Y20" i="2"/>
  <c r="AC20" i="2"/>
  <c r="AD20" i="2"/>
  <c r="AG20" i="2"/>
  <c r="AH20" i="2"/>
  <c r="B21" i="2"/>
  <c r="E21" i="2"/>
  <c r="D21" i="2" s="1"/>
  <c r="F21" i="2"/>
  <c r="G21" i="2"/>
  <c r="I21" i="2"/>
  <c r="J21" i="2"/>
  <c r="K21" i="2"/>
  <c r="M21" i="2"/>
  <c r="N21" i="2"/>
  <c r="O21" i="2"/>
  <c r="R21" i="2"/>
  <c r="T21" i="2"/>
  <c r="U21" i="2"/>
  <c r="X21" i="2"/>
  <c r="Y21" i="2"/>
  <c r="Z21" i="2"/>
  <c r="AC21" i="2"/>
  <c r="AD21" i="2"/>
  <c r="AE21" i="2"/>
  <c r="AG21" i="2"/>
  <c r="AH21" i="2"/>
  <c r="AI21" i="2"/>
  <c r="B22" i="2"/>
  <c r="D22" i="2"/>
  <c r="E22" i="2"/>
  <c r="F22" i="2"/>
  <c r="G22" i="2"/>
  <c r="H22" i="2"/>
  <c r="I22" i="2"/>
  <c r="J22" i="2"/>
  <c r="K22" i="2"/>
  <c r="L22" i="2"/>
  <c r="M22" i="2"/>
  <c r="N22" i="2"/>
  <c r="O22" i="2"/>
  <c r="Q22" i="2"/>
  <c r="R22" i="2"/>
  <c r="T22" i="2"/>
  <c r="U22" i="2"/>
  <c r="V22" i="2"/>
  <c r="X22" i="2"/>
  <c r="Y22" i="2"/>
  <c r="Z22" i="2"/>
  <c r="AB22" i="2"/>
  <c r="AC22" i="2"/>
  <c r="AD22" i="2"/>
  <c r="AE22" i="2"/>
  <c r="AF22" i="2"/>
  <c r="AG22" i="2"/>
  <c r="AH22" i="2"/>
  <c r="AI22" i="2"/>
  <c r="AJ22" i="2"/>
  <c r="E23" i="2"/>
  <c r="E24" i="2"/>
  <c r="B24" i="2" s="1"/>
  <c r="F24" i="2"/>
  <c r="I24" i="2"/>
  <c r="J24" i="2"/>
  <c r="M24" i="2"/>
  <c r="N24" i="2"/>
  <c r="R24" i="2"/>
  <c r="T24" i="2"/>
  <c r="X24" i="2"/>
  <c r="Y24" i="2"/>
  <c r="AC24" i="2"/>
  <c r="AD24" i="2"/>
  <c r="AG24" i="2"/>
  <c r="AH24" i="2"/>
  <c r="B25" i="2"/>
  <c r="E25" i="2"/>
  <c r="D25" i="2" s="1"/>
  <c r="F25" i="2"/>
  <c r="G25" i="2"/>
  <c r="I25" i="2"/>
  <c r="J25" i="2"/>
  <c r="K25" i="2"/>
  <c r="M25" i="2"/>
  <c r="N25" i="2"/>
  <c r="O25" i="2"/>
  <c r="R25" i="2"/>
  <c r="T25" i="2"/>
  <c r="U25" i="2"/>
  <c r="X25" i="2"/>
  <c r="Y25" i="2"/>
  <c r="Z25" i="2"/>
  <c r="AC25" i="2"/>
  <c r="AD25" i="2"/>
  <c r="AE25" i="2"/>
  <c r="AG25" i="2"/>
  <c r="AH25" i="2"/>
  <c r="AI25" i="2"/>
  <c r="B26" i="2"/>
  <c r="D26" i="2"/>
  <c r="E26" i="2"/>
  <c r="F26" i="2"/>
  <c r="G26" i="2"/>
  <c r="H26" i="2"/>
  <c r="I26" i="2"/>
  <c r="J26" i="2"/>
  <c r="K26" i="2"/>
  <c r="L26" i="2"/>
  <c r="M26" i="2"/>
  <c r="N26" i="2"/>
  <c r="O26" i="2"/>
  <c r="Q26" i="2"/>
  <c r="R26" i="2"/>
  <c r="T26" i="2"/>
  <c r="U26" i="2"/>
  <c r="V26" i="2"/>
  <c r="X26" i="2"/>
  <c r="Y26" i="2"/>
  <c r="Z26" i="2"/>
  <c r="AB26" i="2"/>
  <c r="AC26" i="2"/>
  <c r="AD26" i="2"/>
  <c r="AE26" i="2"/>
  <c r="AF26" i="2"/>
  <c r="AG26" i="2"/>
  <c r="AH26" i="2"/>
  <c r="AI26" i="2"/>
  <c r="AJ26" i="2"/>
  <c r="E27" i="2"/>
  <c r="X27" i="2"/>
  <c r="E28" i="2"/>
  <c r="B28" i="2" s="1"/>
  <c r="F28" i="2"/>
  <c r="I28" i="2"/>
  <c r="J28" i="2"/>
  <c r="M28" i="2"/>
  <c r="N28" i="2"/>
  <c r="R28" i="2"/>
  <c r="T28" i="2"/>
  <c r="X28" i="2"/>
  <c r="Y28" i="2"/>
  <c r="AC28" i="2"/>
  <c r="AD28" i="2"/>
  <c r="AG28" i="2"/>
  <c r="AH28" i="2"/>
  <c r="B29" i="2"/>
  <c r="E29" i="2"/>
  <c r="D29" i="2" s="1"/>
  <c r="F29" i="2"/>
  <c r="G29" i="2"/>
  <c r="I29" i="2"/>
  <c r="J29" i="2"/>
  <c r="K29" i="2"/>
  <c r="M29" i="2"/>
  <c r="N29" i="2"/>
  <c r="O29" i="2"/>
  <c r="R29" i="2"/>
  <c r="T29" i="2"/>
  <c r="U29" i="2"/>
  <c r="X29" i="2"/>
  <c r="Y29" i="2"/>
  <c r="Z29" i="2"/>
  <c r="AC29" i="2"/>
  <c r="AD29" i="2"/>
  <c r="AE29" i="2"/>
  <c r="AG29" i="2"/>
  <c r="AH29" i="2"/>
  <c r="AI29" i="2"/>
  <c r="B30" i="2"/>
  <c r="D30" i="2"/>
  <c r="E30" i="2"/>
  <c r="F30" i="2"/>
  <c r="G30" i="2"/>
  <c r="H30" i="2"/>
  <c r="I30" i="2"/>
  <c r="J30" i="2"/>
  <c r="K30" i="2"/>
  <c r="L30" i="2"/>
  <c r="M30" i="2"/>
  <c r="N30" i="2"/>
  <c r="O30" i="2"/>
  <c r="Q30" i="2"/>
  <c r="R30" i="2"/>
  <c r="T30" i="2"/>
  <c r="U30" i="2"/>
  <c r="V30" i="2"/>
  <c r="X30" i="2"/>
  <c r="Y30" i="2"/>
  <c r="Z30" i="2"/>
  <c r="AB30" i="2"/>
  <c r="AC30" i="2"/>
  <c r="AD30" i="2"/>
  <c r="AE30" i="2"/>
  <c r="AF30" i="2"/>
  <c r="AG30" i="2"/>
  <c r="AH30" i="2"/>
  <c r="AI30" i="2"/>
  <c r="AJ30" i="2"/>
  <c r="D31" i="2"/>
  <c r="E31" i="2"/>
  <c r="G31" i="2" s="1"/>
  <c r="H31" i="2"/>
  <c r="I31" i="2"/>
  <c r="K31" i="2"/>
  <c r="M31" i="2"/>
  <c r="O31" i="2"/>
  <c r="Q31" i="2"/>
  <c r="U31" i="2"/>
  <c r="V31" i="2"/>
  <c r="X31" i="2"/>
  <c r="AB31" i="2"/>
  <c r="AC31" i="2"/>
  <c r="AE31" i="2"/>
  <c r="AG31" i="2"/>
  <c r="AI31" i="2"/>
  <c r="AJ31" i="2"/>
  <c r="E32" i="2"/>
  <c r="J32" i="2"/>
  <c r="Q32" i="2"/>
  <c r="X32" i="2"/>
  <c r="AD32" i="2"/>
  <c r="AJ32" i="2"/>
  <c r="E33" i="2"/>
  <c r="F33" i="2"/>
  <c r="J33" i="2"/>
  <c r="K33" i="2"/>
  <c r="O33" i="2"/>
  <c r="R33" i="2"/>
  <c r="X33" i="2"/>
  <c r="Y33" i="2"/>
  <c r="AD33" i="2"/>
  <c r="AE33" i="2"/>
  <c r="AI33" i="2"/>
  <c r="B34" i="2"/>
  <c r="D34" i="2"/>
  <c r="E34" i="2"/>
  <c r="F34" i="2"/>
  <c r="G34" i="2"/>
  <c r="H34" i="2"/>
  <c r="I34" i="2"/>
  <c r="J34" i="2"/>
  <c r="K34" i="2"/>
  <c r="L34" i="2"/>
  <c r="M34" i="2"/>
  <c r="N34" i="2"/>
  <c r="O34" i="2"/>
  <c r="Q34" i="2"/>
  <c r="R34" i="2"/>
  <c r="T34" i="2"/>
  <c r="U34" i="2"/>
  <c r="V34" i="2"/>
  <c r="X34" i="2"/>
  <c r="Y34" i="2"/>
  <c r="Z34" i="2"/>
  <c r="AB34" i="2"/>
  <c r="AC34" i="2"/>
  <c r="AD34" i="2"/>
  <c r="AE34" i="2"/>
  <c r="AF34" i="2"/>
  <c r="AG34" i="2"/>
  <c r="AH34" i="2"/>
  <c r="AI34" i="2"/>
  <c r="AJ34" i="2"/>
  <c r="B35" i="2"/>
  <c r="D35" i="2"/>
  <c r="E35" i="2"/>
  <c r="G35" i="2" s="1"/>
  <c r="H35" i="2"/>
  <c r="I35" i="2"/>
  <c r="K35" i="2"/>
  <c r="M35" i="2"/>
  <c r="O35" i="2"/>
  <c r="Q35" i="2"/>
  <c r="U35" i="2"/>
  <c r="V35" i="2"/>
  <c r="X35" i="2"/>
  <c r="AB35" i="2"/>
  <c r="AC35" i="2"/>
  <c r="AE35" i="2"/>
  <c r="AG35" i="2"/>
  <c r="AI35" i="2"/>
  <c r="AJ35" i="2"/>
  <c r="E36" i="2"/>
  <c r="J36" i="2" s="1"/>
  <c r="X36" i="2"/>
  <c r="AD36" i="2"/>
  <c r="E37" i="2"/>
  <c r="F37" i="2"/>
  <c r="J37" i="2"/>
  <c r="K37" i="2"/>
  <c r="O37" i="2"/>
  <c r="R37" i="2"/>
  <c r="X37" i="2"/>
  <c r="Y37" i="2"/>
  <c r="AD37" i="2"/>
  <c r="AE37" i="2"/>
  <c r="AI37" i="2"/>
  <c r="B38" i="2"/>
  <c r="D38" i="2"/>
  <c r="E38" i="2"/>
  <c r="F38" i="2"/>
  <c r="G38" i="2"/>
  <c r="H38" i="2"/>
  <c r="I38" i="2"/>
  <c r="J38" i="2"/>
  <c r="K38" i="2"/>
  <c r="L38" i="2"/>
  <c r="M38" i="2"/>
  <c r="N38" i="2"/>
  <c r="O38" i="2"/>
  <c r="Q38" i="2"/>
  <c r="R38" i="2"/>
  <c r="T38" i="2"/>
  <c r="U38" i="2"/>
  <c r="V38" i="2"/>
  <c r="X38" i="2"/>
  <c r="Y38" i="2"/>
  <c r="Z38" i="2"/>
  <c r="AB38" i="2"/>
  <c r="AC38" i="2"/>
  <c r="AD38" i="2"/>
  <c r="AE38" i="2"/>
  <c r="AF38" i="2"/>
  <c r="AG38" i="2"/>
  <c r="AH38" i="2"/>
  <c r="AI38" i="2"/>
  <c r="AJ38" i="2"/>
  <c r="B39" i="2"/>
  <c r="D39" i="2"/>
  <c r="E39" i="2"/>
  <c r="G39" i="2" s="1"/>
  <c r="H39" i="2"/>
  <c r="I39" i="2"/>
  <c r="K39" i="2"/>
  <c r="M39" i="2"/>
  <c r="O39" i="2"/>
  <c r="Q39" i="2"/>
  <c r="U39" i="2"/>
  <c r="V39" i="2"/>
  <c r="X39" i="2"/>
  <c r="AB39" i="2"/>
  <c r="AC39" i="2"/>
  <c r="AE39" i="2"/>
  <c r="AG39" i="2"/>
  <c r="AI39" i="2"/>
  <c r="AJ39" i="2"/>
  <c r="E40" i="2"/>
  <c r="J40" i="2"/>
  <c r="Q40" i="2"/>
  <c r="X40" i="2"/>
  <c r="AD40" i="2"/>
  <c r="AI40" i="2"/>
  <c r="B41" i="2"/>
  <c r="D41" i="2"/>
  <c r="E41" i="2"/>
  <c r="G41" i="2"/>
  <c r="H41" i="2"/>
  <c r="I41" i="2"/>
  <c r="K41" i="2"/>
  <c r="L41" i="2"/>
  <c r="M41" i="2"/>
  <c r="O41" i="2"/>
  <c r="Q41" i="2"/>
  <c r="R41" i="2"/>
  <c r="U41" i="2"/>
  <c r="V41" i="2"/>
  <c r="X41" i="2"/>
  <c r="Z41" i="2"/>
  <c r="AB41" i="2"/>
  <c r="AC41" i="2"/>
  <c r="AE41" i="2"/>
  <c r="AF41" i="2"/>
  <c r="AG41" i="2"/>
  <c r="AI41" i="2"/>
  <c r="AJ41" i="2"/>
  <c r="E42" i="2"/>
  <c r="F42" i="2" s="1"/>
  <c r="H42" i="2"/>
  <c r="J42" i="2"/>
  <c r="M42" i="2"/>
  <c r="Q42" i="2"/>
  <c r="T42" i="2"/>
  <c r="X42" i="2"/>
  <c r="AB42" i="2"/>
  <c r="AD42" i="2"/>
  <c r="AG42" i="2"/>
  <c r="AJ42" i="2"/>
  <c r="B43" i="2"/>
  <c r="E43" i="2"/>
  <c r="F43" i="2"/>
  <c r="I43" i="2"/>
  <c r="J43" i="2"/>
  <c r="K43" i="2"/>
  <c r="N43" i="2"/>
  <c r="O43" i="2"/>
  <c r="R43" i="2"/>
  <c r="U43" i="2"/>
  <c r="X43" i="2"/>
  <c r="Y43" i="2"/>
  <c r="AC43" i="2"/>
  <c r="AD43" i="2"/>
  <c r="AE43" i="2"/>
  <c r="AH43" i="2"/>
  <c r="AI43" i="2"/>
  <c r="B44" i="2"/>
  <c r="D44" i="2"/>
  <c r="E44" i="2"/>
  <c r="F44" i="2"/>
  <c r="G44" i="2"/>
  <c r="H44" i="2"/>
  <c r="I44" i="2"/>
  <c r="J44" i="2"/>
  <c r="K44" i="2"/>
  <c r="L44" i="2"/>
  <c r="M44" i="2"/>
  <c r="N44" i="2"/>
  <c r="O44" i="2"/>
  <c r="Q44" i="2"/>
  <c r="R44" i="2"/>
  <c r="T44" i="2"/>
  <c r="U44" i="2"/>
  <c r="V44" i="2"/>
  <c r="X44" i="2"/>
  <c r="Y44" i="2"/>
  <c r="Z44" i="2"/>
  <c r="AB44" i="2"/>
  <c r="AC44" i="2"/>
  <c r="AD44" i="2"/>
  <c r="AE44" i="2"/>
  <c r="AF44" i="2"/>
  <c r="AG44" i="2"/>
  <c r="AH44" i="2"/>
  <c r="AI44" i="2"/>
  <c r="AJ44" i="2"/>
  <c r="B45" i="2"/>
  <c r="D45" i="2"/>
  <c r="E45" i="2"/>
  <c r="G45" i="2"/>
  <c r="H45" i="2"/>
  <c r="I45" i="2"/>
  <c r="K45" i="2"/>
  <c r="L45" i="2"/>
  <c r="M45" i="2"/>
  <c r="O45" i="2"/>
  <c r="Q45" i="2"/>
  <c r="R45" i="2"/>
  <c r="U45" i="2"/>
  <c r="V45" i="2"/>
  <c r="X45" i="2"/>
  <c r="Z45" i="2"/>
  <c r="AB45" i="2"/>
  <c r="AC45" i="2"/>
  <c r="AE45" i="2"/>
  <c r="AF45" i="2"/>
  <c r="AG45" i="2"/>
  <c r="AI45" i="2"/>
  <c r="AJ45" i="2"/>
  <c r="B46" i="2"/>
  <c r="D46" i="2"/>
  <c r="E46" i="2"/>
  <c r="F46" i="2"/>
  <c r="G46" i="2"/>
  <c r="H46" i="2"/>
  <c r="I46" i="2"/>
  <c r="J46" i="2"/>
  <c r="K46" i="2"/>
  <c r="L46" i="2"/>
  <c r="M46" i="2"/>
  <c r="N46" i="2"/>
  <c r="O46" i="2"/>
  <c r="Q46" i="2"/>
  <c r="R46" i="2"/>
  <c r="T46" i="2"/>
  <c r="U46" i="2"/>
  <c r="V46" i="2"/>
  <c r="X46" i="2"/>
  <c r="Y46" i="2"/>
  <c r="Z46" i="2"/>
  <c r="AB46" i="2"/>
  <c r="AC46" i="2"/>
  <c r="AD46" i="2"/>
  <c r="AE46" i="2"/>
  <c r="AF46" i="2"/>
  <c r="AG46" i="2"/>
  <c r="AH46" i="2"/>
  <c r="AI46" i="2"/>
  <c r="AJ46" i="2"/>
  <c r="B47" i="2"/>
  <c r="E47" i="2"/>
  <c r="D47" i="2" s="1"/>
  <c r="G47" i="2"/>
  <c r="I47" i="2"/>
  <c r="K47" i="2"/>
  <c r="M47" i="2"/>
  <c r="O47" i="2"/>
  <c r="R47" i="2"/>
  <c r="U47" i="2"/>
  <c r="X47" i="2"/>
  <c r="Z47" i="2"/>
  <c r="AC47" i="2"/>
  <c r="AE47" i="2"/>
  <c r="AG47" i="2"/>
  <c r="AI47" i="2"/>
  <c r="D48" i="2"/>
  <c r="E48" i="2"/>
  <c r="B48" i="2" s="1"/>
  <c r="F48" i="2"/>
  <c r="H48" i="2"/>
  <c r="I48" i="2"/>
  <c r="J48" i="2"/>
  <c r="L48" i="2"/>
  <c r="M48" i="2"/>
  <c r="N48" i="2"/>
  <c r="Q48" i="2"/>
  <c r="R48" i="2"/>
  <c r="T48" i="2"/>
  <c r="V48" i="2"/>
  <c r="X48" i="2"/>
  <c r="Y48" i="2"/>
  <c r="AB48" i="2"/>
  <c r="AC48" i="2"/>
  <c r="AD48" i="2"/>
  <c r="AF48" i="2"/>
  <c r="AG48" i="2"/>
  <c r="AH48" i="2"/>
  <c r="AJ48" i="2"/>
  <c r="B49" i="2"/>
  <c r="E49" i="2"/>
  <c r="G49" i="2"/>
  <c r="I49" i="2"/>
  <c r="K49" i="2"/>
  <c r="M49" i="2"/>
  <c r="O49" i="2"/>
  <c r="R49" i="2"/>
  <c r="U49" i="2"/>
  <c r="X49" i="2"/>
  <c r="Z49" i="2"/>
  <c r="AC49" i="2"/>
  <c r="AE49" i="2"/>
  <c r="AG49" i="2"/>
  <c r="AI49" i="2"/>
  <c r="B50" i="2"/>
  <c r="D50" i="2"/>
  <c r="E50" i="2"/>
  <c r="F50" i="2"/>
  <c r="G50" i="2"/>
  <c r="H50" i="2"/>
  <c r="I50" i="2"/>
  <c r="J50" i="2"/>
  <c r="K50" i="2"/>
  <c r="L50" i="2"/>
  <c r="M50" i="2"/>
  <c r="N50" i="2"/>
  <c r="O50" i="2"/>
  <c r="Q50" i="2"/>
  <c r="R50" i="2"/>
  <c r="T50" i="2"/>
  <c r="U50" i="2"/>
  <c r="V50" i="2"/>
  <c r="X50" i="2"/>
  <c r="Y50" i="2"/>
  <c r="Z50" i="2"/>
  <c r="AB50" i="2"/>
  <c r="AC50" i="2"/>
  <c r="AD50" i="2"/>
  <c r="AE50" i="2"/>
  <c r="AF50" i="2"/>
  <c r="AG50" i="2"/>
  <c r="AH50" i="2"/>
  <c r="AI50" i="2"/>
  <c r="AJ50" i="2"/>
  <c r="B51" i="2"/>
  <c r="E51" i="2"/>
  <c r="G51" i="2" s="1"/>
  <c r="K51" i="2"/>
  <c r="M51" i="2"/>
  <c r="U51" i="2"/>
  <c r="X51" i="2"/>
  <c r="AE51" i="2"/>
  <c r="AG51" i="2"/>
  <c r="D52" i="2"/>
  <c r="E52" i="2"/>
  <c r="B52" i="2" s="1"/>
  <c r="F52" i="2"/>
  <c r="H52" i="2"/>
  <c r="I52" i="2"/>
  <c r="J52" i="2"/>
  <c r="L52" i="2"/>
  <c r="M52" i="2"/>
  <c r="N52" i="2"/>
  <c r="Q52" i="2"/>
  <c r="R52" i="2"/>
  <c r="T52" i="2"/>
  <c r="V52" i="2"/>
  <c r="X52" i="2"/>
  <c r="Y52" i="2"/>
  <c r="AB52" i="2"/>
  <c r="AC52" i="2"/>
  <c r="AD52" i="2"/>
  <c r="AF52" i="2"/>
  <c r="AG52" i="2"/>
  <c r="AH52" i="2"/>
  <c r="AJ52" i="2"/>
  <c r="B53" i="2"/>
  <c r="E53" i="2"/>
  <c r="G53" i="2"/>
  <c r="I53" i="2"/>
  <c r="K53" i="2"/>
  <c r="M53" i="2"/>
  <c r="O53" i="2"/>
  <c r="R53" i="2"/>
  <c r="U53" i="2"/>
  <c r="X53" i="2"/>
  <c r="Z53" i="2"/>
  <c r="AC53" i="2"/>
  <c r="AE53" i="2"/>
  <c r="AG53" i="2"/>
  <c r="AI53" i="2"/>
  <c r="B54" i="2"/>
  <c r="D54" i="2"/>
  <c r="E54" i="2"/>
  <c r="F54" i="2"/>
  <c r="G54" i="2"/>
  <c r="H54" i="2"/>
  <c r="I54" i="2"/>
  <c r="J54" i="2"/>
  <c r="K54" i="2"/>
  <c r="L54" i="2"/>
  <c r="M54" i="2"/>
  <c r="N54" i="2"/>
  <c r="O54" i="2"/>
  <c r="Q54" i="2"/>
  <c r="R54" i="2"/>
  <c r="T54" i="2"/>
  <c r="U54" i="2"/>
  <c r="V54" i="2"/>
  <c r="X54" i="2"/>
  <c r="Y54" i="2"/>
  <c r="Z54" i="2"/>
  <c r="AB54" i="2"/>
  <c r="AC54" i="2"/>
  <c r="AD54" i="2"/>
  <c r="AE54" i="2"/>
  <c r="AF54" i="2"/>
  <c r="AG54" i="2"/>
  <c r="AH54" i="2"/>
  <c r="AI54" i="2"/>
  <c r="AJ54" i="2"/>
  <c r="B55" i="2"/>
  <c r="D55" i="2"/>
  <c r="E55" i="2"/>
  <c r="G55" i="2" s="1"/>
  <c r="H55" i="2"/>
  <c r="I55" i="2"/>
  <c r="K55" i="2"/>
  <c r="M55" i="2"/>
  <c r="O55" i="2"/>
  <c r="Q55" i="2"/>
  <c r="U55" i="2"/>
  <c r="V55" i="2"/>
  <c r="X55" i="2"/>
  <c r="AB55" i="2"/>
  <c r="AC55" i="2"/>
  <c r="AE55" i="2"/>
  <c r="AG55" i="2"/>
  <c r="AI55" i="2"/>
  <c r="AJ55" i="2"/>
  <c r="D56" i="2"/>
  <c r="E56" i="2"/>
  <c r="F56" i="2" s="1"/>
  <c r="I56" i="2"/>
  <c r="J56" i="2"/>
  <c r="N56" i="2"/>
  <c r="Q56" i="2"/>
  <c r="V56" i="2"/>
  <c r="X56" i="2"/>
  <c r="AC56" i="2"/>
  <c r="AD56" i="2"/>
  <c r="AH56" i="2"/>
  <c r="AJ56" i="2"/>
  <c r="E57" i="2"/>
  <c r="J57" i="2"/>
  <c r="O57" i="2"/>
  <c r="X57" i="2"/>
  <c r="AD57" i="2"/>
  <c r="AI57" i="2"/>
  <c r="E58" i="2"/>
  <c r="I58" i="2" s="1"/>
  <c r="R58" i="2"/>
  <c r="X58" i="2"/>
  <c r="B59" i="2"/>
  <c r="D59" i="2"/>
  <c r="E59" i="2"/>
  <c r="F59" i="2"/>
  <c r="G59" i="2"/>
  <c r="H59" i="2"/>
  <c r="I59" i="2"/>
  <c r="J59" i="2"/>
  <c r="K59" i="2"/>
  <c r="L59" i="2"/>
  <c r="M59" i="2"/>
  <c r="N59" i="2"/>
  <c r="O59" i="2"/>
  <c r="Q59" i="2"/>
  <c r="R59" i="2"/>
  <c r="T59" i="2"/>
  <c r="U59" i="2"/>
  <c r="V59" i="2"/>
  <c r="X59" i="2"/>
  <c r="Y59" i="2"/>
  <c r="Z59" i="2"/>
  <c r="AB59" i="2"/>
  <c r="AC59" i="2"/>
  <c r="AD59" i="2"/>
  <c r="AE59" i="2"/>
  <c r="AF59" i="2"/>
  <c r="AG59" i="2"/>
  <c r="AH59" i="2"/>
  <c r="AI59" i="2"/>
  <c r="AJ59" i="2"/>
  <c r="B60" i="2"/>
  <c r="D60" i="2"/>
  <c r="E60" i="2"/>
  <c r="G60" i="2"/>
  <c r="H60" i="2"/>
  <c r="I60" i="2"/>
  <c r="K60" i="2"/>
  <c r="L60" i="2"/>
  <c r="M60" i="2"/>
  <c r="O60" i="2"/>
  <c r="Q60" i="2"/>
  <c r="R60" i="2"/>
  <c r="U60" i="2"/>
  <c r="V60" i="2"/>
  <c r="X60" i="2"/>
  <c r="Z60" i="2"/>
  <c r="AB60" i="2"/>
  <c r="AC60" i="2"/>
  <c r="AE60" i="2"/>
  <c r="AF60" i="2"/>
  <c r="AG60" i="2"/>
  <c r="AI60" i="2"/>
  <c r="AJ60" i="2"/>
  <c r="D61" i="2"/>
  <c r="E61" i="2"/>
  <c r="H61" i="2"/>
  <c r="I61" i="2"/>
  <c r="L61" i="2"/>
  <c r="M61" i="2"/>
  <c r="Q61" i="2"/>
  <c r="R61" i="2"/>
  <c r="V61" i="2"/>
  <c r="X61" i="2"/>
  <c r="AB61" i="2"/>
  <c r="AC61" i="2"/>
  <c r="AF61" i="2"/>
  <c r="AG61" i="2"/>
  <c r="AJ61" i="2"/>
  <c r="E62" i="2"/>
  <c r="I62" i="2" s="1"/>
  <c r="R62" i="2"/>
  <c r="X62" i="2"/>
  <c r="B63" i="2"/>
  <c r="D63" i="2"/>
  <c r="E63" i="2"/>
  <c r="F63" i="2"/>
  <c r="G63" i="2"/>
  <c r="H63" i="2"/>
  <c r="I63" i="2"/>
  <c r="J63" i="2"/>
  <c r="K63" i="2"/>
  <c r="L63" i="2"/>
  <c r="M63" i="2"/>
  <c r="N63" i="2"/>
  <c r="O63" i="2"/>
  <c r="Q63" i="2"/>
  <c r="R63" i="2"/>
  <c r="T63" i="2"/>
  <c r="U63" i="2"/>
  <c r="V63" i="2"/>
  <c r="X63" i="2"/>
  <c r="Y63" i="2"/>
  <c r="Z63" i="2"/>
  <c r="AB63" i="2"/>
  <c r="AC63" i="2"/>
  <c r="AD63" i="2"/>
  <c r="AE63" i="2"/>
  <c r="AF63" i="2"/>
  <c r="AG63" i="2"/>
  <c r="AH63" i="2"/>
  <c r="AI63" i="2"/>
  <c r="AJ63" i="2"/>
  <c r="B64" i="2"/>
  <c r="D64" i="2"/>
  <c r="E64" i="2"/>
  <c r="G64" i="2"/>
  <c r="H64" i="2"/>
  <c r="I64" i="2"/>
  <c r="K64" i="2"/>
  <c r="L64" i="2"/>
  <c r="M64" i="2"/>
  <c r="O64" i="2"/>
  <c r="Q64" i="2"/>
  <c r="R64" i="2"/>
  <c r="U64" i="2"/>
  <c r="V64" i="2"/>
  <c r="X64" i="2"/>
  <c r="Z64" i="2"/>
  <c r="AB64" i="2"/>
  <c r="AC64" i="2"/>
  <c r="AE64" i="2"/>
  <c r="AF64" i="2"/>
  <c r="AG64" i="2"/>
  <c r="AI64" i="2"/>
  <c r="AJ64" i="2"/>
  <c r="D65" i="2"/>
  <c r="E65" i="2"/>
  <c r="H65" i="2"/>
  <c r="I65" i="2"/>
  <c r="L65" i="2"/>
  <c r="M65" i="2"/>
  <c r="Q65" i="2"/>
  <c r="R65" i="2"/>
  <c r="V65" i="2"/>
  <c r="X65" i="2"/>
  <c r="AB65" i="2"/>
  <c r="AC65" i="2"/>
  <c r="AF65" i="2"/>
  <c r="AG65" i="2"/>
  <c r="AJ65" i="2"/>
  <c r="E66" i="2"/>
  <c r="I66" i="2" s="1"/>
  <c r="R66" i="2"/>
  <c r="X66" i="2"/>
  <c r="B67" i="2"/>
  <c r="D67" i="2"/>
  <c r="E67" i="2"/>
  <c r="F67" i="2"/>
  <c r="G67" i="2"/>
  <c r="H67" i="2"/>
  <c r="I67" i="2"/>
  <c r="J67" i="2"/>
  <c r="K67" i="2"/>
  <c r="L67" i="2"/>
  <c r="M67" i="2"/>
  <c r="N67" i="2"/>
  <c r="O67" i="2"/>
  <c r="Q67" i="2"/>
  <c r="R67" i="2"/>
  <c r="T67" i="2"/>
  <c r="U67" i="2"/>
  <c r="V67" i="2"/>
  <c r="X67" i="2"/>
  <c r="Y67" i="2"/>
  <c r="Z67" i="2"/>
  <c r="AB67" i="2"/>
  <c r="AC67" i="2"/>
  <c r="AD67" i="2"/>
  <c r="AE67" i="2"/>
  <c r="AF67" i="2"/>
  <c r="AG67" i="2"/>
  <c r="AH67" i="2"/>
  <c r="AI67" i="2"/>
  <c r="AJ67" i="2"/>
  <c r="B68" i="2"/>
  <c r="D68" i="2"/>
  <c r="E68" i="2"/>
  <c r="G68" i="2"/>
  <c r="H68" i="2"/>
  <c r="I68" i="2"/>
  <c r="K68" i="2"/>
  <c r="L68" i="2"/>
  <c r="M68" i="2"/>
  <c r="O68" i="2"/>
  <c r="Q68" i="2"/>
  <c r="R68" i="2"/>
  <c r="U68" i="2"/>
  <c r="V68" i="2"/>
  <c r="X68" i="2"/>
  <c r="Z68" i="2"/>
  <c r="AB68" i="2"/>
  <c r="AC68" i="2"/>
  <c r="AE68" i="2"/>
  <c r="AF68" i="2"/>
  <c r="AG68" i="2"/>
  <c r="AI68" i="2"/>
  <c r="AJ68" i="2"/>
  <c r="D69" i="2"/>
  <c r="E69" i="2"/>
  <c r="H69" i="2"/>
  <c r="I69" i="2"/>
  <c r="L69" i="2"/>
  <c r="M69" i="2"/>
  <c r="Q69" i="2"/>
  <c r="R69" i="2"/>
  <c r="V69" i="2"/>
  <c r="X69" i="2"/>
  <c r="AB69" i="2"/>
  <c r="AC69" i="2"/>
  <c r="AF69" i="2"/>
  <c r="AG69" i="2"/>
  <c r="AJ69" i="2"/>
  <c r="E70" i="2"/>
  <c r="F70" i="2" s="1"/>
  <c r="I70" i="2"/>
  <c r="J70" i="2"/>
  <c r="M70" i="2"/>
  <c r="R70" i="2"/>
  <c r="T70" i="2"/>
  <c r="X70" i="2"/>
  <c r="AC70" i="2"/>
  <c r="AD70" i="2"/>
  <c r="AG70" i="2"/>
  <c r="B71" i="2"/>
  <c r="D71" i="2"/>
  <c r="E71" i="2"/>
  <c r="F71" i="2"/>
  <c r="G71" i="2"/>
  <c r="H71" i="2"/>
  <c r="I71" i="2"/>
  <c r="J71" i="2"/>
  <c r="K71" i="2"/>
  <c r="L71" i="2"/>
  <c r="M71" i="2"/>
  <c r="N71" i="2"/>
  <c r="O71" i="2"/>
  <c r="Q71" i="2"/>
  <c r="R71" i="2"/>
  <c r="T71" i="2"/>
  <c r="U71" i="2"/>
  <c r="V71" i="2"/>
  <c r="X71" i="2"/>
  <c r="Y71" i="2"/>
  <c r="Z71" i="2"/>
  <c r="AB71" i="2"/>
  <c r="AC71" i="2"/>
  <c r="AD71" i="2"/>
  <c r="AE71" i="2"/>
  <c r="AF71" i="2"/>
  <c r="AG71" i="2"/>
  <c r="AH71" i="2"/>
  <c r="AI71" i="2"/>
  <c r="AJ71" i="2"/>
  <c r="B72" i="2"/>
  <c r="D72" i="2"/>
  <c r="E72" i="2"/>
  <c r="G72" i="2"/>
  <c r="H72" i="2"/>
  <c r="I72" i="2"/>
  <c r="K72" i="2"/>
  <c r="L72" i="2"/>
  <c r="M72" i="2"/>
  <c r="O72" i="2"/>
  <c r="Q72" i="2"/>
  <c r="R72" i="2"/>
  <c r="U72" i="2"/>
  <c r="V72" i="2"/>
  <c r="X72" i="2"/>
  <c r="Z72" i="2"/>
  <c r="AB72" i="2"/>
  <c r="AC72" i="2"/>
  <c r="AE72" i="2"/>
  <c r="AF72" i="2"/>
  <c r="AG72" i="2"/>
  <c r="AI72" i="2"/>
  <c r="AJ72" i="2"/>
  <c r="D73" i="2"/>
  <c r="E73" i="2"/>
  <c r="H73" i="2"/>
  <c r="I73" i="2"/>
  <c r="L73" i="2"/>
  <c r="M73" i="2"/>
  <c r="Q73" i="2"/>
  <c r="R73" i="2"/>
  <c r="V73" i="2"/>
  <c r="X73" i="2"/>
  <c r="AB73" i="2"/>
  <c r="AC73" i="2"/>
  <c r="AF73" i="2"/>
  <c r="AG73" i="2"/>
  <c r="AJ73" i="2"/>
  <c r="E74" i="2"/>
  <c r="F74" i="2" s="1"/>
  <c r="I74" i="2"/>
  <c r="J74" i="2"/>
  <c r="M74" i="2"/>
  <c r="R74" i="2"/>
  <c r="T74" i="2"/>
  <c r="X74" i="2"/>
  <c r="AC74" i="2"/>
  <c r="AD74" i="2"/>
  <c r="AG74" i="2"/>
  <c r="B75" i="2"/>
  <c r="D75" i="2"/>
  <c r="E75" i="2"/>
  <c r="F75" i="2"/>
  <c r="G75" i="2"/>
  <c r="H75" i="2"/>
  <c r="I75" i="2"/>
  <c r="J75" i="2"/>
  <c r="K75" i="2"/>
  <c r="L75" i="2"/>
  <c r="M75" i="2"/>
  <c r="N75" i="2"/>
  <c r="O75" i="2"/>
  <c r="Q75" i="2"/>
  <c r="R75" i="2"/>
  <c r="T75" i="2"/>
  <c r="U75" i="2"/>
  <c r="V75" i="2"/>
  <c r="X75" i="2"/>
  <c r="Y75" i="2"/>
  <c r="Z75" i="2"/>
  <c r="AB75" i="2"/>
  <c r="AC75" i="2"/>
  <c r="AD75" i="2"/>
  <c r="AE75" i="2"/>
  <c r="AF75" i="2"/>
  <c r="AG75" i="2"/>
  <c r="AH75" i="2"/>
  <c r="AI75" i="2"/>
  <c r="AJ75" i="2"/>
  <c r="B76" i="2"/>
  <c r="D76" i="2"/>
  <c r="E76" i="2"/>
  <c r="G76" i="2"/>
  <c r="H76" i="2"/>
  <c r="I76" i="2"/>
  <c r="K76" i="2"/>
  <c r="L76" i="2"/>
  <c r="M76" i="2"/>
  <c r="O76" i="2"/>
  <c r="Q76" i="2"/>
  <c r="R76" i="2"/>
  <c r="U76" i="2"/>
  <c r="V76" i="2"/>
  <c r="X76" i="2"/>
  <c r="Z76" i="2"/>
  <c r="AB76" i="2"/>
  <c r="AC76" i="2"/>
  <c r="AE76" i="2"/>
  <c r="AF76" i="2"/>
  <c r="AG76" i="2"/>
  <c r="AI76" i="2"/>
  <c r="AJ76" i="2"/>
  <c r="E77" i="2"/>
  <c r="AD77" i="2"/>
  <c r="AJ77" i="2"/>
  <c r="B78" i="2"/>
  <c r="E78" i="2"/>
  <c r="F78" i="2"/>
  <c r="G78" i="2"/>
  <c r="I78" i="2"/>
  <c r="J78" i="2"/>
  <c r="K78" i="2"/>
  <c r="M78" i="2"/>
  <c r="N78" i="2"/>
  <c r="O78" i="2"/>
  <c r="R78" i="2"/>
  <c r="T78" i="2"/>
  <c r="U78" i="2"/>
  <c r="X78" i="2"/>
  <c r="Y78" i="2"/>
  <c r="Z78" i="2"/>
  <c r="AC78" i="2"/>
  <c r="AD78" i="2"/>
  <c r="AE78" i="2"/>
  <c r="AG78" i="2"/>
  <c r="AH78" i="2"/>
  <c r="AI78" i="2"/>
  <c r="B79" i="2"/>
  <c r="D79" i="2"/>
  <c r="E79" i="2"/>
  <c r="F79" i="2"/>
  <c r="G79" i="2"/>
  <c r="H79" i="2"/>
  <c r="I79" i="2"/>
  <c r="J79" i="2"/>
  <c r="K79" i="2"/>
  <c r="L79" i="2"/>
  <c r="M79" i="2"/>
  <c r="N79" i="2"/>
  <c r="O79" i="2"/>
  <c r="Q79" i="2"/>
  <c r="R79" i="2"/>
  <c r="T79" i="2"/>
  <c r="U79" i="2"/>
  <c r="V79" i="2"/>
  <c r="X79" i="2"/>
  <c r="Y79" i="2"/>
  <c r="Z79" i="2"/>
  <c r="AB79" i="2"/>
  <c r="AC79" i="2"/>
  <c r="AD79" i="2"/>
  <c r="AE79" i="2"/>
  <c r="AF79" i="2"/>
  <c r="AG79" i="2"/>
  <c r="AH79" i="2"/>
  <c r="AI79" i="2"/>
  <c r="AJ79" i="2"/>
  <c r="D80" i="2"/>
  <c r="E80" i="2"/>
  <c r="G80" i="2" s="1"/>
  <c r="I80" i="2"/>
  <c r="K80" i="2"/>
  <c r="O80" i="2"/>
  <c r="Q80" i="2"/>
  <c r="V80" i="2"/>
  <c r="X80" i="2"/>
  <c r="AC80" i="2"/>
  <c r="AE80" i="2"/>
  <c r="AI80" i="2"/>
  <c r="AJ80" i="2"/>
  <c r="E81" i="2"/>
  <c r="X81" i="2"/>
  <c r="AD81" i="2"/>
  <c r="AJ81" i="2"/>
  <c r="B82" i="2"/>
  <c r="E82" i="2"/>
  <c r="F82" i="2"/>
  <c r="G82" i="2"/>
  <c r="I82" i="2"/>
  <c r="J82" i="2"/>
  <c r="K82" i="2"/>
  <c r="M82" i="2"/>
  <c r="N82" i="2"/>
  <c r="O82" i="2"/>
  <c r="R82" i="2"/>
  <c r="T82" i="2"/>
  <c r="U82" i="2"/>
  <c r="X82" i="2"/>
  <c r="Y82" i="2"/>
  <c r="Z82" i="2"/>
  <c r="AC82" i="2"/>
  <c r="AD82" i="2"/>
  <c r="AE82" i="2"/>
  <c r="AF82" i="2"/>
  <c r="AG82" i="2"/>
  <c r="AH82" i="2"/>
  <c r="AI82" i="2"/>
  <c r="AJ82" i="2"/>
  <c r="D83" i="2"/>
  <c r="E83" i="2"/>
  <c r="H83" i="2"/>
  <c r="I83" i="2"/>
  <c r="L83" i="2"/>
  <c r="M83" i="2"/>
  <c r="Q83" i="2"/>
  <c r="R83" i="2"/>
  <c r="V83" i="2"/>
  <c r="X83" i="2"/>
  <c r="AB83" i="2"/>
  <c r="AC83" i="2"/>
  <c r="AF83" i="2"/>
  <c r="AG83" i="2"/>
  <c r="AJ83" i="2"/>
  <c r="E84" i="2"/>
  <c r="B85" i="2"/>
  <c r="D85" i="2"/>
  <c r="E85" i="2"/>
  <c r="F85" i="2"/>
  <c r="G85" i="2"/>
  <c r="H85" i="2"/>
  <c r="I85" i="2"/>
  <c r="J85" i="2"/>
  <c r="K85" i="2"/>
  <c r="L85" i="2"/>
  <c r="M85" i="2"/>
  <c r="N85" i="2"/>
  <c r="O85" i="2"/>
  <c r="Q85" i="2"/>
  <c r="R85" i="2"/>
  <c r="T85" i="2"/>
  <c r="U85" i="2"/>
  <c r="V85" i="2"/>
  <c r="X85" i="2"/>
  <c r="Y85" i="2"/>
  <c r="Z85" i="2"/>
  <c r="AB85" i="2"/>
  <c r="AC85" i="2"/>
  <c r="AD85" i="2"/>
  <c r="AE85" i="2"/>
  <c r="AF85" i="2"/>
  <c r="AG85" i="2"/>
  <c r="AH85" i="2"/>
  <c r="AI85" i="2"/>
  <c r="AJ85" i="2"/>
  <c r="B86" i="2"/>
  <c r="D86" i="2"/>
  <c r="E86" i="2"/>
  <c r="G86" i="2"/>
  <c r="H86" i="2"/>
  <c r="I86" i="2"/>
  <c r="K86" i="2"/>
  <c r="L86" i="2"/>
  <c r="M86" i="2"/>
  <c r="O86" i="2"/>
  <c r="Q86" i="2"/>
  <c r="R86" i="2"/>
  <c r="U86" i="2"/>
  <c r="V86" i="2"/>
  <c r="X86" i="2"/>
  <c r="Z86" i="2"/>
  <c r="AB86" i="2"/>
  <c r="AC86" i="2"/>
  <c r="AE86" i="2"/>
  <c r="AF86" i="2"/>
  <c r="AG86" i="2"/>
  <c r="AI86" i="2"/>
  <c r="AJ86" i="2"/>
  <c r="D87" i="2"/>
  <c r="E87" i="2"/>
  <c r="H87" i="2"/>
  <c r="I87" i="2"/>
  <c r="L87" i="2"/>
  <c r="M87" i="2"/>
  <c r="Q87" i="2"/>
  <c r="R87" i="2"/>
  <c r="V87" i="2"/>
  <c r="X87" i="2"/>
  <c r="AB87" i="2"/>
  <c r="AC87" i="2"/>
  <c r="AF87" i="2"/>
  <c r="AG87" i="2"/>
  <c r="AJ87" i="2"/>
  <c r="E88" i="2"/>
  <c r="M88" i="2"/>
  <c r="R88" i="2"/>
  <c r="X88" i="2"/>
  <c r="AC88" i="2"/>
  <c r="AG88" i="2"/>
  <c r="B89" i="2"/>
  <c r="D89" i="2"/>
  <c r="E89" i="2"/>
  <c r="F89" i="2"/>
  <c r="G89" i="2"/>
  <c r="H89" i="2"/>
  <c r="I89" i="2"/>
  <c r="J89" i="2"/>
  <c r="K89" i="2"/>
  <c r="L89" i="2"/>
  <c r="M89" i="2"/>
  <c r="N89" i="2"/>
  <c r="O89" i="2"/>
  <c r="Q89" i="2"/>
  <c r="R89" i="2"/>
  <c r="T89" i="2"/>
  <c r="U89" i="2"/>
  <c r="V89" i="2"/>
  <c r="X89" i="2"/>
  <c r="Y89" i="2"/>
  <c r="Z89" i="2"/>
  <c r="AB89" i="2"/>
  <c r="AC89" i="2"/>
  <c r="AD89" i="2"/>
  <c r="AE89" i="2"/>
  <c r="AF89" i="2"/>
  <c r="AG89" i="2"/>
  <c r="AH89" i="2"/>
  <c r="AI89" i="2"/>
  <c r="AJ89" i="2"/>
  <c r="B90" i="2"/>
  <c r="D90" i="2"/>
  <c r="E90" i="2"/>
  <c r="G90" i="2"/>
  <c r="H90" i="2"/>
  <c r="I90" i="2"/>
  <c r="K90" i="2"/>
  <c r="L90" i="2"/>
  <c r="M90" i="2"/>
  <c r="O90" i="2"/>
  <c r="Q90" i="2"/>
  <c r="R90" i="2"/>
  <c r="U90" i="2"/>
  <c r="V90" i="2"/>
  <c r="X90" i="2"/>
  <c r="Z90" i="2"/>
  <c r="AB90" i="2"/>
  <c r="AC90" i="2"/>
  <c r="AE90" i="2"/>
  <c r="AF90" i="2"/>
  <c r="AG90" i="2"/>
  <c r="AI90" i="2"/>
  <c r="AJ90" i="2"/>
  <c r="D91" i="2"/>
  <c r="E91" i="2"/>
  <c r="H91" i="2"/>
  <c r="I91" i="2"/>
  <c r="L91" i="2"/>
  <c r="M91" i="2"/>
  <c r="Q91" i="2"/>
  <c r="R91" i="2"/>
  <c r="V91" i="2"/>
  <c r="X91" i="2"/>
  <c r="AB91" i="2"/>
  <c r="AC91" i="2"/>
  <c r="AF91" i="2"/>
  <c r="AG91" i="2"/>
  <c r="AJ91" i="2"/>
  <c r="E2" i="2"/>
  <c r="D9" i="2" l="1"/>
  <c r="A9" i="2"/>
  <c r="Z9" i="2"/>
  <c r="M9" i="2"/>
  <c r="O5" i="2"/>
  <c r="AG4" i="2"/>
  <c r="R4" i="2"/>
  <c r="I4" i="2"/>
  <c r="AC3" i="2"/>
  <c r="AJ2" i="2"/>
  <c r="A2" i="2"/>
  <c r="AI9" i="2"/>
  <c r="X9" i="2"/>
  <c r="J9" i="2"/>
  <c r="X7" i="2"/>
  <c r="A7" i="2"/>
  <c r="R6" i="2"/>
  <c r="AI5" i="2"/>
  <c r="AD4" i="2"/>
  <c r="N4" i="2"/>
  <c r="F4" i="2"/>
  <c r="AG9" i="2"/>
  <c r="T9" i="2"/>
  <c r="G9" i="2"/>
  <c r="D5" i="2"/>
  <c r="A5" i="2"/>
  <c r="I3" i="2"/>
  <c r="A3" i="2"/>
  <c r="AE9" i="2"/>
  <c r="Y9" i="2"/>
  <c r="R9" i="2"/>
  <c r="K9" i="2"/>
  <c r="F9" i="2"/>
  <c r="AH9" i="2"/>
  <c r="AC9" i="2"/>
  <c r="U9" i="2"/>
  <c r="N9" i="2"/>
  <c r="I9" i="2"/>
  <c r="AD8" i="2"/>
  <c r="T8" i="2"/>
  <c r="J8" i="2"/>
  <c r="AC8" i="2"/>
  <c r="R8" i="2"/>
  <c r="I8" i="2"/>
  <c r="AG8" i="2"/>
  <c r="X8" i="2"/>
  <c r="M8" i="2"/>
  <c r="AH8" i="2"/>
  <c r="Y8" i="2"/>
  <c r="N8" i="2"/>
  <c r="F8" i="2"/>
  <c r="H8" i="2" s="1"/>
  <c r="AH6" i="2"/>
  <c r="AD6" i="2"/>
  <c r="Y6" i="2"/>
  <c r="T6" i="2"/>
  <c r="N6" i="2"/>
  <c r="J6" i="2"/>
  <c r="F6" i="2"/>
  <c r="H6" i="2" s="1"/>
  <c r="AE5" i="2"/>
  <c r="Y5" i="2"/>
  <c r="R5" i="2"/>
  <c r="K5" i="2"/>
  <c r="F5" i="2"/>
  <c r="AJ6" i="2"/>
  <c r="AF6" i="2"/>
  <c r="AB6" i="2"/>
  <c r="V6" i="2"/>
  <c r="Q6" i="2"/>
  <c r="L6" i="2"/>
  <c r="D6" i="2"/>
  <c r="AH5" i="2"/>
  <c r="AC5" i="2"/>
  <c r="U5" i="2"/>
  <c r="N5" i="2"/>
  <c r="I5" i="2"/>
  <c r="AI6" i="2"/>
  <c r="AE6" i="2"/>
  <c r="Z6" i="2"/>
  <c r="U6" i="2"/>
  <c r="O6" i="2"/>
  <c r="K6" i="2"/>
  <c r="G6" i="2"/>
  <c r="AG5" i="2"/>
  <c r="Z5" i="2"/>
  <c r="T5" i="2"/>
  <c r="M5" i="2"/>
  <c r="G5" i="2"/>
  <c r="I88" i="2"/>
  <c r="AG84" i="2"/>
  <c r="X84" i="2"/>
  <c r="M84" i="2"/>
  <c r="B77" i="2"/>
  <c r="G77" i="2"/>
  <c r="K77" i="2"/>
  <c r="O77" i="2"/>
  <c r="U77" i="2"/>
  <c r="Z77" i="2"/>
  <c r="AE77" i="2"/>
  <c r="AI77" i="2"/>
  <c r="AI91" i="2"/>
  <c r="AE91" i="2"/>
  <c r="Z91" i="2"/>
  <c r="U91" i="2"/>
  <c r="O91" i="2"/>
  <c r="K91" i="2"/>
  <c r="G91" i="2"/>
  <c r="B91" i="2"/>
  <c r="AH90" i="2"/>
  <c r="AD90" i="2"/>
  <c r="Y90" i="2"/>
  <c r="T90" i="2"/>
  <c r="N90" i="2"/>
  <c r="J90" i="2"/>
  <c r="F90" i="2"/>
  <c r="AJ88" i="2"/>
  <c r="AF88" i="2"/>
  <c r="AB88" i="2"/>
  <c r="V88" i="2"/>
  <c r="Q88" i="2"/>
  <c r="L88" i="2"/>
  <c r="H88" i="2"/>
  <c r="D88" i="2"/>
  <c r="AI87" i="2"/>
  <c r="AE87" i="2"/>
  <c r="Z87" i="2"/>
  <c r="U87" i="2"/>
  <c r="O87" i="2"/>
  <c r="K87" i="2"/>
  <c r="G87" i="2"/>
  <c r="B87" i="2"/>
  <c r="AH86" i="2"/>
  <c r="AD86" i="2"/>
  <c r="Y86" i="2"/>
  <c r="T86" i="2"/>
  <c r="N86" i="2"/>
  <c r="J86" i="2"/>
  <c r="F86" i="2"/>
  <c r="AJ84" i="2"/>
  <c r="AF84" i="2"/>
  <c r="AB84" i="2"/>
  <c r="V84" i="2"/>
  <c r="Q84" i="2"/>
  <c r="L84" i="2"/>
  <c r="H84" i="2"/>
  <c r="D84" i="2"/>
  <c r="AI83" i="2"/>
  <c r="AE83" i="2"/>
  <c r="Z83" i="2"/>
  <c r="U83" i="2"/>
  <c r="O83" i="2"/>
  <c r="K83" i="2"/>
  <c r="G83" i="2"/>
  <c r="B83" i="2"/>
  <c r="D82" i="2"/>
  <c r="H82" i="2"/>
  <c r="L82" i="2"/>
  <c r="Q82" i="2"/>
  <c r="V82" i="2"/>
  <c r="AB82" i="2"/>
  <c r="AH81" i="2"/>
  <c r="AC81" i="2"/>
  <c r="V81" i="2"/>
  <c r="N81" i="2"/>
  <c r="I81" i="2"/>
  <c r="D81" i="2"/>
  <c r="AG80" i="2"/>
  <c r="AB80" i="2"/>
  <c r="U80" i="2"/>
  <c r="M80" i="2"/>
  <c r="H80" i="2"/>
  <c r="B80" i="2"/>
  <c r="D78" i="2"/>
  <c r="H78" i="2"/>
  <c r="L78" i="2"/>
  <c r="Q78" i="2"/>
  <c r="V78" i="2"/>
  <c r="AB78" i="2"/>
  <c r="AF78" i="2"/>
  <c r="AJ78" i="2"/>
  <c r="AH77" i="2"/>
  <c r="AC77" i="2"/>
  <c r="V77" i="2"/>
  <c r="N77" i="2"/>
  <c r="I77" i="2"/>
  <c r="D77" i="2"/>
  <c r="AH74" i="2"/>
  <c r="Y74" i="2"/>
  <c r="N74" i="2"/>
  <c r="F73" i="2"/>
  <c r="J73" i="2"/>
  <c r="N73" i="2"/>
  <c r="T73" i="2"/>
  <c r="Y73" i="2"/>
  <c r="AD73" i="2"/>
  <c r="AH73" i="2"/>
  <c r="B73" i="2"/>
  <c r="G73" i="2"/>
  <c r="K73" i="2"/>
  <c r="O73" i="2"/>
  <c r="U73" i="2"/>
  <c r="Z73" i="2"/>
  <c r="AE73" i="2"/>
  <c r="AI73" i="2"/>
  <c r="AH70" i="2"/>
  <c r="Y70" i="2"/>
  <c r="N70" i="2"/>
  <c r="F69" i="2"/>
  <c r="J69" i="2"/>
  <c r="N69" i="2"/>
  <c r="T69" i="2"/>
  <c r="Y69" i="2"/>
  <c r="AD69" i="2"/>
  <c r="AH69" i="2"/>
  <c r="B69" i="2"/>
  <c r="G69" i="2"/>
  <c r="K69" i="2"/>
  <c r="O69" i="2"/>
  <c r="U69" i="2"/>
  <c r="Z69" i="2"/>
  <c r="AE69" i="2"/>
  <c r="AI69" i="2"/>
  <c r="AG66" i="2"/>
  <c r="M66" i="2"/>
  <c r="AG62" i="2"/>
  <c r="M62" i="2"/>
  <c r="AG58" i="2"/>
  <c r="M58" i="2"/>
  <c r="D57" i="2"/>
  <c r="H57" i="2"/>
  <c r="L57" i="2"/>
  <c r="Q57" i="2"/>
  <c r="V57" i="2"/>
  <c r="AB57" i="2"/>
  <c r="AF57" i="2"/>
  <c r="AJ57" i="2"/>
  <c r="F57" i="2"/>
  <c r="K57" i="2"/>
  <c r="R57" i="2"/>
  <c r="Y57" i="2"/>
  <c r="AE57" i="2"/>
  <c r="G57" i="2"/>
  <c r="M57" i="2"/>
  <c r="T57" i="2"/>
  <c r="Z57" i="2"/>
  <c r="AG57" i="2"/>
  <c r="B57" i="2"/>
  <c r="I57" i="2"/>
  <c r="N57" i="2"/>
  <c r="U57" i="2"/>
  <c r="AC57" i="2"/>
  <c r="AH57" i="2"/>
  <c r="Q81" i="2"/>
  <c r="J81" i="2"/>
  <c r="Q77" i="2"/>
  <c r="AH91" i="2"/>
  <c r="AD91" i="2"/>
  <c r="Y91" i="2"/>
  <c r="T91" i="2"/>
  <c r="N91" i="2"/>
  <c r="J91" i="2"/>
  <c r="F91" i="2"/>
  <c r="AI88" i="2"/>
  <c r="AE88" i="2"/>
  <c r="Z88" i="2"/>
  <c r="U88" i="2"/>
  <c r="O88" i="2"/>
  <c r="K88" i="2"/>
  <c r="G88" i="2"/>
  <c r="B88" i="2"/>
  <c r="AH87" i="2"/>
  <c r="AD87" i="2"/>
  <c r="Y87" i="2"/>
  <c r="T87" i="2"/>
  <c r="N87" i="2"/>
  <c r="J87" i="2"/>
  <c r="F87" i="2"/>
  <c r="AI84" i="2"/>
  <c r="AE84" i="2"/>
  <c r="Z84" i="2"/>
  <c r="U84" i="2"/>
  <c r="O84" i="2"/>
  <c r="K84" i="2"/>
  <c r="G84" i="2"/>
  <c r="B84" i="2"/>
  <c r="AH83" i="2"/>
  <c r="AD83" i="2"/>
  <c r="Y83" i="2"/>
  <c r="T83" i="2"/>
  <c r="N83" i="2"/>
  <c r="J83" i="2"/>
  <c r="F83" i="2"/>
  <c r="AG81" i="2"/>
  <c r="AB81" i="2"/>
  <c r="T81" i="2"/>
  <c r="M81" i="2"/>
  <c r="H81" i="2"/>
  <c r="AF80" i="2"/>
  <c r="Z80" i="2"/>
  <c r="R80" i="2"/>
  <c r="L80" i="2"/>
  <c r="AG77" i="2"/>
  <c r="AB77" i="2"/>
  <c r="T77" i="2"/>
  <c r="M77" i="2"/>
  <c r="H77" i="2"/>
  <c r="B74" i="2"/>
  <c r="G74" i="2"/>
  <c r="K74" i="2"/>
  <c r="O74" i="2"/>
  <c r="U74" i="2"/>
  <c r="Z74" i="2"/>
  <c r="AE74" i="2"/>
  <c r="AI74" i="2"/>
  <c r="D74" i="2"/>
  <c r="H74" i="2"/>
  <c r="L74" i="2"/>
  <c r="Q74" i="2"/>
  <c r="V74" i="2"/>
  <c r="AB74" i="2"/>
  <c r="AF74" i="2"/>
  <c r="AJ74" i="2"/>
  <c r="B70" i="2"/>
  <c r="G70" i="2"/>
  <c r="K70" i="2"/>
  <c r="O70" i="2"/>
  <c r="U70" i="2"/>
  <c r="Z70" i="2"/>
  <c r="AE70" i="2"/>
  <c r="AI70" i="2"/>
  <c r="D70" i="2"/>
  <c r="H70" i="2"/>
  <c r="L70" i="2"/>
  <c r="Q70" i="2"/>
  <c r="V70" i="2"/>
  <c r="AB70" i="2"/>
  <c r="AF70" i="2"/>
  <c r="AJ70" i="2"/>
  <c r="AC66" i="2"/>
  <c r="AC62" i="2"/>
  <c r="AC58" i="2"/>
  <c r="AC84" i="2"/>
  <c r="R84" i="2"/>
  <c r="I84" i="2"/>
  <c r="B81" i="2"/>
  <c r="G81" i="2"/>
  <c r="K81" i="2"/>
  <c r="O81" i="2"/>
  <c r="U81" i="2"/>
  <c r="Z81" i="2"/>
  <c r="AE81" i="2"/>
  <c r="AI81" i="2"/>
  <c r="X77" i="2"/>
  <c r="J77" i="2"/>
  <c r="AH88" i="2"/>
  <c r="AD88" i="2"/>
  <c r="Y88" i="2"/>
  <c r="T88" i="2"/>
  <c r="N88" i="2"/>
  <c r="J88" i="2"/>
  <c r="F88" i="2"/>
  <c r="AH84" i="2"/>
  <c r="AD84" i="2"/>
  <c r="Y84" i="2"/>
  <c r="T84" i="2"/>
  <c r="N84" i="2"/>
  <c r="J84" i="2"/>
  <c r="F84" i="2"/>
  <c r="AF81" i="2"/>
  <c r="Y81" i="2"/>
  <c r="R81" i="2"/>
  <c r="L81" i="2"/>
  <c r="F81" i="2"/>
  <c r="F80" i="2"/>
  <c r="J80" i="2"/>
  <c r="N80" i="2"/>
  <c r="T80" i="2"/>
  <c r="Y80" i="2"/>
  <c r="AD80" i="2"/>
  <c r="AH80" i="2"/>
  <c r="AF77" i="2"/>
  <c r="Y77" i="2"/>
  <c r="R77" i="2"/>
  <c r="L77" i="2"/>
  <c r="F77" i="2"/>
  <c r="F66" i="2"/>
  <c r="J66" i="2"/>
  <c r="N66" i="2"/>
  <c r="T66" i="2"/>
  <c r="Y66" i="2"/>
  <c r="AD66" i="2"/>
  <c r="AH66" i="2"/>
  <c r="B66" i="2"/>
  <c r="G66" i="2"/>
  <c r="K66" i="2"/>
  <c r="O66" i="2"/>
  <c r="U66" i="2"/>
  <c r="Z66" i="2"/>
  <c r="AE66" i="2"/>
  <c r="AI66" i="2"/>
  <c r="D66" i="2"/>
  <c r="H66" i="2"/>
  <c r="L66" i="2"/>
  <c r="Q66" i="2"/>
  <c r="V66" i="2"/>
  <c r="AB66" i="2"/>
  <c r="AF66" i="2"/>
  <c r="AJ66" i="2"/>
  <c r="F62" i="2"/>
  <c r="J62" i="2"/>
  <c r="N62" i="2"/>
  <c r="T62" i="2"/>
  <c r="Y62" i="2"/>
  <c r="AD62" i="2"/>
  <c r="AH62" i="2"/>
  <c r="B62" i="2"/>
  <c r="G62" i="2"/>
  <c r="K62" i="2"/>
  <c r="O62" i="2"/>
  <c r="U62" i="2"/>
  <c r="Z62" i="2"/>
  <c r="AE62" i="2"/>
  <c r="AI62" i="2"/>
  <c r="D62" i="2"/>
  <c r="H62" i="2"/>
  <c r="L62" i="2"/>
  <c r="Q62" i="2"/>
  <c r="V62" i="2"/>
  <c r="AB62" i="2"/>
  <c r="AF62" i="2"/>
  <c r="AJ62" i="2"/>
  <c r="F58" i="2"/>
  <c r="J58" i="2"/>
  <c r="N58" i="2"/>
  <c r="T58" i="2"/>
  <c r="Y58" i="2"/>
  <c r="AD58" i="2"/>
  <c r="AH58" i="2"/>
  <c r="B58" i="2"/>
  <c r="G58" i="2"/>
  <c r="K58" i="2"/>
  <c r="O58" i="2"/>
  <c r="U58" i="2"/>
  <c r="Z58" i="2"/>
  <c r="AE58" i="2"/>
  <c r="AI58" i="2"/>
  <c r="D58" i="2"/>
  <c r="H58" i="2"/>
  <c r="L58" i="2"/>
  <c r="Q58" i="2"/>
  <c r="V58" i="2"/>
  <c r="AB58" i="2"/>
  <c r="AF58" i="2"/>
  <c r="AJ58" i="2"/>
  <c r="AH76" i="2"/>
  <c r="AD76" i="2"/>
  <c r="Y76" i="2"/>
  <c r="T76" i="2"/>
  <c r="N76" i="2"/>
  <c r="J76" i="2"/>
  <c r="F76" i="2"/>
  <c r="AH72" i="2"/>
  <c r="AD72" i="2"/>
  <c r="Y72" i="2"/>
  <c r="T72" i="2"/>
  <c r="N72" i="2"/>
  <c r="J72" i="2"/>
  <c r="F72" i="2"/>
  <c r="AH68" i="2"/>
  <c r="AD68" i="2"/>
  <c r="Y68" i="2"/>
  <c r="T68" i="2"/>
  <c r="N68" i="2"/>
  <c r="J68" i="2"/>
  <c r="F68" i="2"/>
  <c r="AI65" i="2"/>
  <c r="AE65" i="2"/>
  <c r="Z65" i="2"/>
  <c r="U65" i="2"/>
  <c r="O65" i="2"/>
  <c r="K65" i="2"/>
  <c r="G65" i="2"/>
  <c r="B65" i="2"/>
  <c r="AH64" i="2"/>
  <c r="AD64" i="2"/>
  <c r="Y64" i="2"/>
  <c r="T64" i="2"/>
  <c r="N64" i="2"/>
  <c r="J64" i="2"/>
  <c r="F64" i="2"/>
  <c r="AI61" i="2"/>
  <c r="AE61" i="2"/>
  <c r="Z61" i="2"/>
  <c r="U61" i="2"/>
  <c r="O61" i="2"/>
  <c r="K61" i="2"/>
  <c r="G61" i="2"/>
  <c r="B61" i="2"/>
  <c r="AH60" i="2"/>
  <c r="AD60" i="2"/>
  <c r="Y60" i="2"/>
  <c r="T60" i="2"/>
  <c r="N60" i="2"/>
  <c r="J60" i="2"/>
  <c r="F60" i="2"/>
  <c r="AG56" i="2"/>
  <c r="AB56" i="2"/>
  <c r="T56" i="2"/>
  <c r="M56" i="2"/>
  <c r="H56" i="2"/>
  <c r="AF55" i="2"/>
  <c r="Z55" i="2"/>
  <c r="R55" i="2"/>
  <c r="L55" i="2"/>
  <c r="F53" i="2"/>
  <c r="J53" i="2"/>
  <c r="N53" i="2"/>
  <c r="T53" i="2"/>
  <c r="Y53" i="2"/>
  <c r="AD53" i="2"/>
  <c r="AH53" i="2"/>
  <c r="D53" i="2"/>
  <c r="H53" i="2"/>
  <c r="L53" i="2"/>
  <c r="Q53" i="2"/>
  <c r="V53" i="2"/>
  <c r="AB53" i="2"/>
  <c r="AF53" i="2"/>
  <c r="AJ53" i="2"/>
  <c r="AC51" i="2"/>
  <c r="R51" i="2"/>
  <c r="I51" i="2"/>
  <c r="F49" i="2"/>
  <c r="J49" i="2"/>
  <c r="N49" i="2"/>
  <c r="T49" i="2"/>
  <c r="Y49" i="2"/>
  <c r="AD49" i="2"/>
  <c r="AH49" i="2"/>
  <c r="D49" i="2"/>
  <c r="H49" i="2"/>
  <c r="L49" i="2"/>
  <c r="Q49" i="2"/>
  <c r="V49" i="2"/>
  <c r="AB49" i="2"/>
  <c r="AF49" i="2"/>
  <c r="AJ49" i="2"/>
  <c r="AH65" i="2"/>
  <c r="AD65" i="2"/>
  <c r="Y65" i="2"/>
  <c r="T65" i="2"/>
  <c r="N65" i="2"/>
  <c r="J65" i="2"/>
  <c r="F65" i="2"/>
  <c r="AH61" i="2"/>
  <c r="AD61" i="2"/>
  <c r="Y61" i="2"/>
  <c r="T61" i="2"/>
  <c r="N61" i="2"/>
  <c r="J61" i="2"/>
  <c r="F61" i="2"/>
  <c r="AF56" i="2"/>
  <c r="Y56" i="2"/>
  <c r="R56" i="2"/>
  <c r="L56" i="2"/>
  <c r="F55" i="2"/>
  <c r="J55" i="2"/>
  <c r="N55" i="2"/>
  <c r="T55" i="2"/>
  <c r="Y55" i="2"/>
  <c r="AD55" i="2"/>
  <c r="AH55" i="2"/>
  <c r="AI51" i="2"/>
  <c r="Z51" i="2"/>
  <c r="O51" i="2"/>
  <c r="F23" i="2"/>
  <c r="J23" i="2"/>
  <c r="N23" i="2"/>
  <c r="T23" i="2"/>
  <c r="Y23" i="2"/>
  <c r="AD23" i="2"/>
  <c r="AH23" i="2"/>
  <c r="B23" i="2"/>
  <c r="G23" i="2"/>
  <c r="K23" i="2"/>
  <c r="O23" i="2"/>
  <c r="U23" i="2"/>
  <c r="Z23" i="2"/>
  <c r="AE23" i="2"/>
  <c r="AI23" i="2"/>
  <c r="D23" i="2"/>
  <c r="H23" i="2"/>
  <c r="L23" i="2"/>
  <c r="Q23" i="2"/>
  <c r="V23" i="2"/>
  <c r="AB23" i="2"/>
  <c r="AF23" i="2"/>
  <c r="AJ23" i="2"/>
  <c r="I23" i="2"/>
  <c r="AC23" i="2"/>
  <c r="M23" i="2"/>
  <c r="AG23" i="2"/>
  <c r="R23" i="2"/>
  <c r="X23" i="2"/>
  <c r="B56" i="2"/>
  <c r="G56" i="2"/>
  <c r="K56" i="2"/>
  <c r="O56" i="2"/>
  <c r="U56" i="2"/>
  <c r="Z56" i="2"/>
  <c r="AE56" i="2"/>
  <c r="AI56" i="2"/>
  <c r="D51" i="2"/>
  <c r="H51" i="2"/>
  <c r="L51" i="2"/>
  <c r="Q51" i="2"/>
  <c r="V51" i="2"/>
  <c r="AB51" i="2"/>
  <c r="AF51" i="2"/>
  <c r="AJ51" i="2"/>
  <c r="F51" i="2"/>
  <c r="J51" i="2"/>
  <c r="N51" i="2"/>
  <c r="T51" i="2"/>
  <c r="Y51" i="2"/>
  <c r="AD51" i="2"/>
  <c r="AH51" i="2"/>
  <c r="AI52" i="2"/>
  <c r="AE52" i="2"/>
  <c r="Z52" i="2"/>
  <c r="U52" i="2"/>
  <c r="O52" i="2"/>
  <c r="K52" i="2"/>
  <c r="G52" i="2"/>
  <c r="AI48" i="2"/>
  <c r="AE48" i="2"/>
  <c r="Z48" i="2"/>
  <c r="U48" i="2"/>
  <c r="O48" i="2"/>
  <c r="K48" i="2"/>
  <c r="G48" i="2"/>
  <c r="AH47" i="2"/>
  <c r="AD47" i="2"/>
  <c r="Y47" i="2"/>
  <c r="T47" i="2"/>
  <c r="N47" i="2"/>
  <c r="J47" i="2"/>
  <c r="F47" i="2"/>
  <c r="F45" i="2"/>
  <c r="J45" i="2"/>
  <c r="N45" i="2"/>
  <c r="T45" i="2"/>
  <c r="Y45" i="2"/>
  <c r="AD45" i="2"/>
  <c r="AH45" i="2"/>
  <c r="AG43" i="2"/>
  <c r="Z43" i="2"/>
  <c r="T43" i="2"/>
  <c r="M43" i="2"/>
  <c r="G43" i="2"/>
  <c r="AF42" i="2"/>
  <c r="Y42" i="2"/>
  <c r="R42" i="2"/>
  <c r="L42" i="2"/>
  <c r="B40" i="2"/>
  <c r="G40" i="2"/>
  <c r="K40" i="2"/>
  <c r="O40" i="2"/>
  <c r="U40" i="2"/>
  <c r="Z40" i="2"/>
  <c r="AE40" i="2"/>
  <c r="F40" i="2"/>
  <c r="L40" i="2"/>
  <c r="R40" i="2"/>
  <c r="Y40" i="2"/>
  <c r="AF40" i="2"/>
  <c r="AJ40" i="2"/>
  <c r="H40" i="2"/>
  <c r="M40" i="2"/>
  <c r="T40" i="2"/>
  <c r="AB40" i="2"/>
  <c r="AG40" i="2"/>
  <c r="D40" i="2"/>
  <c r="I40" i="2"/>
  <c r="N40" i="2"/>
  <c r="V40" i="2"/>
  <c r="AC40" i="2"/>
  <c r="AH40" i="2"/>
  <c r="Q36" i="2"/>
  <c r="B32" i="2"/>
  <c r="G32" i="2"/>
  <c r="K32" i="2"/>
  <c r="O32" i="2"/>
  <c r="U32" i="2"/>
  <c r="Z32" i="2"/>
  <c r="AE32" i="2"/>
  <c r="AI32" i="2"/>
  <c r="F32" i="2"/>
  <c r="L32" i="2"/>
  <c r="R32" i="2"/>
  <c r="Y32" i="2"/>
  <c r="AF32" i="2"/>
  <c r="H32" i="2"/>
  <c r="M32" i="2"/>
  <c r="T32" i="2"/>
  <c r="AB32" i="2"/>
  <c r="AG32" i="2"/>
  <c r="D32" i="2"/>
  <c r="I32" i="2"/>
  <c r="N32" i="2"/>
  <c r="V32" i="2"/>
  <c r="AC32" i="2"/>
  <c r="AH32" i="2"/>
  <c r="F27" i="2"/>
  <c r="J27" i="2"/>
  <c r="N27" i="2"/>
  <c r="T27" i="2"/>
  <c r="Y27" i="2"/>
  <c r="AD27" i="2"/>
  <c r="AH27" i="2"/>
  <c r="B27" i="2"/>
  <c r="G27" i="2"/>
  <c r="K27" i="2"/>
  <c r="O27" i="2"/>
  <c r="U27" i="2"/>
  <c r="Z27" i="2"/>
  <c r="AE27" i="2"/>
  <c r="AI27" i="2"/>
  <c r="D27" i="2"/>
  <c r="H27" i="2"/>
  <c r="L27" i="2"/>
  <c r="Q27" i="2"/>
  <c r="V27" i="2"/>
  <c r="AB27" i="2"/>
  <c r="AF27" i="2"/>
  <c r="AJ27" i="2"/>
  <c r="I27" i="2"/>
  <c r="AC27" i="2"/>
  <c r="M27" i="2"/>
  <c r="AG27" i="2"/>
  <c r="R27" i="2"/>
  <c r="B42" i="2"/>
  <c r="G42" i="2"/>
  <c r="K42" i="2"/>
  <c r="O42" i="2"/>
  <c r="U42" i="2"/>
  <c r="Z42" i="2"/>
  <c r="AE42" i="2"/>
  <c r="AI42" i="2"/>
  <c r="AJ36" i="2"/>
  <c r="AJ47" i="2"/>
  <c r="AF47" i="2"/>
  <c r="AB47" i="2"/>
  <c r="V47" i="2"/>
  <c r="Q47" i="2"/>
  <c r="L47" i="2"/>
  <c r="H47" i="2"/>
  <c r="D43" i="2"/>
  <c r="H43" i="2"/>
  <c r="L43" i="2"/>
  <c r="Q43" i="2"/>
  <c r="V43" i="2"/>
  <c r="AB43" i="2"/>
  <c r="AF43" i="2"/>
  <c r="AJ43" i="2"/>
  <c r="AH42" i="2"/>
  <c r="AC42" i="2"/>
  <c r="V42" i="2"/>
  <c r="N42" i="2"/>
  <c r="I42" i="2"/>
  <c r="D42" i="2"/>
  <c r="B36" i="2"/>
  <c r="G36" i="2"/>
  <c r="K36" i="2"/>
  <c r="O36" i="2"/>
  <c r="U36" i="2"/>
  <c r="Z36" i="2"/>
  <c r="AE36" i="2"/>
  <c r="AI36" i="2"/>
  <c r="F36" i="2"/>
  <c r="L36" i="2"/>
  <c r="R36" i="2"/>
  <c r="Y36" i="2"/>
  <c r="AF36" i="2"/>
  <c r="H36" i="2"/>
  <c r="M36" i="2"/>
  <c r="T36" i="2"/>
  <c r="AB36" i="2"/>
  <c r="AG36" i="2"/>
  <c r="D36" i="2"/>
  <c r="I36" i="2"/>
  <c r="N36" i="2"/>
  <c r="V36" i="2"/>
  <c r="AC36" i="2"/>
  <c r="AH36" i="2"/>
  <c r="F19" i="2"/>
  <c r="J19" i="2"/>
  <c r="N19" i="2"/>
  <c r="T19" i="2"/>
  <c r="Y19" i="2"/>
  <c r="AD19" i="2"/>
  <c r="AH19" i="2"/>
  <c r="B19" i="2"/>
  <c r="G19" i="2"/>
  <c r="K19" i="2"/>
  <c r="O19" i="2"/>
  <c r="U19" i="2"/>
  <c r="Z19" i="2"/>
  <c r="AE19" i="2"/>
  <c r="AI19" i="2"/>
  <c r="D19" i="2"/>
  <c r="H19" i="2"/>
  <c r="L19" i="2"/>
  <c r="Q19" i="2"/>
  <c r="V19" i="2"/>
  <c r="AB19" i="2"/>
  <c r="AF19" i="2"/>
  <c r="AJ19" i="2"/>
  <c r="I19" i="2"/>
  <c r="AC19" i="2"/>
  <c r="M19" i="2"/>
  <c r="AG19" i="2"/>
  <c r="R19" i="2"/>
  <c r="F15" i="2"/>
  <c r="J15" i="2"/>
  <c r="N15" i="2"/>
  <c r="T15" i="2"/>
  <c r="Y15" i="2"/>
  <c r="AD15" i="2"/>
  <c r="AH15" i="2"/>
  <c r="G15" i="2"/>
  <c r="L15" i="2"/>
  <c r="R15" i="2"/>
  <c r="Z15" i="2"/>
  <c r="AF15" i="2"/>
  <c r="B15" i="2"/>
  <c r="H15" i="2"/>
  <c r="M15" i="2"/>
  <c r="U15" i="2"/>
  <c r="AB15" i="2"/>
  <c r="AG15" i="2"/>
  <c r="D15" i="2"/>
  <c r="I15" i="2"/>
  <c r="O15" i="2"/>
  <c r="V15" i="2"/>
  <c r="AC15" i="2"/>
  <c r="AI15" i="2"/>
  <c r="K15" i="2"/>
  <c r="AJ15" i="2"/>
  <c r="Q15" i="2"/>
  <c r="X15" i="2"/>
  <c r="D37" i="2"/>
  <c r="H37" i="2"/>
  <c r="L37" i="2"/>
  <c r="Q37" i="2"/>
  <c r="V37" i="2"/>
  <c r="AB37" i="2"/>
  <c r="AF37" i="2"/>
  <c r="AJ37" i="2"/>
  <c r="D33" i="2"/>
  <c r="H33" i="2"/>
  <c r="L33" i="2"/>
  <c r="Q33" i="2"/>
  <c r="V33" i="2"/>
  <c r="AB33" i="2"/>
  <c r="AF33" i="2"/>
  <c r="AJ33" i="2"/>
  <c r="AH41" i="2"/>
  <c r="AD41" i="2"/>
  <c r="Y41" i="2"/>
  <c r="T41" i="2"/>
  <c r="N41" i="2"/>
  <c r="J41" i="2"/>
  <c r="F41" i="2"/>
  <c r="AF39" i="2"/>
  <c r="Z39" i="2"/>
  <c r="R39" i="2"/>
  <c r="L39" i="2"/>
  <c r="AH37" i="2"/>
  <c r="AC37" i="2"/>
  <c r="U37" i="2"/>
  <c r="N37" i="2"/>
  <c r="I37" i="2"/>
  <c r="B37" i="2"/>
  <c r="AF35" i="2"/>
  <c r="Z35" i="2"/>
  <c r="R35" i="2"/>
  <c r="L35" i="2"/>
  <c r="AH33" i="2"/>
  <c r="AC33" i="2"/>
  <c r="U33" i="2"/>
  <c r="N33" i="2"/>
  <c r="I33" i="2"/>
  <c r="B33" i="2"/>
  <c r="AF31" i="2"/>
  <c r="Z31" i="2"/>
  <c r="R31" i="2"/>
  <c r="L31" i="2"/>
  <c r="F39" i="2"/>
  <c r="J39" i="2"/>
  <c r="N39" i="2"/>
  <c r="T39" i="2"/>
  <c r="Y39" i="2"/>
  <c r="AD39" i="2"/>
  <c r="AH39" i="2"/>
  <c r="AG37" i="2"/>
  <c r="Z37" i="2"/>
  <c r="T37" i="2"/>
  <c r="M37" i="2"/>
  <c r="G37" i="2"/>
  <c r="F35" i="2"/>
  <c r="J35" i="2"/>
  <c r="N35" i="2"/>
  <c r="T35" i="2"/>
  <c r="Y35" i="2"/>
  <c r="AD35" i="2"/>
  <c r="AH35" i="2"/>
  <c r="AG33" i="2"/>
  <c r="Z33" i="2"/>
  <c r="T33" i="2"/>
  <c r="M33" i="2"/>
  <c r="G33" i="2"/>
  <c r="F31" i="2"/>
  <c r="J31" i="2"/>
  <c r="N31" i="2"/>
  <c r="T31" i="2"/>
  <c r="Y31" i="2"/>
  <c r="AD31" i="2"/>
  <c r="AH31" i="2"/>
  <c r="B31" i="2"/>
  <c r="F7" i="2"/>
  <c r="H7" i="2" s="1"/>
  <c r="J7" i="2"/>
  <c r="N7" i="2"/>
  <c r="T7" i="2"/>
  <c r="Y7" i="2"/>
  <c r="AD7" i="2"/>
  <c r="AH7" i="2"/>
  <c r="G7" i="2"/>
  <c r="K7" i="2"/>
  <c r="O7" i="2"/>
  <c r="U7" i="2"/>
  <c r="Z7" i="2"/>
  <c r="AE7" i="2"/>
  <c r="AI7" i="2"/>
  <c r="D7" i="2"/>
  <c r="L7" i="2"/>
  <c r="Q7" i="2"/>
  <c r="V7" i="2"/>
  <c r="AB7" i="2"/>
  <c r="AF7" i="2"/>
  <c r="AJ7" i="2"/>
  <c r="I7" i="2"/>
  <c r="AC7" i="2"/>
  <c r="M7" i="2"/>
  <c r="AG7" i="2"/>
  <c r="R7" i="2"/>
  <c r="B16" i="2"/>
  <c r="G16" i="2"/>
  <c r="K16" i="2"/>
  <c r="O16" i="2"/>
  <c r="U16" i="2"/>
  <c r="AE13" i="2"/>
  <c r="Y13" i="2"/>
  <c r="R13" i="2"/>
  <c r="K13" i="2"/>
  <c r="B12" i="2"/>
  <c r="G12" i="2"/>
  <c r="K12" i="2"/>
  <c r="O12" i="2"/>
  <c r="U12" i="2"/>
  <c r="Z12" i="2"/>
  <c r="AE12" i="2"/>
  <c r="AI12" i="2"/>
  <c r="M3" i="2"/>
  <c r="AJ28" i="2"/>
  <c r="AF28" i="2"/>
  <c r="AB28" i="2"/>
  <c r="V28" i="2"/>
  <c r="Q28" i="2"/>
  <c r="L28" i="2"/>
  <c r="H28" i="2"/>
  <c r="D28" i="2"/>
  <c r="AJ24" i="2"/>
  <c r="AF24" i="2"/>
  <c r="AB24" i="2"/>
  <c r="V24" i="2"/>
  <c r="Q24" i="2"/>
  <c r="L24" i="2"/>
  <c r="H24" i="2"/>
  <c r="D24" i="2"/>
  <c r="AJ20" i="2"/>
  <c r="AF20" i="2"/>
  <c r="AB20" i="2"/>
  <c r="V20" i="2"/>
  <c r="Q20" i="2"/>
  <c r="L20" i="2"/>
  <c r="H20" i="2"/>
  <c r="D20" i="2"/>
  <c r="AJ16" i="2"/>
  <c r="AF16" i="2"/>
  <c r="AB16" i="2"/>
  <c r="V16" i="2"/>
  <c r="N16" i="2"/>
  <c r="I16" i="2"/>
  <c r="D16" i="2"/>
  <c r="D13" i="2"/>
  <c r="H13" i="2"/>
  <c r="L13" i="2"/>
  <c r="Q13" i="2"/>
  <c r="V13" i="2"/>
  <c r="AB13" i="2"/>
  <c r="AF13" i="2"/>
  <c r="AJ13" i="2"/>
  <c r="D12" i="2"/>
  <c r="AJ29" i="2"/>
  <c r="AF29" i="2"/>
  <c r="AB29" i="2"/>
  <c r="V29" i="2"/>
  <c r="Q29" i="2"/>
  <c r="L29" i="2"/>
  <c r="H29" i="2"/>
  <c r="AI28" i="2"/>
  <c r="AE28" i="2"/>
  <c r="Z28" i="2"/>
  <c r="U28" i="2"/>
  <c r="O28" i="2"/>
  <c r="K28" i="2"/>
  <c r="G28" i="2"/>
  <c r="AJ25" i="2"/>
  <c r="AF25" i="2"/>
  <c r="AB25" i="2"/>
  <c r="V25" i="2"/>
  <c r="Q25" i="2"/>
  <c r="L25" i="2"/>
  <c r="H25" i="2"/>
  <c r="AI24" i="2"/>
  <c r="AE24" i="2"/>
  <c r="Z24" i="2"/>
  <c r="U24" i="2"/>
  <c r="O24" i="2"/>
  <c r="K24" i="2"/>
  <c r="G24" i="2"/>
  <c r="AJ21" i="2"/>
  <c r="AF21" i="2"/>
  <c r="AB21" i="2"/>
  <c r="V21" i="2"/>
  <c r="Q21" i="2"/>
  <c r="L21" i="2"/>
  <c r="H21" i="2"/>
  <c r="AI20" i="2"/>
  <c r="AE20" i="2"/>
  <c r="Z20" i="2"/>
  <c r="U20" i="2"/>
  <c r="O20" i="2"/>
  <c r="K20" i="2"/>
  <c r="G20" i="2"/>
  <c r="AJ17" i="2"/>
  <c r="AF17" i="2"/>
  <c r="AB17" i="2"/>
  <c r="V17" i="2"/>
  <c r="Q17" i="2"/>
  <c r="L17" i="2"/>
  <c r="H17" i="2"/>
  <c r="AI16" i="2"/>
  <c r="AE16" i="2"/>
  <c r="Z16" i="2"/>
  <c r="T16" i="2"/>
  <c r="M16" i="2"/>
  <c r="H16" i="2"/>
  <c r="AH13" i="2"/>
  <c r="AC13" i="2"/>
  <c r="U13" i="2"/>
  <c r="N13" i="2"/>
  <c r="I13" i="2"/>
  <c r="B13" i="2"/>
  <c r="AG12" i="2"/>
  <c r="AB12" i="2"/>
  <c r="T12" i="2"/>
  <c r="M12" i="2"/>
  <c r="H12" i="2"/>
  <c r="F11" i="2"/>
  <c r="J11" i="2"/>
  <c r="N11" i="2"/>
  <c r="T11" i="2"/>
  <c r="Y11" i="2"/>
  <c r="AD11" i="2"/>
  <c r="AH11" i="2"/>
  <c r="B11" i="2"/>
  <c r="G11" i="2"/>
  <c r="K11" i="2"/>
  <c r="O11" i="2"/>
  <c r="U11" i="2"/>
  <c r="Z11" i="2"/>
  <c r="F3" i="2"/>
  <c r="J3" i="2"/>
  <c r="N3" i="2"/>
  <c r="T3" i="2"/>
  <c r="Y3" i="2"/>
  <c r="AD3" i="2"/>
  <c r="AH3" i="2"/>
  <c r="G3" i="2"/>
  <c r="K3" i="2"/>
  <c r="X3" i="2" s="1"/>
  <c r="O3" i="2"/>
  <c r="U3" i="2"/>
  <c r="Z3" i="2"/>
  <c r="AE3" i="2"/>
  <c r="AI3" i="2"/>
  <c r="D3" i="2"/>
  <c r="H3" i="2"/>
  <c r="L3" i="2"/>
  <c r="Q3" i="2"/>
  <c r="V3" i="2"/>
  <c r="AB3" i="2"/>
  <c r="AF3" i="2"/>
  <c r="AJ3" i="2"/>
  <c r="AJ8" i="2"/>
  <c r="AF8" i="2"/>
  <c r="AB8" i="2"/>
  <c r="V8" i="2"/>
  <c r="Q8" i="2"/>
  <c r="L8" i="2"/>
  <c r="D8" i="2"/>
  <c r="AJ4" i="2"/>
  <c r="AF4" i="2"/>
  <c r="AB4" i="2"/>
  <c r="V4" i="2"/>
  <c r="Q4" i="2"/>
  <c r="L4" i="2"/>
  <c r="H4" i="2"/>
  <c r="D4" i="2"/>
  <c r="AJ9" i="2"/>
  <c r="AF9" i="2"/>
  <c r="AB9" i="2"/>
  <c r="V9" i="2"/>
  <c r="Q9" i="2"/>
  <c r="L9" i="2"/>
  <c r="H9" i="2"/>
  <c r="AI8" i="2"/>
  <c r="AE8" i="2"/>
  <c r="Z8" i="2"/>
  <c r="U8" i="2"/>
  <c r="O8" i="2"/>
  <c r="K8" i="2"/>
  <c r="G8" i="2"/>
  <c r="AJ5" i="2"/>
  <c r="AF5" i="2"/>
  <c r="AB5" i="2"/>
  <c r="V5" i="2"/>
  <c r="Q5" i="2"/>
  <c r="L5" i="2"/>
  <c r="H5" i="2"/>
  <c r="AI4" i="2"/>
  <c r="AE4" i="2"/>
  <c r="Z4" i="2"/>
  <c r="U4" i="2"/>
  <c r="O4" i="2"/>
  <c r="K4" i="2"/>
  <c r="G4" i="2"/>
  <c r="J2" i="2"/>
  <c r="Y2" i="2"/>
  <c r="F2" i="2"/>
  <c r="K2" i="2"/>
  <c r="U2" i="2" s="1"/>
  <c r="V2" i="2"/>
  <c r="Z2" i="2"/>
  <c r="AD2" i="2"/>
  <c r="G2" i="2"/>
  <c r="L2" i="2"/>
  <c r="R2" i="2"/>
  <c r="AE2" i="2"/>
  <c r="N2" i="2"/>
  <c r="AC2" i="2"/>
  <c r="D2" i="2"/>
  <c r="I2" i="2"/>
  <c r="M2" i="2"/>
  <c r="AB2" i="2"/>
  <c r="AF2" i="2"/>
  <c r="H2" i="2"/>
  <c r="O2" i="2"/>
  <c r="AH2" i="2" l="1"/>
  <c r="X2" i="2"/>
  <c r="AG2" i="2"/>
  <c r="T2" i="2"/>
  <c r="AI2" i="2"/>
  <c r="Q2" i="2"/>
  <c r="X4" i="2"/>
  <c r="T4" i="2"/>
  <c r="AB55" i="3" l="1"/>
  <c r="AB56" i="3"/>
  <c r="AB57" i="3"/>
  <c r="AB58" i="3"/>
  <c r="AB59" i="3"/>
  <c r="AB60" i="3"/>
  <c r="AA31" i="3"/>
  <c r="AB31" i="3"/>
  <c r="AA32" i="3"/>
  <c r="AB32" i="3"/>
  <c r="AA33" i="3"/>
  <c r="AB33" i="3"/>
  <c r="AA34" i="3"/>
  <c r="AB34" i="3"/>
  <c r="AA35" i="3"/>
  <c r="AB35" i="3"/>
  <c r="AA36" i="3"/>
  <c r="AB36" i="3"/>
  <c r="AA37" i="3"/>
  <c r="AB37" i="3"/>
  <c r="AA38" i="3"/>
  <c r="AB38" i="3"/>
  <c r="AA39" i="3"/>
  <c r="AB39" i="3"/>
  <c r="AA40" i="3"/>
  <c r="AB40" i="3"/>
  <c r="AA41" i="3"/>
  <c r="AB41" i="3"/>
  <c r="AA42" i="3"/>
  <c r="AB42" i="3"/>
  <c r="AA43" i="3"/>
  <c r="AB43" i="3"/>
  <c r="AA44" i="3"/>
  <c r="AB44" i="3"/>
  <c r="AA45" i="3"/>
  <c r="AB46" i="3"/>
  <c r="AA47" i="3"/>
  <c r="AB47" i="3"/>
  <c r="AA48" i="3"/>
  <c r="AB48" i="3"/>
  <c r="AA49" i="3"/>
  <c r="AB49" i="3"/>
  <c r="AA50" i="3"/>
  <c r="AB50" i="3"/>
  <c r="AA51" i="3"/>
  <c r="AB51" i="3"/>
  <c r="AA52" i="3"/>
  <c r="AB52" i="3"/>
  <c r="AA53" i="3"/>
  <c r="AB53" i="3"/>
  <c r="AA54" i="3"/>
  <c r="AB54" i="3"/>
  <c r="AA55" i="3"/>
  <c r="AA56" i="3"/>
  <c r="AA57" i="3"/>
  <c r="AA58" i="3"/>
  <c r="AA59" i="3"/>
  <c r="AA60" i="3"/>
  <c r="B8" i="4" l="1"/>
  <c r="B9" i="4"/>
  <c r="B7" i="4"/>
  <c r="C5" i="4"/>
  <c r="G4" i="4"/>
  <c r="C4" i="4"/>
  <c r="C3" i="4"/>
  <c r="C17" i="45"/>
  <c r="C9" i="45"/>
  <c r="E3" i="41" l="1"/>
  <c r="E4" i="41"/>
  <c r="L4" i="41" s="1"/>
  <c r="E5" i="41"/>
  <c r="J5" i="41" s="1"/>
  <c r="E6" i="41"/>
  <c r="E7" i="41"/>
  <c r="J7" i="41" s="1"/>
  <c r="E8" i="41"/>
  <c r="E9" i="41"/>
  <c r="E10" i="41"/>
  <c r="E11" i="41"/>
  <c r="E12" i="41"/>
  <c r="R12" i="41" s="1"/>
  <c r="S12" i="41"/>
  <c r="E13" i="41"/>
  <c r="E14" i="41"/>
  <c r="F14" i="41" s="1"/>
  <c r="K14" i="41"/>
  <c r="T14" i="41"/>
  <c r="E15" i="41"/>
  <c r="M15" i="41" s="1"/>
  <c r="E16" i="41"/>
  <c r="J16" i="41" s="1"/>
  <c r="E17" i="41"/>
  <c r="J17" i="41" s="1"/>
  <c r="E18" i="41"/>
  <c r="F18" i="41" s="1"/>
  <c r="M18" i="41"/>
  <c r="T18" i="41"/>
  <c r="E19" i="41"/>
  <c r="S19" i="41" s="1"/>
  <c r="E20" i="41"/>
  <c r="E21" i="41"/>
  <c r="X21" i="41" s="1"/>
  <c r="O21" i="41"/>
  <c r="E22" i="41"/>
  <c r="G22" i="41" s="1"/>
  <c r="O22" i="41"/>
  <c r="W22" i="41"/>
  <c r="A23" i="41"/>
  <c r="C23" i="41" s="1"/>
  <c r="E23" i="41"/>
  <c r="H23" i="41" s="1"/>
  <c r="I23" i="41"/>
  <c r="L23" i="41"/>
  <c r="M23" i="41"/>
  <c r="O23" i="41"/>
  <c r="R23" i="41"/>
  <c r="T23" i="41"/>
  <c r="V23" i="41"/>
  <c r="W23" i="41"/>
  <c r="E24" i="41"/>
  <c r="E25" i="41"/>
  <c r="E26" i="41"/>
  <c r="J26" i="41" s="1"/>
  <c r="E27" i="41"/>
  <c r="X27" i="41" s="1"/>
  <c r="E28" i="41"/>
  <c r="E29" i="41"/>
  <c r="H29" i="41" s="1"/>
  <c r="O29" i="41"/>
  <c r="X29" i="41"/>
  <c r="E30" i="41"/>
  <c r="E31" i="41"/>
  <c r="E32" i="41"/>
  <c r="E33" i="41"/>
  <c r="F33" i="41" s="1"/>
  <c r="M33" i="41"/>
  <c r="T33" i="41"/>
  <c r="E34" i="41"/>
  <c r="E35" i="41"/>
  <c r="R35" i="41" s="1"/>
  <c r="E36" i="41"/>
  <c r="E37" i="41"/>
  <c r="J37" i="41" s="1"/>
  <c r="M37" i="41"/>
  <c r="O37" i="41"/>
  <c r="W37" i="41"/>
  <c r="X37" i="41"/>
  <c r="E38" i="41"/>
  <c r="B38" i="41" s="1"/>
  <c r="L38" i="41"/>
  <c r="S38" i="41"/>
  <c r="E39" i="41"/>
  <c r="E40" i="41"/>
  <c r="I40" i="41" s="1"/>
  <c r="E41" i="41"/>
  <c r="T41" i="41"/>
  <c r="E42" i="41"/>
  <c r="J42" i="41" s="1"/>
  <c r="E43" i="41"/>
  <c r="O43" i="41" s="1"/>
  <c r="F43" i="41"/>
  <c r="V43" i="41"/>
  <c r="X43" i="41"/>
  <c r="E44" i="41"/>
  <c r="E45" i="41"/>
  <c r="E46" i="41"/>
  <c r="E47" i="41"/>
  <c r="E48" i="41"/>
  <c r="O48" i="41"/>
  <c r="E49" i="41"/>
  <c r="F49" i="41" s="1"/>
  <c r="K49" i="41"/>
  <c r="M49" i="41"/>
  <c r="R49" i="41"/>
  <c r="X49" i="41"/>
  <c r="E50" i="41"/>
  <c r="J50" i="41" s="1"/>
  <c r="W50" i="41"/>
  <c r="E51" i="41"/>
  <c r="J51" i="41" s="1"/>
  <c r="O51" i="41"/>
  <c r="X51" i="41"/>
  <c r="E52" i="41"/>
  <c r="G52" i="41" s="1"/>
  <c r="S52" i="41"/>
  <c r="E53" i="41"/>
  <c r="F53" i="41" s="1"/>
  <c r="E54" i="41"/>
  <c r="G54" i="41" s="1"/>
  <c r="E55" i="41"/>
  <c r="E56" i="41"/>
  <c r="E57" i="41"/>
  <c r="T57" i="41" s="1"/>
  <c r="E58" i="41"/>
  <c r="E59" i="41"/>
  <c r="E60" i="41"/>
  <c r="S60" i="41" s="1"/>
  <c r="E61" i="41"/>
  <c r="J61" i="41" s="1"/>
  <c r="F61" i="41"/>
  <c r="G61" i="41"/>
  <c r="K61" i="41"/>
  <c r="M61" i="41"/>
  <c r="R61" i="41"/>
  <c r="V61" i="41"/>
  <c r="X61" i="41"/>
  <c r="E62" i="41"/>
  <c r="E63" i="41"/>
  <c r="F63" i="41"/>
  <c r="L63" i="41"/>
  <c r="S63" i="41"/>
  <c r="T63" i="41"/>
  <c r="E64" i="41"/>
  <c r="H64" i="41" s="1"/>
  <c r="E65" i="41"/>
  <c r="X65" i="41" s="1"/>
  <c r="E66" i="41"/>
  <c r="E67" i="41"/>
  <c r="E68" i="41"/>
  <c r="E69" i="41"/>
  <c r="T69" i="41" s="1"/>
  <c r="E70" i="41"/>
  <c r="O70" i="41" s="1"/>
  <c r="E71" i="41"/>
  <c r="X71" i="41" s="1"/>
  <c r="E72" i="41"/>
  <c r="J72" i="41" s="1"/>
  <c r="E73" i="41"/>
  <c r="X73" i="41" s="1"/>
  <c r="E74" i="41"/>
  <c r="E75" i="41"/>
  <c r="M75" i="41" s="1"/>
  <c r="E76" i="41"/>
  <c r="S76" i="41" s="1"/>
  <c r="E77" i="41"/>
  <c r="X77" i="41" s="1"/>
  <c r="E78" i="41"/>
  <c r="E79" i="41"/>
  <c r="E80" i="41"/>
  <c r="E81" i="41"/>
  <c r="S81" i="41"/>
  <c r="E82" i="41"/>
  <c r="E83" i="41"/>
  <c r="X83" i="41" s="1"/>
  <c r="E84" i="41"/>
  <c r="J84" i="41" s="1"/>
  <c r="E85" i="41"/>
  <c r="S85" i="41" s="1"/>
  <c r="E86" i="41"/>
  <c r="E87" i="41"/>
  <c r="X87" i="41" s="1"/>
  <c r="I87" i="41"/>
  <c r="E88" i="41"/>
  <c r="J88" i="41" s="1"/>
  <c r="W88" i="41"/>
  <c r="E89" i="41"/>
  <c r="S89" i="41" s="1"/>
  <c r="X89" i="41"/>
  <c r="E90" i="41"/>
  <c r="E91" i="41"/>
  <c r="X91" i="41" s="1"/>
  <c r="E92" i="41"/>
  <c r="E93" i="41"/>
  <c r="F93" i="41" s="1"/>
  <c r="M93" i="41"/>
  <c r="E94" i="41"/>
  <c r="E95" i="41"/>
  <c r="T95" i="41"/>
  <c r="E96" i="41"/>
  <c r="G96" i="41" s="1"/>
  <c r="E97" i="41"/>
  <c r="F97" i="41" s="1"/>
  <c r="M97" i="41"/>
  <c r="E98" i="41"/>
  <c r="E99" i="41"/>
  <c r="E100" i="41"/>
  <c r="E101" i="41"/>
  <c r="E102" i="41"/>
  <c r="E103" i="41"/>
  <c r="M103" i="41"/>
  <c r="T103" i="41"/>
  <c r="E104" i="41"/>
  <c r="E105" i="41"/>
  <c r="O105" i="41" s="1"/>
  <c r="F105" i="41"/>
  <c r="W105" i="41"/>
  <c r="E106" i="41"/>
  <c r="E107" i="41"/>
  <c r="I107" i="41" s="1"/>
  <c r="X107" i="41"/>
  <c r="E108" i="41"/>
  <c r="I108" i="41" s="1"/>
  <c r="E109" i="41"/>
  <c r="F109" i="41" s="1"/>
  <c r="K109" i="41"/>
  <c r="T109" i="41"/>
  <c r="E110" i="41"/>
  <c r="I110" i="41" s="1"/>
  <c r="S110" i="41"/>
  <c r="E111" i="41"/>
  <c r="F111" i="41" s="1"/>
  <c r="K111" i="41"/>
  <c r="M111" i="41"/>
  <c r="S111" i="41"/>
  <c r="T111" i="41"/>
  <c r="E112" i="41"/>
  <c r="B113" i="41"/>
  <c r="E113" i="41"/>
  <c r="A113" i="41" s="1"/>
  <c r="C113" i="41" s="1"/>
  <c r="G113" i="41"/>
  <c r="H113" i="41"/>
  <c r="I113" i="41"/>
  <c r="K113" i="41"/>
  <c r="L113" i="41"/>
  <c r="M113" i="41"/>
  <c r="O113" i="41"/>
  <c r="R113" i="41"/>
  <c r="S113" i="41"/>
  <c r="T113" i="41"/>
  <c r="V113" i="41"/>
  <c r="W113" i="41"/>
  <c r="X113" i="41"/>
  <c r="E114" i="41"/>
  <c r="J114" i="41" s="1"/>
  <c r="E115" i="41"/>
  <c r="E116" i="41"/>
  <c r="I116" i="41" s="1"/>
  <c r="G116" i="41"/>
  <c r="O116" i="41"/>
  <c r="W116" i="41"/>
  <c r="E117" i="41"/>
  <c r="K117" i="41" s="1"/>
  <c r="G117" i="41"/>
  <c r="M117" i="41"/>
  <c r="T117" i="41"/>
  <c r="V117" i="41"/>
  <c r="E118" i="41"/>
  <c r="I118" i="41" s="1"/>
  <c r="E119" i="41"/>
  <c r="M119" i="41" s="1"/>
  <c r="E120" i="41"/>
  <c r="G120" i="41" s="1"/>
  <c r="W120" i="41"/>
  <c r="E121" i="41"/>
  <c r="E122" i="41"/>
  <c r="E123" i="41"/>
  <c r="E124" i="41"/>
  <c r="J124" i="41" s="1"/>
  <c r="E125" i="41"/>
  <c r="M125" i="41" s="1"/>
  <c r="X125" i="41"/>
  <c r="E126" i="41"/>
  <c r="W126" i="41" s="1"/>
  <c r="E127" i="41"/>
  <c r="E128" i="41"/>
  <c r="B129" i="41"/>
  <c r="E129" i="41"/>
  <c r="J129" i="41" s="1"/>
  <c r="H129" i="41"/>
  <c r="M129" i="41"/>
  <c r="X129" i="41"/>
  <c r="E130" i="41"/>
  <c r="L130" i="41" s="1"/>
  <c r="E131" i="41"/>
  <c r="S131" i="41"/>
  <c r="E132" i="41"/>
  <c r="J132" i="41" s="1"/>
  <c r="E133" i="41"/>
  <c r="J133" i="41" s="1"/>
  <c r="M133" i="41"/>
  <c r="T133" i="41"/>
  <c r="E134" i="41"/>
  <c r="I134" i="41" s="1"/>
  <c r="E135" i="41"/>
  <c r="E136" i="41"/>
  <c r="O136" i="41" s="1"/>
  <c r="L136" i="41"/>
  <c r="S136" i="41"/>
  <c r="W136" i="41"/>
  <c r="E137" i="41"/>
  <c r="A137" i="41" s="1"/>
  <c r="C137" i="41" s="1"/>
  <c r="F137" i="41"/>
  <c r="M137" i="41"/>
  <c r="O137" i="41"/>
  <c r="W137" i="41"/>
  <c r="E138" i="41"/>
  <c r="J138" i="41" s="1"/>
  <c r="E139" i="41"/>
  <c r="X139" i="41" s="1"/>
  <c r="E140" i="41"/>
  <c r="E141" i="41"/>
  <c r="M141" i="41" s="1"/>
  <c r="I141" i="41"/>
  <c r="X141" i="41"/>
  <c r="E142" i="41"/>
  <c r="J142" i="41" s="1"/>
  <c r="A143" i="41"/>
  <c r="C143" i="41" s="1"/>
  <c r="E143" i="41"/>
  <c r="L143" i="41"/>
  <c r="V143" i="41"/>
  <c r="X143" i="41"/>
  <c r="E144" i="41"/>
  <c r="E145" i="41"/>
  <c r="I145" i="41" s="1"/>
  <c r="E146" i="41"/>
  <c r="E147" i="41"/>
  <c r="F147" i="41" s="1"/>
  <c r="M147" i="41"/>
  <c r="B148" i="41"/>
  <c r="E148" i="41"/>
  <c r="H148" i="41" s="1"/>
  <c r="A149" i="41"/>
  <c r="C149" i="41" s="1"/>
  <c r="E149" i="41"/>
  <c r="F149" i="41" s="1"/>
  <c r="L149" i="41"/>
  <c r="M149" i="41"/>
  <c r="T149" i="41"/>
  <c r="E150" i="41"/>
  <c r="E151" i="41"/>
  <c r="E152" i="41"/>
  <c r="W152" i="41"/>
  <c r="E153" i="41"/>
  <c r="J153" i="41" s="1"/>
  <c r="E154" i="41"/>
  <c r="X154" i="41" s="1"/>
  <c r="E155" i="41"/>
  <c r="E156" i="41"/>
  <c r="M156" i="41" s="1"/>
  <c r="F156" i="41"/>
  <c r="R156" i="41"/>
  <c r="S156" i="41"/>
  <c r="E157" i="41"/>
  <c r="J157" i="41" s="1"/>
  <c r="E158" i="41"/>
  <c r="E159" i="41"/>
  <c r="G159" i="41" s="1"/>
  <c r="O159" i="41"/>
  <c r="W159" i="41"/>
  <c r="E160" i="41"/>
  <c r="J160" i="41" s="1"/>
  <c r="X160" i="41"/>
  <c r="E161" i="41"/>
  <c r="W161" i="41" s="1"/>
  <c r="E162" i="41"/>
  <c r="L162" i="41" s="1"/>
  <c r="E163" i="41"/>
  <c r="E164" i="41"/>
  <c r="M164" i="41" s="1"/>
  <c r="R164" i="41"/>
  <c r="E165" i="41"/>
  <c r="E166" i="41"/>
  <c r="I166" i="41" s="1"/>
  <c r="S166" i="41"/>
  <c r="E167" i="41"/>
  <c r="A168" i="41"/>
  <c r="C168" i="41" s="1"/>
  <c r="E168" i="41"/>
  <c r="B168" i="41" s="1"/>
  <c r="I168" i="41"/>
  <c r="O168" i="41"/>
  <c r="S168" i="41"/>
  <c r="T168" i="41"/>
  <c r="X168" i="41"/>
  <c r="E169" i="41"/>
  <c r="S169" i="41" s="1"/>
  <c r="E170" i="41"/>
  <c r="E171" i="41"/>
  <c r="E172" i="41"/>
  <c r="R172" i="41" s="1"/>
  <c r="E173" i="41"/>
  <c r="E174" i="41"/>
  <c r="E175" i="41"/>
  <c r="E176" i="41"/>
  <c r="E177" i="41"/>
  <c r="E178" i="41"/>
  <c r="K178" i="41" s="1"/>
  <c r="E179" i="41"/>
  <c r="E180" i="41"/>
  <c r="X180" i="41" s="1"/>
  <c r="E181" i="41"/>
  <c r="E182" i="41"/>
  <c r="B182" i="41" s="1"/>
  <c r="H182" i="41"/>
  <c r="L182" i="41"/>
  <c r="M182" i="41"/>
  <c r="O182" i="41"/>
  <c r="S182" i="41"/>
  <c r="T182" i="41"/>
  <c r="W182" i="41"/>
  <c r="X182" i="41"/>
  <c r="E183" i="41"/>
  <c r="E184" i="41"/>
  <c r="B184" i="41" s="1"/>
  <c r="F184" i="41"/>
  <c r="O184" i="41"/>
  <c r="S184" i="41"/>
  <c r="X184" i="41"/>
  <c r="E185" i="41"/>
  <c r="E186" i="41"/>
  <c r="K186" i="41" s="1"/>
  <c r="T186" i="41"/>
  <c r="E187" i="41"/>
  <c r="O187" i="41" s="1"/>
  <c r="E188" i="41"/>
  <c r="W188" i="41"/>
  <c r="E189" i="41"/>
  <c r="E190" i="41"/>
  <c r="T190" i="41" s="1"/>
  <c r="F190" i="41"/>
  <c r="E191" i="41"/>
  <c r="E192" i="41"/>
  <c r="K192" i="41"/>
  <c r="S192" i="41"/>
  <c r="X192" i="41"/>
  <c r="E193" i="41"/>
  <c r="B194" i="41"/>
  <c r="E194" i="41"/>
  <c r="O194" i="41"/>
  <c r="X194" i="41"/>
  <c r="E195" i="41"/>
  <c r="W195" i="41"/>
  <c r="E196" i="41"/>
  <c r="L196" i="41"/>
  <c r="S196" i="41"/>
  <c r="E197" i="41"/>
  <c r="E198" i="41"/>
  <c r="I198" i="41"/>
  <c r="T198" i="41"/>
  <c r="E199" i="41"/>
  <c r="W199" i="41" s="1"/>
  <c r="E200" i="41"/>
  <c r="F200" i="41" s="1"/>
  <c r="B201" i="41"/>
  <c r="E201" i="41"/>
  <c r="E202" i="41"/>
  <c r="R202" i="41" s="1"/>
  <c r="E203" i="41"/>
  <c r="J203" i="41" s="1"/>
  <c r="G203" i="41"/>
  <c r="O203" i="41"/>
  <c r="S203" i="41"/>
  <c r="W203" i="41"/>
  <c r="E204" i="41"/>
  <c r="A204" i="41" s="1"/>
  <c r="C204" i="41" s="1"/>
  <c r="H204" i="41"/>
  <c r="I204" i="41"/>
  <c r="M204" i="41"/>
  <c r="S204" i="41"/>
  <c r="V204" i="41"/>
  <c r="W204" i="41"/>
  <c r="E205" i="41"/>
  <c r="J205" i="41" s="1"/>
  <c r="E206" i="41"/>
  <c r="T206" i="41" s="1"/>
  <c r="E207" i="41"/>
  <c r="W207" i="41" s="1"/>
  <c r="E208" i="41"/>
  <c r="X208" i="41" s="1"/>
  <c r="E209" i="41"/>
  <c r="L209" i="41" s="1"/>
  <c r="E210" i="41"/>
  <c r="E211" i="41"/>
  <c r="L211" i="41" s="1"/>
  <c r="E212" i="41"/>
  <c r="E213" i="41"/>
  <c r="G213" i="41"/>
  <c r="O213" i="41"/>
  <c r="S213" i="41"/>
  <c r="E214" i="41"/>
  <c r="T214" i="41"/>
  <c r="E215" i="41"/>
  <c r="E216" i="41"/>
  <c r="K216" i="41"/>
  <c r="E217" i="41"/>
  <c r="O217" i="41" s="1"/>
  <c r="E218" i="41"/>
  <c r="W218" i="41" s="1"/>
  <c r="E219" i="41"/>
  <c r="E220" i="41"/>
  <c r="E221" i="41"/>
  <c r="F221" i="41" s="1"/>
  <c r="E222" i="41"/>
  <c r="F222" i="41"/>
  <c r="E223" i="41"/>
  <c r="E224" i="41"/>
  <c r="E225" i="41"/>
  <c r="L225" i="41" s="1"/>
  <c r="E226" i="41"/>
  <c r="E227" i="41"/>
  <c r="E228" i="41"/>
  <c r="G228" i="41" s="1"/>
  <c r="E229" i="41"/>
  <c r="O229" i="41" s="1"/>
  <c r="E230" i="41"/>
  <c r="E231" i="41"/>
  <c r="E232" i="41"/>
  <c r="I232" i="41"/>
  <c r="T232" i="41"/>
  <c r="X232" i="41"/>
  <c r="E233" i="41"/>
  <c r="H233" i="41" s="1"/>
  <c r="E234" i="41"/>
  <c r="E235" i="41"/>
  <c r="E236" i="41"/>
  <c r="F236" i="41" s="1"/>
  <c r="AB13" i="3"/>
  <c r="AB14" i="3"/>
  <c r="AB15" i="3"/>
  <c r="AB16" i="3"/>
  <c r="AB17" i="3"/>
  <c r="AB18" i="3"/>
  <c r="AB19" i="3"/>
  <c r="AB20" i="3"/>
  <c r="AB21" i="3"/>
  <c r="AB22" i="3"/>
  <c r="AB23" i="3"/>
  <c r="AB24" i="3"/>
  <c r="AB25" i="3"/>
  <c r="AB26" i="3"/>
  <c r="AB27" i="3"/>
  <c r="AB30" i="3"/>
  <c r="AB12" i="3"/>
  <c r="AA13" i="3"/>
  <c r="AA14" i="3"/>
  <c r="AA15" i="3"/>
  <c r="AA16" i="3"/>
  <c r="AA17" i="3"/>
  <c r="AA18" i="3"/>
  <c r="AA19" i="3"/>
  <c r="AA20" i="3"/>
  <c r="AA21" i="3"/>
  <c r="AA22" i="3"/>
  <c r="AA23" i="3"/>
  <c r="AA24" i="3"/>
  <c r="AA25" i="3"/>
  <c r="AA26" i="3"/>
  <c r="AA27" i="3"/>
  <c r="AA28" i="3"/>
  <c r="AA12" i="3"/>
  <c r="AA30" i="3"/>
  <c r="S4" i="41" l="1"/>
  <c r="M45" i="41"/>
  <c r="F45" i="41"/>
  <c r="X45" i="41"/>
  <c r="I45" i="41"/>
  <c r="O236" i="41"/>
  <c r="A236" i="41"/>
  <c r="C236" i="41" s="1"/>
  <c r="M198" i="41"/>
  <c r="F198" i="41"/>
  <c r="H196" i="41"/>
  <c r="X196" i="41"/>
  <c r="R196" i="41"/>
  <c r="L188" i="41"/>
  <c r="X188" i="41"/>
  <c r="R188" i="41"/>
  <c r="O186" i="41"/>
  <c r="L177" i="41"/>
  <c r="S177" i="41"/>
  <c r="F174" i="41"/>
  <c r="T174" i="41"/>
  <c r="I174" i="41"/>
  <c r="M174" i="41"/>
  <c r="X174" i="41"/>
  <c r="M79" i="41"/>
  <c r="T79" i="41"/>
  <c r="F58" i="41"/>
  <c r="M58" i="41"/>
  <c r="A8" i="41"/>
  <c r="L8" i="41"/>
  <c r="O8" i="41"/>
  <c r="W8" i="41"/>
  <c r="G215" i="41"/>
  <c r="O215" i="41"/>
  <c r="A215" i="41"/>
  <c r="C215" i="41" s="1"/>
  <c r="A202" i="41"/>
  <c r="C202" i="41" s="1"/>
  <c r="L202" i="41"/>
  <c r="T202" i="41"/>
  <c r="G202" i="41"/>
  <c r="O202" i="41"/>
  <c r="I101" i="41"/>
  <c r="H86" i="41"/>
  <c r="S86" i="41"/>
  <c r="L39" i="41"/>
  <c r="H39" i="41"/>
  <c r="R39" i="41"/>
  <c r="I39" i="41"/>
  <c r="V39" i="41"/>
  <c r="M39" i="41"/>
  <c r="X39" i="41"/>
  <c r="K9" i="41"/>
  <c r="R9" i="41"/>
  <c r="L236" i="41"/>
  <c r="J232" i="41"/>
  <c r="M232" i="41"/>
  <c r="H232" i="41"/>
  <c r="M224" i="41"/>
  <c r="V224" i="41"/>
  <c r="J216" i="41"/>
  <c r="I216" i="41"/>
  <c r="T216" i="41"/>
  <c r="A216" i="41"/>
  <c r="C216" i="41" s="1"/>
  <c r="G210" i="41"/>
  <c r="A210" i="41"/>
  <c r="C210" i="41" s="1"/>
  <c r="M202" i="41"/>
  <c r="X198" i="41"/>
  <c r="O197" i="41"/>
  <c r="F192" i="41"/>
  <c r="T192" i="41"/>
  <c r="O192" i="41"/>
  <c r="G163" i="41"/>
  <c r="I163" i="41"/>
  <c r="W163" i="41"/>
  <c r="O163" i="41"/>
  <c r="J128" i="41"/>
  <c r="L128" i="41"/>
  <c r="S128" i="41"/>
  <c r="B128" i="41"/>
  <c r="F103" i="41"/>
  <c r="X103" i="41"/>
  <c r="I103" i="41"/>
  <c r="R103" i="41"/>
  <c r="K103" i="41"/>
  <c r="S103" i="41"/>
  <c r="F95" i="41"/>
  <c r="K95" i="41"/>
  <c r="X95" i="41"/>
  <c r="O95" i="41"/>
  <c r="G74" i="41"/>
  <c r="W74" i="41"/>
  <c r="V202" i="41"/>
  <c r="T236" i="41"/>
  <c r="I236" i="41"/>
  <c r="J207" i="41"/>
  <c r="H202" i="41"/>
  <c r="J187" i="41"/>
  <c r="G187" i="41"/>
  <c r="S187" i="41"/>
  <c r="I187" i="41"/>
  <c r="L187" i="41"/>
  <c r="W187" i="41"/>
  <c r="G186" i="41"/>
  <c r="L186" i="41"/>
  <c r="V186" i="41"/>
  <c r="A186" i="41"/>
  <c r="C186" i="41" s="1"/>
  <c r="H186" i="41"/>
  <c r="M186" i="41"/>
  <c r="R186" i="41"/>
  <c r="W186" i="41"/>
  <c r="B186" i="41"/>
  <c r="I186" i="41"/>
  <c r="S186" i="41"/>
  <c r="X186" i="41"/>
  <c r="I175" i="41"/>
  <c r="S175" i="41"/>
  <c r="F158" i="41"/>
  <c r="M158" i="41"/>
  <c r="T158" i="41"/>
  <c r="O144" i="41"/>
  <c r="I144" i="41"/>
  <c r="S144" i="41"/>
  <c r="V144" i="41"/>
  <c r="J115" i="41"/>
  <c r="K115" i="41"/>
  <c r="R115" i="41"/>
  <c r="I94" i="41"/>
  <c r="S94" i="41"/>
  <c r="W94" i="41"/>
  <c r="T45" i="41"/>
  <c r="L34" i="41"/>
  <c r="T34" i="41"/>
  <c r="B34" i="41"/>
  <c r="A13" i="41"/>
  <c r="C13" i="41" s="1"/>
  <c r="J13" i="41"/>
  <c r="K13" i="41"/>
  <c r="B13" i="41"/>
  <c r="O13" i="41"/>
  <c r="O166" i="41"/>
  <c r="L159" i="41"/>
  <c r="T153" i="41"/>
  <c r="K147" i="41"/>
  <c r="T141" i="41"/>
  <c r="G141" i="41"/>
  <c r="S138" i="41"/>
  <c r="T137" i="41"/>
  <c r="H137" i="41"/>
  <c r="G136" i="41"/>
  <c r="X133" i="41"/>
  <c r="I133" i="41"/>
  <c r="T129" i="41"/>
  <c r="I129" i="41"/>
  <c r="F117" i="41"/>
  <c r="T97" i="41"/>
  <c r="O96" i="41"/>
  <c r="V93" i="41"/>
  <c r="K93" i="41"/>
  <c r="T88" i="41"/>
  <c r="F83" i="41"/>
  <c r="L43" i="41"/>
  <c r="G38" i="41"/>
  <c r="L33" i="41"/>
  <c r="I29" i="41"/>
  <c r="L18" i="41"/>
  <c r="M14" i="41"/>
  <c r="I203" i="41"/>
  <c r="M190" i="41"/>
  <c r="I182" i="41"/>
  <c r="K168" i="41"/>
  <c r="B159" i="41"/>
  <c r="X147" i="41"/>
  <c r="A125" i="41"/>
  <c r="C125" i="41" s="1"/>
  <c r="O38" i="41"/>
  <c r="S18" i="41"/>
  <c r="B18" i="41"/>
  <c r="T221" i="41"/>
  <c r="G189" i="41"/>
  <c r="W189" i="41"/>
  <c r="I102" i="41"/>
  <c r="O102" i="41"/>
  <c r="G100" i="41"/>
  <c r="O100" i="41"/>
  <c r="W100" i="41"/>
  <c r="I100" i="41"/>
  <c r="B100" i="41"/>
  <c r="L100" i="41"/>
  <c r="S100" i="41"/>
  <c r="X236" i="41"/>
  <c r="S236" i="41"/>
  <c r="H236" i="41"/>
  <c r="W232" i="41"/>
  <c r="S232" i="41"/>
  <c r="O232" i="41"/>
  <c r="L232" i="41"/>
  <c r="G232" i="41"/>
  <c r="B232" i="41"/>
  <c r="O221" i="41"/>
  <c r="T220" i="41"/>
  <c r="X216" i="41"/>
  <c r="R216" i="41"/>
  <c r="G216" i="41"/>
  <c r="X215" i="41"/>
  <c r="L215" i="41"/>
  <c r="V210" i="41"/>
  <c r="M210" i="41"/>
  <c r="O209" i="41"/>
  <c r="J191" i="41"/>
  <c r="W191" i="41"/>
  <c r="L175" i="41"/>
  <c r="K152" i="41"/>
  <c r="G152" i="41"/>
  <c r="O152" i="41"/>
  <c r="I152" i="41"/>
  <c r="S152" i="41"/>
  <c r="R127" i="41"/>
  <c r="K127" i="41"/>
  <c r="S127" i="41"/>
  <c r="X127" i="41"/>
  <c r="V119" i="41"/>
  <c r="J101" i="41"/>
  <c r="F101" i="41"/>
  <c r="K101" i="41"/>
  <c r="R101" i="41"/>
  <c r="V101" i="41"/>
  <c r="A101" i="41"/>
  <c r="C101" i="41" s="1"/>
  <c r="G101" i="41"/>
  <c r="L101" i="41"/>
  <c r="O101" i="41"/>
  <c r="S101" i="41"/>
  <c r="W101" i="41"/>
  <c r="B101" i="41"/>
  <c r="H101" i="41"/>
  <c r="M101" i="41"/>
  <c r="T101" i="41"/>
  <c r="X101" i="41"/>
  <c r="F99" i="41"/>
  <c r="X99" i="41"/>
  <c r="I71" i="41"/>
  <c r="T71" i="41"/>
  <c r="M71" i="41"/>
  <c r="F71" i="41"/>
  <c r="J69" i="41"/>
  <c r="H69" i="41"/>
  <c r="K69" i="41"/>
  <c r="S69" i="41"/>
  <c r="F69" i="41"/>
  <c r="X69" i="41"/>
  <c r="L69" i="41"/>
  <c r="T228" i="41"/>
  <c r="F135" i="41"/>
  <c r="K135" i="41"/>
  <c r="X135" i="41"/>
  <c r="S135" i="41"/>
  <c r="J66" i="41"/>
  <c r="G66" i="41"/>
  <c r="O66" i="41"/>
  <c r="W236" i="41"/>
  <c r="M236" i="41"/>
  <c r="V232" i="41"/>
  <c r="R232" i="41"/>
  <c r="K232" i="41"/>
  <c r="F232" i="41"/>
  <c r="A232" i="41"/>
  <c r="C232" i="41" s="1"/>
  <c r="M228" i="41"/>
  <c r="M221" i="41"/>
  <c r="V216" i="41"/>
  <c r="M216" i="41"/>
  <c r="F216" i="41"/>
  <c r="O211" i="41"/>
  <c r="T210" i="41"/>
  <c r="L207" i="41"/>
  <c r="X204" i="41"/>
  <c r="R204" i="41"/>
  <c r="L204" i="41"/>
  <c r="W202" i="41"/>
  <c r="K202" i="41"/>
  <c r="G201" i="41"/>
  <c r="I201" i="41"/>
  <c r="S201" i="41"/>
  <c r="L201" i="41"/>
  <c r="L195" i="41"/>
  <c r="I194" i="41"/>
  <c r="S194" i="41"/>
  <c r="K194" i="41"/>
  <c r="T194" i="41"/>
  <c r="H131" i="41"/>
  <c r="X131" i="41"/>
  <c r="B81" i="41"/>
  <c r="F81" i="41"/>
  <c r="T81" i="41"/>
  <c r="H81" i="41"/>
  <c r="O81" i="41"/>
  <c r="V81" i="41"/>
  <c r="K81" i="41"/>
  <c r="X81" i="41"/>
  <c r="L81" i="41"/>
  <c r="A81" i="41"/>
  <c r="C81" i="41" s="1"/>
  <c r="F6" i="41"/>
  <c r="I6" i="41"/>
  <c r="S6" i="41"/>
  <c r="L6" i="41"/>
  <c r="T6" i="41"/>
  <c r="M6" i="41"/>
  <c r="X6" i="41"/>
  <c r="V228" i="41"/>
  <c r="F211" i="41"/>
  <c r="O189" i="41"/>
  <c r="K180" i="41"/>
  <c r="F180" i="41"/>
  <c r="O180" i="41"/>
  <c r="F162" i="41"/>
  <c r="M162" i="41"/>
  <c r="W162" i="41"/>
  <c r="H162" i="41"/>
  <c r="S162" i="41"/>
  <c r="X162" i="41"/>
  <c r="A162" i="41"/>
  <c r="C162" i="41" s="1"/>
  <c r="I162" i="41"/>
  <c r="O162" i="41"/>
  <c r="T162" i="41"/>
  <c r="T150" i="41"/>
  <c r="W150" i="41"/>
  <c r="T135" i="41"/>
  <c r="H119" i="41"/>
  <c r="X119" i="41"/>
  <c r="I119" i="41"/>
  <c r="R119" i="41"/>
  <c r="A119" i="41"/>
  <c r="C119" i="41" s="1"/>
  <c r="L119" i="41"/>
  <c r="S119" i="41"/>
  <c r="O178" i="41"/>
  <c r="W168" i="41"/>
  <c r="R168" i="41"/>
  <c r="M168" i="41"/>
  <c r="H168" i="41"/>
  <c r="S159" i="41"/>
  <c r="M153" i="41"/>
  <c r="W149" i="41"/>
  <c r="H149" i="41"/>
  <c r="V148" i="41"/>
  <c r="L148" i="41"/>
  <c r="I136" i="41"/>
  <c r="J136" i="41"/>
  <c r="W134" i="41"/>
  <c r="S130" i="41"/>
  <c r="W129" i="41"/>
  <c r="S129" i="41"/>
  <c r="O129" i="41"/>
  <c r="L129" i="41"/>
  <c r="G129" i="41"/>
  <c r="A129" i="41"/>
  <c r="C129" i="41" s="1"/>
  <c r="I128" i="41"/>
  <c r="R111" i="41"/>
  <c r="I111" i="41"/>
  <c r="R109" i="41"/>
  <c r="I109" i="41"/>
  <c r="O108" i="41"/>
  <c r="W107" i="41"/>
  <c r="S95" i="41"/>
  <c r="O90" i="41"/>
  <c r="W90" i="41"/>
  <c r="I83" i="41"/>
  <c r="T83" i="41"/>
  <c r="M83" i="41"/>
  <c r="O74" i="41"/>
  <c r="J63" i="41"/>
  <c r="H63" i="41"/>
  <c r="O63" i="41"/>
  <c r="V63" i="41"/>
  <c r="A63" i="41"/>
  <c r="C63" i="41" s="1"/>
  <c r="K63" i="41"/>
  <c r="X63" i="41"/>
  <c r="G46" i="41"/>
  <c r="I46" i="41"/>
  <c r="O46" i="41"/>
  <c r="S24" i="41"/>
  <c r="J24" i="41"/>
  <c r="I11" i="41"/>
  <c r="W11" i="41"/>
  <c r="J168" i="41"/>
  <c r="V168" i="41"/>
  <c r="L168" i="41"/>
  <c r="F168" i="41"/>
  <c r="V153" i="41"/>
  <c r="G153" i="41"/>
  <c r="O149" i="41"/>
  <c r="S148" i="41"/>
  <c r="R147" i="41"/>
  <c r="V141" i="41"/>
  <c r="L137" i="41"/>
  <c r="B136" i="41"/>
  <c r="S134" i="41"/>
  <c r="V129" i="41"/>
  <c r="R129" i="41"/>
  <c r="K129" i="41"/>
  <c r="F129" i="41"/>
  <c r="W128" i="41"/>
  <c r="O128" i="41"/>
  <c r="G128" i="41"/>
  <c r="X111" i="41"/>
  <c r="G93" i="41"/>
  <c r="R93" i="41"/>
  <c r="X93" i="41"/>
  <c r="A93" i="41"/>
  <c r="C93" i="41" s="1"/>
  <c r="I93" i="41"/>
  <c r="T93" i="41"/>
  <c r="I86" i="41"/>
  <c r="W86" i="41"/>
  <c r="J82" i="41"/>
  <c r="R82" i="41"/>
  <c r="J80" i="41"/>
  <c r="L80" i="41"/>
  <c r="S80" i="41"/>
  <c r="J67" i="41"/>
  <c r="H65" i="41"/>
  <c r="V65" i="41"/>
  <c r="J35" i="41"/>
  <c r="I35" i="41"/>
  <c r="S35" i="41"/>
  <c r="M35" i="41"/>
  <c r="W35" i="41"/>
  <c r="A35" i="41"/>
  <c r="C35" i="41" s="1"/>
  <c r="X35" i="41"/>
  <c r="F27" i="41"/>
  <c r="K27" i="41"/>
  <c r="L27" i="41"/>
  <c r="I19" i="41"/>
  <c r="T19" i="41"/>
  <c r="M19" i="41"/>
  <c r="J10" i="41"/>
  <c r="M10" i="41"/>
  <c r="T10" i="41"/>
  <c r="X10" i="41"/>
  <c r="F77" i="41"/>
  <c r="J21" i="41"/>
  <c r="H21" i="41"/>
  <c r="S21" i="41"/>
  <c r="L21" i="41"/>
  <c r="T21" i="41"/>
  <c r="M21" i="41"/>
  <c r="W21" i="41"/>
  <c r="L58" i="41"/>
  <c r="K53" i="41"/>
  <c r="T51" i="41"/>
  <c r="K51" i="41"/>
  <c r="S50" i="41"/>
  <c r="V49" i="41"/>
  <c r="G49" i="41"/>
  <c r="T37" i="41"/>
  <c r="I37" i="41"/>
  <c r="O34" i="41"/>
  <c r="W33" i="41"/>
  <c r="H33" i="41"/>
  <c r="R31" i="41"/>
  <c r="T29" i="41"/>
  <c r="X23" i="41"/>
  <c r="S23" i="41"/>
  <c r="I22" i="41"/>
  <c r="X18" i="41"/>
  <c r="I18" i="41"/>
  <c r="V14" i="41"/>
  <c r="G14" i="41"/>
  <c r="S13" i="41"/>
  <c r="I13" i="41"/>
  <c r="W9" i="41"/>
  <c r="L9" i="41"/>
  <c r="S8" i="41"/>
  <c r="K8" i="41"/>
  <c r="J40" i="41"/>
  <c r="J9" i="41"/>
  <c r="T61" i="41"/>
  <c r="I61" i="41"/>
  <c r="A61" i="41"/>
  <c r="C61" i="41" s="1"/>
  <c r="T58" i="41"/>
  <c r="T53" i="41"/>
  <c r="S51" i="41"/>
  <c r="F51" i="41"/>
  <c r="I50" i="41"/>
  <c r="W40" i="41"/>
  <c r="S39" i="41"/>
  <c r="W38" i="41"/>
  <c r="H37" i="41"/>
  <c r="O33" i="41"/>
  <c r="W18" i="41"/>
  <c r="O18" i="41"/>
  <c r="H18" i="41"/>
  <c r="V9" i="41"/>
  <c r="R8" i="41"/>
  <c r="I8" i="41"/>
  <c r="J8" i="41"/>
  <c r="J89" i="41"/>
  <c r="J4" i="41"/>
  <c r="B234" i="41"/>
  <c r="J234" i="41"/>
  <c r="O234" i="41"/>
  <c r="W234" i="41"/>
  <c r="B226" i="41"/>
  <c r="J226" i="41"/>
  <c r="F226" i="41"/>
  <c r="I226" i="41"/>
  <c r="T226" i="41"/>
  <c r="J218" i="41"/>
  <c r="I218" i="41"/>
  <c r="S218" i="41"/>
  <c r="T218" i="41"/>
  <c r="L218" i="41"/>
  <c r="S181" i="41"/>
  <c r="J181" i="41"/>
  <c r="I181" i="41"/>
  <c r="J173" i="41"/>
  <c r="L173" i="41"/>
  <c r="O173" i="41"/>
  <c r="J165" i="41"/>
  <c r="S165" i="41"/>
  <c r="W165" i="41"/>
  <c r="A155" i="41"/>
  <c r="C155" i="41" s="1"/>
  <c r="J155" i="41"/>
  <c r="F155" i="41"/>
  <c r="M155" i="41"/>
  <c r="R155" i="41"/>
  <c r="W155" i="41"/>
  <c r="I155" i="41"/>
  <c r="S155" i="41"/>
  <c r="B73" i="41"/>
  <c r="F73" i="41"/>
  <c r="K73" i="41"/>
  <c r="O73" i="41"/>
  <c r="T73" i="41"/>
  <c r="A73" i="41"/>
  <c r="C73" i="41" s="1"/>
  <c r="H73" i="41"/>
  <c r="L73" i="41"/>
  <c r="V73" i="41"/>
  <c r="J73" i="41"/>
  <c r="I73" i="41"/>
  <c r="R73" i="41"/>
  <c r="S73" i="41"/>
  <c r="A55" i="41"/>
  <c r="C55" i="41" s="1"/>
  <c r="J55" i="41"/>
  <c r="I55" i="41"/>
  <c r="T55" i="41"/>
  <c r="O55" i="41"/>
  <c r="W55" i="41"/>
  <c r="F55" i="41"/>
  <c r="S55" i="41"/>
  <c r="K55" i="41"/>
  <c r="X55" i="41"/>
  <c r="A226" i="41"/>
  <c r="C226" i="41" s="1"/>
  <c r="B225" i="41"/>
  <c r="B222" i="41"/>
  <c r="J222" i="41"/>
  <c r="S222" i="41"/>
  <c r="L222" i="41"/>
  <c r="A222" i="41"/>
  <c r="C222" i="41" s="1"/>
  <c r="T222" i="41"/>
  <c r="O218" i="41"/>
  <c r="B200" i="41"/>
  <c r="S200" i="41"/>
  <c r="K200" i="41"/>
  <c r="T200" i="41"/>
  <c r="X178" i="41"/>
  <c r="W173" i="41"/>
  <c r="O171" i="41"/>
  <c r="J167" i="41"/>
  <c r="G167" i="41"/>
  <c r="I167" i="41"/>
  <c r="J166" i="41"/>
  <c r="G166" i="41"/>
  <c r="L166" i="41"/>
  <c r="V166" i="41"/>
  <c r="H166" i="41"/>
  <c r="M166" i="41"/>
  <c r="R166" i="41"/>
  <c r="W166" i="41"/>
  <c r="J146" i="41"/>
  <c r="X146" i="41"/>
  <c r="B140" i="41"/>
  <c r="J140" i="41"/>
  <c r="I140" i="41"/>
  <c r="J123" i="41"/>
  <c r="H123" i="41"/>
  <c r="X123" i="41"/>
  <c r="L123" i="41"/>
  <c r="W123" i="41"/>
  <c r="M123" i="41"/>
  <c r="B112" i="41"/>
  <c r="J107" i="41"/>
  <c r="H107" i="41"/>
  <c r="M107" i="41"/>
  <c r="S107" i="41"/>
  <c r="A107" i="41"/>
  <c r="C107" i="41" s="1"/>
  <c r="R107" i="41"/>
  <c r="L107" i="41"/>
  <c r="V107" i="41"/>
  <c r="G104" i="41"/>
  <c r="W104" i="41"/>
  <c r="O104" i="41"/>
  <c r="I78" i="41"/>
  <c r="J78" i="41"/>
  <c r="G78" i="41"/>
  <c r="W78" i="41"/>
  <c r="O78" i="41"/>
  <c r="I75" i="41"/>
  <c r="J75" i="41"/>
  <c r="T75" i="41"/>
  <c r="S56" i="41"/>
  <c r="J56" i="41"/>
  <c r="I36" i="41"/>
  <c r="J36" i="41"/>
  <c r="O36" i="41"/>
  <c r="S36" i="41"/>
  <c r="A235" i="41"/>
  <c r="C235" i="41" s="1"/>
  <c r="J235" i="41"/>
  <c r="A231" i="41"/>
  <c r="C231" i="41" s="1"/>
  <c r="J231" i="41"/>
  <c r="S231" i="41"/>
  <c r="T229" i="41"/>
  <c r="M226" i="41"/>
  <c r="H224" i="41"/>
  <c r="J224" i="41"/>
  <c r="G224" i="41"/>
  <c r="X224" i="41"/>
  <c r="R224" i="41"/>
  <c r="K224" i="41"/>
  <c r="M218" i="41"/>
  <c r="T217" i="41"/>
  <c r="G209" i="41"/>
  <c r="J209" i="41"/>
  <c r="H209" i="41"/>
  <c r="K209" i="41"/>
  <c r="S209" i="41"/>
  <c r="O200" i="41"/>
  <c r="B196" i="41"/>
  <c r="J196" i="41"/>
  <c r="A196" i="41"/>
  <c r="C196" i="41" s="1"/>
  <c r="I196" i="41"/>
  <c r="V196" i="41"/>
  <c r="W196" i="41"/>
  <c r="A190" i="41"/>
  <c r="C190" i="41" s="1"/>
  <c r="J190" i="41"/>
  <c r="I190" i="41"/>
  <c r="X190" i="41"/>
  <c r="G185" i="41"/>
  <c r="I185" i="41"/>
  <c r="S185" i="41"/>
  <c r="J185" i="41"/>
  <c r="L185" i="41"/>
  <c r="J182" i="41"/>
  <c r="F182" i="41"/>
  <c r="A182" i="41"/>
  <c r="C182" i="41" s="1"/>
  <c r="G182" i="41"/>
  <c r="K182" i="41"/>
  <c r="R182" i="41"/>
  <c r="V182" i="41"/>
  <c r="T180" i="41"/>
  <c r="T178" i="41"/>
  <c r="S173" i="41"/>
  <c r="J170" i="41"/>
  <c r="T170" i="41"/>
  <c r="W167" i="41"/>
  <c r="X166" i="41"/>
  <c r="B166" i="41"/>
  <c r="L161" i="41"/>
  <c r="J161" i="41"/>
  <c r="I161" i="41"/>
  <c r="S161" i="41"/>
  <c r="V155" i="41"/>
  <c r="K155" i="41"/>
  <c r="S147" i="41"/>
  <c r="F143" i="41"/>
  <c r="J143" i="41"/>
  <c r="H143" i="41"/>
  <c r="S143" i="41"/>
  <c r="O135" i="41"/>
  <c r="S123" i="41"/>
  <c r="B120" i="41"/>
  <c r="O120" i="41"/>
  <c r="J120" i="41"/>
  <c r="S120" i="41"/>
  <c r="A97" i="41"/>
  <c r="C97" i="41" s="1"/>
  <c r="G97" i="41"/>
  <c r="K97" i="41"/>
  <c r="R97" i="41"/>
  <c r="V97" i="41"/>
  <c r="J97" i="41"/>
  <c r="B97" i="41"/>
  <c r="H97" i="41"/>
  <c r="L97" i="41"/>
  <c r="O97" i="41"/>
  <c r="S97" i="41"/>
  <c r="W97" i="41"/>
  <c r="I97" i="41"/>
  <c r="X97" i="41"/>
  <c r="H92" i="41"/>
  <c r="J92" i="41"/>
  <c r="G92" i="41"/>
  <c r="I92" i="41"/>
  <c r="O92" i="41"/>
  <c r="W92" i="41"/>
  <c r="B77" i="41"/>
  <c r="J77" i="41"/>
  <c r="A77" i="41"/>
  <c r="C77" i="41" s="1"/>
  <c r="H77" i="41"/>
  <c r="L77" i="41"/>
  <c r="V77" i="41"/>
  <c r="I77" i="41"/>
  <c r="M77" i="41"/>
  <c r="R77" i="41"/>
  <c r="W77" i="41"/>
  <c r="S77" i="41"/>
  <c r="K77" i="41"/>
  <c r="T77" i="41"/>
  <c r="J60" i="41"/>
  <c r="K60" i="41"/>
  <c r="R55" i="41"/>
  <c r="A41" i="41"/>
  <c r="C41" i="41" s="1"/>
  <c r="V41" i="41"/>
  <c r="F41" i="41"/>
  <c r="G41" i="41"/>
  <c r="J41" i="41"/>
  <c r="K41" i="41"/>
  <c r="M41" i="41"/>
  <c r="J200" i="41"/>
  <c r="J104" i="41"/>
  <c r="B230" i="41"/>
  <c r="J230" i="41"/>
  <c r="I230" i="41"/>
  <c r="O230" i="41"/>
  <c r="H229" i="41"/>
  <c r="J229" i="41"/>
  <c r="F229" i="41"/>
  <c r="L229" i="41"/>
  <c r="A229" i="41"/>
  <c r="C229" i="41" s="1"/>
  <c r="M229" i="41"/>
  <c r="G229" i="41"/>
  <c r="W229" i="41"/>
  <c r="A227" i="41"/>
  <c r="C227" i="41" s="1"/>
  <c r="J227" i="41"/>
  <c r="W227" i="41"/>
  <c r="H225" i="41"/>
  <c r="J225" i="41"/>
  <c r="F225" i="41"/>
  <c r="M225" i="41"/>
  <c r="W225" i="41"/>
  <c r="G225" i="41"/>
  <c r="S225" i="41"/>
  <c r="A225" i="41"/>
  <c r="C225" i="41" s="1"/>
  <c r="X225" i="41"/>
  <c r="A223" i="41"/>
  <c r="C223" i="41" s="1"/>
  <c r="J223" i="41"/>
  <c r="O223" i="41"/>
  <c r="W223" i="41"/>
  <c r="H217" i="41"/>
  <c r="A217" i="41"/>
  <c r="C217" i="41" s="1"/>
  <c r="G217" i="41"/>
  <c r="M217" i="41"/>
  <c r="W217" i="41"/>
  <c r="X217" i="41"/>
  <c r="J217" i="41"/>
  <c r="B217" i="41"/>
  <c r="I217" i="41"/>
  <c r="S217" i="41"/>
  <c r="F206" i="41"/>
  <c r="J206" i="41"/>
  <c r="M206" i="41"/>
  <c r="G193" i="41"/>
  <c r="J193" i="41"/>
  <c r="L193" i="41"/>
  <c r="B193" i="41"/>
  <c r="H179" i="41"/>
  <c r="J179" i="41"/>
  <c r="G179" i="41"/>
  <c r="W179" i="41"/>
  <c r="A178" i="41"/>
  <c r="C178" i="41" s="1"/>
  <c r="J178" i="41"/>
  <c r="G178" i="41"/>
  <c r="L178" i="41"/>
  <c r="V178" i="41"/>
  <c r="B178" i="41"/>
  <c r="H178" i="41"/>
  <c r="M178" i="41"/>
  <c r="R178" i="41"/>
  <c r="W178" i="41"/>
  <c r="H171" i="41"/>
  <c r="J171" i="41"/>
  <c r="I171" i="41"/>
  <c r="B171" i="41"/>
  <c r="L171" i="41"/>
  <c r="S171" i="41"/>
  <c r="H112" i="41"/>
  <c r="J112" i="41"/>
  <c r="G112" i="41"/>
  <c r="O112" i="41"/>
  <c r="W112" i="41"/>
  <c r="I112" i="41"/>
  <c r="S112" i="41"/>
  <c r="L112" i="41"/>
  <c r="S68" i="41"/>
  <c r="J68" i="41"/>
  <c r="I57" i="41"/>
  <c r="X57" i="41"/>
  <c r="F57" i="41"/>
  <c r="J57" i="41"/>
  <c r="M57" i="41"/>
  <c r="J32" i="41"/>
  <c r="S32" i="41"/>
  <c r="X229" i="41"/>
  <c r="B229" i="41"/>
  <c r="X226" i="41"/>
  <c r="O225" i="41"/>
  <c r="X222" i="41"/>
  <c r="L217" i="41"/>
  <c r="J212" i="41"/>
  <c r="S212" i="41"/>
  <c r="X212" i="41"/>
  <c r="J211" i="41"/>
  <c r="A211" i="41"/>
  <c r="C211" i="41" s="1"/>
  <c r="G211" i="41"/>
  <c r="M211" i="41"/>
  <c r="W211" i="41"/>
  <c r="B211" i="41"/>
  <c r="I211" i="41"/>
  <c r="S211" i="41"/>
  <c r="X211" i="41"/>
  <c r="X206" i="41"/>
  <c r="X200" i="41"/>
  <c r="S193" i="41"/>
  <c r="B180" i="41"/>
  <c r="J180" i="41"/>
  <c r="H180" i="41"/>
  <c r="L180" i="41"/>
  <c r="V180" i="41"/>
  <c r="A180" i="41"/>
  <c r="C180" i="41" s="1"/>
  <c r="I180" i="41"/>
  <c r="M180" i="41"/>
  <c r="R180" i="41"/>
  <c r="W180" i="41"/>
  <c r="J158" i="41"/>
  <c r="A158" i="41"/>
  <c r="C158" i="41" s="1"/>
  <c r="G158" i="41"/>
  <c r="K158" i="41"/>
  <c r="R158" i="41"/>
  <c r="V158" i="41"/>
  <c r="B158" i="41"/>
  <c r="H158" i="41"/>
  <c r="L158" i="41"/>
  <c r="O158" i="41"/>
  <c r="S158" i="41"/>
  <c r="W158" i="41"/>
  <c r="B156" i="41"/>
  <c r="J156" i="41"/>
  <c r="I156" i="41"/>
  <c r="T156" i="41"/>
  <c r="A156" i="41"/>
  <c r="C156" i="41" s="1"/>
  <c r="O156" i="41"/>
  <c r="W156" i="41"/>
  <c r="O155" i="41"/>
  <c r="B127" i="41"/>
  <c r="J127" i="41"/>
  <c r="F127" i="41"/>
  <c r="I127" i="41"/>
  <c r="T127" i="41"/>
  <c r="O127" i="41"/>
  <c r="W127" i="41"/>
  <c r="W73" i="41"/>
  <c r="J70" i="41"/>
  <c r="W70" i="41"/>
  <c r="I48" i="41"/>
  <c r="J48" i="41"/>
  <c r="S48" i="41"/>
  <c r="I234" i="41"/>
  <c r="W230" i="41"/>
  <c r="S229" i="41"/>
  <c r="I229" i="41"/>
  <c r="H228" i="41"/>
  <c r="J228" i="41"/>
  <c r="I228" i="41"/>
  <c r="X228" i="41"/>
  <c r="B228" i="41"/>
  <c r="K228" i="41"/>
  <c r="R228" i="41"/>
  <c r="T225" i="41"/>
  <c r="T224" i="41"/>
  <c r="B224" i="41"/>
  <c r="M222" i="41"/>
  <c r="H221" i="41"/>
  <c r="J221" i="41"/>
  <c r="W221" i="41"/>
  <c r="B221" i="41"/>
  <c r="L221" i="41"/>
  <c r="A219" i="41"/>
  <c r="C219" i="41" s="1"/>
  <c r="J219" i="41"/>
  <c r="W219" i="41"/>
  <c r="F218" i="41"/>
  <c r="F217" i="41"/>
  <c r="J213" i="41"/>
  <c r="K213" i="41"/>
  <c r="T211" i="41"/>
  <c r="V209" i="41"/>
  <c r="B209" i="41"/>
  <c r="I206" i="41"/>
  <c r="I197" i="41"/>
  <c r="J197" i="41"/>
  <c r="G197" i="41"/>
  <c r="W197" i="41"/>
  <c r="M196" i="41"/>
  <c r="J195" i="41"/>
  <c r="G195" i="41"/>
  <c r="O195" i="41"/>
  <c r="I195" i="41"/>
  <c r="S195" i="41"/>
  <c r="F194" i="41"/>
  <c r="J194" i="41"/>
  <c r="G194" i="41"/>
  <c r="L194" i="41"/>
  <c r="V194" i="41"/>
  <c r="A194" i="41"/>
  <c r="C194" i="41" s="1"/>
  <c r="H194" i="41"/>
  <c r="M194" i="41"/>
  <c r="R194" i="41"/>
  <c r="W194" i="41"/>
  <c r="I193" i="41"/>
  <c r="B188" i="41"/>
  <c r="J188" i="41"/>
  <c r="H188" i="41"/>
  <c r="M188" i="41"/>
  <c r="S188" i="41"/>
  <c r="A188" i="41"/>
  <c r="C188" i="41" s="1"/>
  <c r="I188" i="41"/>
  <c r="V188" i="41"/>
  <c r="B185" i="41"/>
  <c r="S180" i="41"/>
  <c r="O179" i="41"/>
  <c r="S178" i="41"/>
  <c r="I178" i="41"/>
  <c r="I173" i="41"/>
  <c r="W171" i="41"/>
  <c r="G171" i="41"/>
  <c r="O167" i="41"/>
  <c r="T166" i="41"/>
  <c r="K166" i="41"/>
  <c r="I165" i="41"/>
  <c r="J164" i="41"/>
  <c r="H164" i="41"/>
  <c r="S164" i="41"/>
  <c r="L164" i="41"/>
  <c r="X164" i="41"/>
  <c r="X158" i="41"/>
  <c r="I158" i="41"/>
  <c r="X156" i="41"/>
  <c r="K156" i="41"/>
  <c r="J154" i="41"/>
  <c r="S154" i="41"/>
  <c r="G150" i="41"/>
  <c r="J150" i="41"/>
  <c r="M150" i="41"/>
  <c r="A150" i="41"/>
  <c r="C150" i="41" s="1"/>
  <c r="O150" i="41"/>
  <c r="A147" i="41"/>
  <c r="C147" i="41" s="1"/>
  <c r="J147" i="41"/>
  <c r="I147" i="41"/>
  <c r="T147" i="41"/>
  <c r="O147" i="41"/>
  <c r="W147" i="41"/>
  <c r="J145" i="41"/>
  <c r="T145" i="41"/>
  <c r="X145" i="41"/>
  <c r="J139" i="41"/>
  <c r="S139" i="41"/>
  <c r="B135" i="41"/>
  <c r="J135" i="41"/>
  <c r="A135" i="41"/>
  <c r="C135" i="41" s="1"/>
  <c r="H135" i="41"/>
  <c r="L135" i="41"/>
  <c r="V135" i="41"/>
  <c r="I135" i="41"/>
  <c r="M135" i="41"/>
  <c r="R135" i="41"/>
  <c r="W135" i="41"/>
  <c r="G134" i="41"/>
  <c r="J134" i="41"/>
  <c r="L134" i="41"/>
  <c r="O134" i="41"/>
  <c r="M127" i="41"/>
  <c r="G126" i="41"/>
  <c r="J126" i="41"/>
  <c r="O126" i="41"/>
  <c r="I126" i="41"/>
  <c r="S126" i="41"/>
  <c r="B125" i="41"/>
  <c r="J125" i="41"/>
  <c r="G125" i="41"/>
  <c r="V125" i="41"/>
  <c r="I125" i="41"/>
  <c r="R125" i="41"/>
  <c r="K125" i="41"/>
  <c r="T125" i="41"/>
  <c r="R123" i="41"/>
  <c r="O121" i="41"/>
  <c r="T121" i="41"/>
  <c r="J121" i="41"/>
  <c r="L105" i="41"/>
  <c r="J105" i="41"/>
  <c r="T105" i="41"/>
  <c r="M105" i="41"/>
  <c r="B99" i="41"/>
  <c r="J99" i="41"/>
  <c r="S99" i="41"/>
  <c r="K99" i="41"/>
  <c r="T99" i="41"/>
  <c r="O99" i="41"/>
  <c r="O77" i="41"/>
  <c r="M73" i="41"/>
  <c r="I65" i="41"/>
  <c r="R65" i="41"/>
  <c r="J65" i="41"/>
  <c r="A65" i="41"/>
  <c r="C65" i="41" s="1"/>
  <c r="L65" i="41"/>
  <c r="S65" i="41"/>
  <c r="M65" i="41"/>
  <c r="J59" i="41"/>
  <c r="H59" i="41"/>
  <c r="X59" i="41"/>
  <c r="M55" i="41"/>
  <c r="J28" i="41"/>
  <c r="S28" i="41"/>
  <c r="A25" i="41"/>
  <c r="C25" i="41" s="1"/>
  <c r="G25" i="41"/>
  <c r="K25" i="41"/>
  <c r="R25" i="41"/>
  <c r="V25" i="41"/>
  <c r="B25" i="41"/>
  <c r="H25" i="41"/>
  <c r="I25" i="41"/>
  <c r="S25" i="41"/>
  <c r="X25" i="41"/>
  <c r="O25" i="41"/>
  <c r="T25" i="41"/>
  <c r="F25" i="41"/>
  <c r="J25" i="41"/>
  <c r="M25" i="41"/>
  <c r="L25" i="41"/>
  <c r="W25" i="41"/>
  <c r="A220" i="41"/>
  <c r="C220" i="41" s="1"/>
  <c r="J220" i="41"/>
  <c r="G214" i="41"/>
  <c r="J214" i="41"/>
  <c r="F208" i="41"/>
  <c r="J208" i="41"/>
  <c r="F202" i="41"/>
  <c r="J202" i="41"/>
  <c r="A198" i="41"/>
  <c r="C198" i="41" s="1"/>
  <c r="J198" i="41"/>
  <c r="I177" i="41"/>
  <c r="J177" i="41"/>
  <c r="H175" i="41"/>
  <c r="J175" i="41"/>
  <c r="B174" i="41"/>
  <c r="J174" i="41"/>
  <c r="H163" i="41"/>
  <c r="J163" i="41"/>
  <c r="B149" i="41"/>
  <c r="J149" i="41"/>
  <c r="B141" i="41"/>
  <c r="J141" i="41"/>
  <c r="B131" i="41"/>
  <c r="J131" i="41"/>
  <c r="G130" i="41"/>
  <c r="J130" i="41"/>
  <c r="S122" i="41"/>
  <c r="J122" i="41"/>
  <c r="B119" i="41"/>
  <c r="J119" i="41"/>
  <c r="F119" i="41"/>
  <c r="K119" i="41"/>
  <c r="O119" i="41"/>
  <c r="T119" i="41"/>
  <c r="S118" i="41"/>
  <c r="J118" i="41"/>
  <c r="W118" i="41"/>
  <c r="J117" i="41"/>
  <c r="B117" i="41"/>
  <c r="H117" i="41"/>
  <c r="L117" i="41"/>
  <c r="O117" i="41"/>
  <c r="S117" i="41"/>
  <c r="W117" i="41"/>
  <c r="L110" i="41"/>
  <c r="J110" i="41"/>
  <c r="W110" i="41"/>
  <c r="B103" i="41"/>
  <c r="J103" i="41"/>
  <c r="H103" i="41"/>
  <c r="L103" i="41"/>
  <c r="V103" i="41"/>
  <c r="S102" i="41"/>
  <c r="J102" i="41"/>
  <c r="W102" i="41"/>
  <c r="I98" i="41"/>
  <c r="J98" i="41"/>
  <c r="L98" i="41"/>
  <c r="S98" i="41"/>
  <c r="W96" i="41"/>
  <c r="M88" i="41"/>
  <c r="J87" i="41"/>
  <c r="T87" i="41"/>
  <c r="X62" i="41"/>
  <c r="J62" i="41"/>
  <c r="B58" i="41"/>
  <c r="J58" i="41"/>
  <c r="G58" i="41"/>
  <c r="O58" i="41"/>
  <c r="A58" i="41"/>
  <c r="C58" i="41" s="1"/>
  <c r="W58" i="41"/>
  <c r="J54" i="41"/>
  <c r="X54" i="41"/>
  <c r="B53" i="41"/>
  <c r="J53" i="41"/>
  <c r="G53" i="41"/>
  <c r="M53" i="41"/>
  <c r="V53" i="41"/>
  <c r="A53" i="41"/>
  <c r="C53" i="41" s="1"/>
  <c r="I53" i="41"/>
  <c r="R53" i="41"/>
  <c r="X53" i="41"/>
  <c r="I52" i="41"/>
  <c r="J52" i="41"/>
  <c r="L52" i="41"/>
  <c r="B52" i="41"/>
  <c r="S44" i="41"/>
  <c r="J44" i="41"/>
  <c r="S27" i="41"/>
  <c r="J184" i="41"/>
  <c r="J152" i="41"/>
  <c r="B236" i="41"/>
  <c r="J236" i="41"/>
  <c r="X220" i="41"/>
  <c r="J215" i="41"/>
  <c r="F210" i="41"/>
  <c r="J210" i="41"/>
  <c r="S208" i="41"/>
  <c r="B204" i="41"/>
  <c r="J204" i="41"/>
  <c r="L203" i="41"/>
  <c r="X202" i="41"/>
  <c r="S202" i="41"/>
  <c r="I202" i="41"/>
  <c r="B202" i="41"/>
  <c r="J199" i="41"/>
  <c r="B192" i="41"/>
  <c r="J192" i="41"/>
  <c r="I189" i="41"/>
  <c r="J189" i="41"/>
  <c r="F186" i="41"/>
  <c r="J186" i="41"/>
  <c r="T184" i="41"/>
  <c r="K184" i="41"/>
  <c r="J183" i="41"/>
  <c r="W177" i="41"/>
  <c r="J176" i="41"/>
  <c r="B175" i="41"/>
  <c r="A174" i="41"/>
  <c r="C174" i="41" s="1"/>
  <c r="L172" i="41"/>
  <c r="J172" i="41"/>
  <c r="S163" i="41"/>
  <c r="L163" i="41"/>
  <c r="B163" i="41"/>
  <c r="B162" i="41"/>
  <c r="J162" i="41"/>
  <c r="H159" i="41"/>
  <c r="J159" i="41"/>
  <c r="R152" i="41"/>
  <c r="J151" i="41"/>
  <c r="X149" i="41"/>
  <c r="S149" i="41"/>
  <c r="I149" i="41"/>
  <c r="G148" i="41"/>
  <c r="J148" i="41"/>
  <c r="B144" i="41"/>
  <c r="J144" i="41"/>
  <c r="R141" i="41"/>
  <c r="K141" i="41"/>
  <c r="A141" i="41"/>
  <c r="C141" i="41" s="1"/>
  <c r="X137" i="41"/>
  <c r="S137" i="41"/>
  <c r="I137" i="41"/>
  <c r="B137" i="41"/>
  <c r="V131" i="41"/>
  <c r="L131" i="41"/>
  <c r="A131" i="41"/>
  <c r="C131" i="41" s="1"/>
  <c r="W119" i="41"/>
  <c r="X117" i="41"/>
  <c r="R117" i="41"/>
  <c r="I117" i="41"/>
  <c r="A117" i="41"/>
  <c r="C117" i="41" s="1"/>
  <c r="H116" i="41"/>
  <c r="J116" i="41"/>
  <c r="B116" i="41"/>
  <c r="L116" i="41"/>
  <c r="S116" i="41"/>
  <c r="F113" i="41"/>
  <c r="J113" i="41"/>
  <c r="J111" i="41"/>
  <c r="O111" i="41"/>
  <c r="W111" i="41"/>
  <c r="J109" i="41"/>
  <c r="A109" i="41"/>
  <c r="C109" i="41" s="1"/>
  <c r="X109" i="41"/>
  <c r="W103" i="41"/>
  <c r="O103" i="41"/>
  <c r="A103" i="41"/>
  <c r="C103" i="41" s="1"/>
  <c r="H96" i="41"/>
  <c r="J96" i="41"/>
  <c r="I96" i="41"/>
  <c r="B96" i="41"/>
  <c r="L96" i="41"/>
  <c r="S96" i="41"/>
  <c r="J91" i="41"/>
  <c r="S91" i="41"/>
  <c r="A88" i="41"/>
  <c r="C88" i="41" s="1"/>
  <c r="F88" i="41"/>
  <c r="O88" i="41"/>
  <c r="I88" i="41"/>
  <c r="S88" i="41"/>
  <c r="L76" i="41"/>
  <c r="J76" i="41"/>
  <c r="J64" i="41"/>
  <c r="S64" i="41"/>
  <c r="L40" i="41"/>
  <c r="O40" i="41"/>
  <c r="S40" i="41"/>
  <c r="B31" i="41"/>
  <c r="J31" i="41"/>
  <c r="M31" i="41"/>
  <c r="W31" i="41"/>
  <c r="I31" i="41"/>
  <c r="S31" i="41"/>
  <c r="X31" i="41"/>
  <c r="B27" i="41"/>
  <c r="J27" i="41"/>
  <c r="A27" i="41"/>
  <c r="C27" i="41" s="1"/>
  <c r="I27" i="41"/>
  <c r="M27" i="41"/>
  <c r="R27" i="41"/>
  <c r="W27" i="41"/>
  <c r="H27" i="41"/>
  <c r="T27" i="41"/>
  <c r="O27" i="41"/>
  <c r="V27" i="41"/>
  <c r="J233" i="41"/>
  <c r="J201" i="41"/>
  <c r="J169" i="41"/>
  <c r="J137" i="41"/>
  <c r="G86" i="41"/>
  <c r="J86" i="41"/>
  <c r="J85" i="41"/>
  <c r="A83" i="41"/>
  <c r="C83" i="41" s="1"/>
  <c r="J83" i="41"/>
  <c r="I79" i="41"/>
  <c r="J79" i="41"/>
  <c r="A71" i="41"/>
  <c r="C71" i="41" s="1"/>
  <c r="J71" i="41"/>
  <c r="B49" i="41"/>
  <c r="A49" i="41"/>
  <c r="C49" i="41" s="1"/>
  <c r="I49" i="41"/>
  <c r="J47" i="41"/>
  <c r="H46" i="41"/>
  <c r="J46" i="41"/>
  <c r="B46" i="41"/>
  <c r="L46" i="41"/>
  <c r="S46" i="41"/>
  <c r="B43" i="41"/>
  <c r="J43" i="41"/>
  <c r="H43" i="41"/>
  <c r="T43" i="41"/>
  <c r="A33" i="41"/>
  <c r="C33" i="41" s="1"/>
  <c r="G33" i="41"/>
  <c r="K33" i="41"/>
  <c r="R33" i="41"/>
  <c r="V33" i="41"/>
  <c r="A29" i="41"/>
  <c r="C29" i="41" s="1"/>
  <c r="L29" i="41"/>
  <c r="S29" i="41"/>
  <c r="J29" i="41"/>
  <c r="J81" i="41"/>
  <c r="J49" i="41"/>
  <c r="J33" i="41"/>
  <c r="G108" i="41"/>
  <c r="J108" i="41"/>
  <c r="S106" i="41"/>
  <c r="J106" i="41"/>
  <c r="H100" i="41"/>
  <c r="J100" i="41"/>
  <c r="B95" i="41"/>
  <c r="J95" i="41"/>
  <c r="L94" i="41"/>
  <c r="J94" i="41"/>
  <c r="B93" i="41"/>
  <c r="J93" i="41"/>
  <c r="K90" i="41"/>
  <c r="J90" i="41"/>
  <c r="V86" i="41"/>
  <c r="X85" i="41"/>
  <c r="W82" i="41"/>
  <c r="I74" i="41"/>
  <c r="J74" i="41"/>
  <c r="W63" i="41"/>
  <c r="R63" i="41"/>
  <c r="M63" i="41"/>
  <c r="I63" i="41"/>
  <c r="W61" i="41"/>
  <c r="S61" i="41"/>
  <c r="O61" i="41"/>
  <c r="L61" i="41"/>
  <c r="H61" i="41"/>
  <c r="B61" i="41"/>
  <c r="T49" i="41"/>
  <c r="W46" i="41"/>
  <c r="A45" i="41"/>
  <c r="C45" i="41" s="1"/>
  <c r="J45" i="41"/>
  <c r="S43" i="41"/>
  <c r="K43" i="41"/>
  <c r="B39" i="41"/>
  <c r="J39" i="41"/>
  <c r="A39" i="41"/>
  <c r="C39" i="41" s="1"/>
  <c r="W39" i="41"/>
  <c r="H38" i="41"/>
  <c r="J38" i="41"/>
  <c r="I38" i="41"/>
  <c r="X33" i="41"/>
  <c r="S33" i="41"/>
  <c r="I33" i="41"/>
  <c r="B33" i="41"/>
  <c r="W29" i="41"/>
  <c r="M29" i="41"/>
  <c r="H22" i="41"/>
  <c r="J22" i="41"/>
  <c r="B19" i="41"/>
  <c r="J19" i="41"/>
  <c r="F19" i="41"/>
  <c r="O19" i="41"/>
  <c r="W19" i="41"/>
  <c r="J15" i="41"/>
  <c r="X15" i="41"/>
  <c r="J14" i="41"/>
  <c r="B14" i="41"/>
  <c r="H14" i="41"/>
  <c r="L14" i="41"/>
  <c r="O14" i="41"/>
  <c r="S14" i="41"/>
  <c r="W14" i="41"/>
  <c r="A12" i="41"/>
  <c r="C12" i="41" s="1"/>
  <c r="K12" i="41"/>
  <c r="L12" i="41"/>
  <c r="I3" i="41"/>
  <c r="J3" i="41"/>
  <c r="H34" i="41"/>
  <c r="J34" i="41"/>
  <c r="L30" i="41"/>
  <c r="J30" i="41"/>
  <c r="B23" i="41"/>
  <c r="J23" i="41"/>
  <c r="S22" i="41"/>
  <c r="L22" i="41"/>
  <c r="A21" i="41"/>
  <c r="C21" i="41" s="1"/>
  <c r="I21" i="41"/>
  <c r="X19" i="41"/>
  <c r="X14" i="41"/>
  <c r="R14" i="41"/>
  <c r="I14" i="41"/>
  <c r="A14" i="41"/>
  <c r="C14" i="41" s="1"/>
  <c r="A9" i="41"/>
  <c r="G9" i="41"/>
  <c r="S9" i="41"/>
  <c r="H9" i="41"/>
  <c r="O9" i="41"/>
  <c r="K5" i="41"/>
  <c r="O5" i="41"/>
  <c r="J20" i="41"/>
  <c r="J12" i="41"/>
  <c r="I10" i="41"/>
  <c r="V8" i="41"/>
  <c r="H8" i="41"/>
  <c r="W6" i="41"/>
  <c r="O6" i="41"/>
  <c r="H6" i="41"/>
  <c r="J11" i="41"/>
  <c r="J18" i="41"/>
  <c r="J6" i="41"/>
  <c r="I220" i="41"/>
  <c r="I205" i="41"/>
  <c r="B205" i="41"/>
  <c r="L205" i="41"/>
  <c r="S205" i="41"/>
  <c r="X84" i="41"/>
  <c r="H42" i="41"/>
  <c r="I42" i="41"/>
  <c r="B42" i="41"/>
  <c r="L42" i="41"/>
  <c r="S42" i="41"/>
  <c r="G42" i="41"/>
  <c r="W42" i="41"/>
  <c r="O42" i="41"/>
  <c r="W235" i="41"/>
  <c r="T234" i="41"/>
  <c r="M234" i="41"/>
  <c r="F234" i="41"/>
  <c r="W233" i="41"/>
  <c r="B233" i="41"/>
  <c r="O231" i="41"/>
  <c r="T230" i="41"/>
  <c r="M230" i="41"/>
  <c r="F230" i="41"/>
  <c r="F228" i="41"/>
  <c r="A228" i="41"/>
  <c r="C228" i="41" s="1"/>
  <c r="F224" i="41"/>
  <c r="A224" i="41"/>
  <c r="C224" i="41" s="1"/>
  <c r="W220" i="41"/>
  <c r="S220" i="41"/>
  <c r="O220" i="41"/>
  <c r="L220" i="41"/>
  <c r="H220" i="41"/>
  <c r="S219" i="41"/>
  <c r="B216" i="41"/>
  <c r="H216" i="41"/>
  <c r="L216" i="41"/>
  <c r="O216" i="41"/>
  <c r="S216" i="41"/>
  <c r="W216" i="41"/>
  <c r="S215" i="41"/>
  <c r="X214" i="41"/>
  <c r="R214" i="41"/>
  <c r="I214" i="41"/>
  <c r="A214" i="41"/>
  <c r="C214" i="41" s="1"/>
  <c r="K210" i="41"/>
  <c r="O208" i="41"/>
  <c r="O205" i="41"/>
  <c r="G191" i="41"/>
  <c r="O191" i="41"/>
  <c r="I191" i="41"/>
  <c r="S191" i="41"/>
  <c r="L191" i="41"/>
  <c r="S176" i="41"/>
  <c r="B170" i="41"/>
  <c r="G170" i="41"/>
  <c r="K170" i="41"/>
  <c r="R170" i="41"/>
  <c r="V170" i="41"/>
  <c r="F170" i="41"/>
  <c r="L170" i="41"/>
  <c r="A170" i="41"/>
  <c r="C170" i="41" s="1"/>
  <c r="H170" i="41"/>
  <c r="M170" i="41"/>
  <c r="W170" i="41"/>
  <c r="I170" i="41"/>
  <c r="S170" i="41"/>
  <c r="X170" i="41"/>
  <c r="X176" i="41"/>
  <c r="I157" i="41"/>
  <c r="W157" i="41"/>
  <c r="O157" i="41"/>
  <c r="L157" i="41"/>
  <c r="S157" i="41"/>
  <c r="I224" i="41"/>
  <c r="V220" i="41"/>
  <c r="V214" i="41"/>
  <c r="M214" i="41"/>
  <c r="H210" i="41"/>
  <c r="L210" i="41"/>
  <c r="O210" i="41"/>
  <c r="S210" i="41"/>
  <c r="W210" i="41"/>
  <c r="B208" i="41"/>
  <c r="A208" i="41"/>
  <c r="C208" i="41" s="1"/>
  <c r="H208" i="41"/>
  <c r="L208" i="41"/>
  <c r="V208" i="41"/>
  <c r="I208" i="41"/>
  <c r="M208" i="41"/>
  <c r="R208" i="41"/>
  <c r="W208" i="41"/>
  <c r="A206" i="41"/>
  <c r="C206" i="41" s="1"/>
  <c r="G206" i="41"/>
  <c r="K206" i="41"/>
  <c r="R206" i="41"/>
  <c r="V206" i="41"/>
  <c r="B206" i="41"/>
  <c r="H206" i="41"/>
  <c r="L206" i="41"/>
  <c r="O206" i="41"/>
  <c r="S206" i="41"/>
  <c r="W206" i="41"/>
  <c r="G199" i="41"/>
  <c r="O199" i="41"/>
  <c r="I199" i="41"/>
  <c r="S199" i="41"/>
  <c r="L199" i="41"/>
  <c r="B172" i="41"/>
  <c r="F172" i="41"/>
  <c r="K172" i="41"/>
  <c r="O172" i="41"/>
  <c r="H172" i="41"/>
  <c r="M172" i="41"/>
  <c r="S172" i="41"/>
  <c r="X172" i="41"/>
  <c r="I172" i="41"/>
  <c r="T172" i="41"/>
  <c r="A172" i="41"/>
  <c r="C172" i="41" s="1"/>
  <c r="V172" i="41"/>
  <c r="X233" i="41"/>
  <c r="S233" i="41"/>
  <c r="M233" i="41"/>
  <c r="M220" i="41"/>
  <c r="B214" i="41"/>
  <c r="H214" i="41"/>
  <c r="L214" i="41"/>
  <c r="O214" i="41"/>
  <c r="S214" i="41"/>
  <c r="W214" i="41"/>
  <c r="H183" i="41"/>
  <c r="G183" i="41"/>
  <c r="O183" i="41"/>
  <c r="W183" i="41"/>
  <c r="I183" i="41"/>
  <c r="B183" i="41"/>
  <c r="L183" i="41"/>
  <c r="S183" i="41"/>
  <c r="B176" i="41"/>
  <c r="F176" i="41"/>
  <c r="K176" i="41"/>
  <c r="O176" i="41"/>
  <c r="T176" i="41"/>
  <c r="H176" i="41"/>
  <c r="L176" i="41"/>
  <c r="V176" i="41"/>
  <c r="A176" i="41"/>
  <c r="C176" i="41" s="1"/>
  <c r="I176" i="41"/>
  <c r="M176" i="41"/>
  <c r="R176" i="41"/>
  <c r="W176" i="41"/>
  <c r="S234" i="41"/>
  <c r="L234" i="41"/>
  <c r="G233" i="41"/>
  <c r="A233" i="41"/>
  <c r="C233" i="41" s="1"/>
  <c r="S230" i="41"/>
  <c r="L230" i="41"/>
  <c r="R220" i="41"/>
  <c r="K220" i="41"/>
  <c r="G220" i="41"/>
  <c r="B220" i="41"/>
  <c r="V236" i="41"/>
  <c r="R236" i="41"/>
  <c r="K236" i="41"/>
  <c r="G236" i="41"/>
  <c r="X234" i="41"/>
  <c r="A234" i="41"/>
  <c r="C234" i="41" s="1"/>
  <c r="T233" i="41"/>
  <c r="F233" i="41"/>
  <c r="W231" i="41"/>
  <c r="X230" i="41"/>
  <c r="A230" i="41"/>
  <c r="C230" i="41" s="1"/>
  <c r="W228" i="41"/>
  <c r="S228" i="41"/>
  <c r="O228" i="41"/>
  <c r="L228" i="41"/>
  <c r="W224" i="41"/>
  <c r="S224" i="41"/>
  <c r="O224" i="41"/>
  <c r="L224" i="41"/>
  <c r="S223" i="41"/>
  <c r="W222" i="41"/>
  <c r="O222" i="41"/>
  <c r="I222" i="41"/>
  <c r="X221" i="41"/>
  <c r="S221" i="41"/>
  <c r="G221" i="41"/>
  <c r="A221" i="41"/>
  <c r="C221" i="41" s="1"/>
  <c r="F220" i="41"/>
  <c r="B218" i="41"/>
  <c r="A218" i="41"/>
  <c r="C218" i="41" s="1"/>
  <c r="X218" i="41"/>
  <c r="F215" i="41"/>
  <c r="T215" i="41"/>
  <c r="K214" i="41"/>
  <c r="F214" i="41"/>
  <c r="X210" i="41"/>
  <c r="R210" i="41"/>
  <c r="I210" i="41"/>
  <c r="B210" i="41"/>
  <c r="T208" i="41"/>
  <c r="K208" i="41"/>
  <c r="G207" i="41"/>
  <c r="O207" i="41"/>
  <c r="I207" i="41"/>
  <c r="S207" i="41"/>
  <c r="W205" i="41"/>
  <c r="G205" i="41"/>
  <c r="W172" i="41"/>
  <c r="O170" i="41"/>
  <c r="B160" i="41"/>
  <c r="A160" i="41"/>
  <c r="C160" i="41" s="1"/>
  <c r="I160" i="41"/>
  <c r="M160" i="41"/>
  <c r="R160" i="41"/>
  <c r="W160" i="41"/>
  <c r="F160" i="41"/>
  <c r="K160" i="41"/>
  <c r="O160" i="41"/>
  <c r="T160" i="41"/>
  <c r="H160" i="41"/>
  <c r="S160" i="41"/>
  <c r="L160" i="41"/>
  <c r="V160" i="41"/>
  <c r="H124" i="41"/>
  <c r="B124" i="41"/>
  <c r="L124" i="41"/>
  <c r="S124" i="41"/>
  <c r="G124" i="41"/>
  <c r="I124" i="41"/>
  <c r="W124" i="41"/>
  <c r="O124" i="41"/>
  <c r="B164" i="41"/>
  <c r="F164" i="41"/>
  <c r="K164" i="41"/>
  <c r="O164" i="41"/>
  <c r="T164" i="41"/>
  <c r="B153" i="41"/>
  <c r="H153" i="41"/>
  <c r="L153" i="41"/>
  <c r="O153" i="41"/>
  <c r="S153" i="41"/>
  <c r="W153" i="41"/>
  <c r="F153" i="41"/>
  <c r="F145" i="41"/>
  <c r="A145" i="41"/>
  <c r="C145" i="41" s="1"/>
  <c r="G145" i="41"/>
  <c r="K145" i="41"/>
  <c r="R145" i="41"/>
  <c r="V145" i="41"/>
  <c r="B145" i="41"/>
  <c r="H145" i="41"/>
  <c r="L145" i="41"/>
  <c r="O145" i="41"/>
  <c r="S145" i="41"/>
  <c r="W145" i="41"/>
  <c r="F142" i="41"/>
  <c r="L142" i="41"/>
  <c r="G142" i="41"/>
  <c r="M142" i="41"/>
  <c r="W142" i="41"/>
  <c r="B142" i="41"/>
  <c r="I142" i="41"/>
  <c r="S142" i="41"/>
  <c r="X142" i="41"/>
  <c r="G138" i="41"/>
  <c r="I138" i="41"/>
  <c r="W138" i="41"/>
  <c r="L138" i="41"/>
  <c r="O138" i="41"/>
  <c r="G132" i="41"/>
  <c r="O132" i="41"/>
  <c r="W132" i="41"/>
  <c r="I132" i="41"/>
  <c r="B132" i="41"/>
  <c r="L132" i="41"/>
  <c r="S132" i="41"/>
  <c r="T204" i="41"/>
  <c r="O204" i="41"/>
  <c r="K204" i="41"/>
  <c r="F204" i="41"/>
  <c r="W201" i="41"/>
  <c r="O201" i="41"/>
  <c r="W200" i="41"/>
  <c r="R200" i="41"/>
  <c r="M200" i="41"/>
  <c r="I200" i="41"/>
  <c r="W198" i="41"/>
  <c r="S198" i="41"/>
  <c r="O198" i="41"/>
  <c r="L198" i="41"/>
  <c r="H198" i="41"/>
  <c r="B198" i="41"/>
  <c r="S197" i="41"/>
  <c r="L197" i="41"/>
  <c r="B197" i="41"/>
  <c r="T196" i="41"/>
  <c r="O196" i="41"/>
  <c r="K196" i="41"/>
  <c r="F196" i="41"/>
  <c r="W193" i="41"/>
  <c r="O193" i="41"/>
  <c r="W192" i="41"/>
  <c r="R192" i="41"/>
  <c r="M192" i="41"/>
  <c r="I192" i="41"/>
  <c r="W190" i="41"/>
  <c r="S190" i="41"/>
  <c r="O190" i="41"/>
  <c r="L190" i="41"/>
  <c r="H190" i="41"/>
  <c r="B190" i="41"/>
  <c r="S189" i="41"/>
  <c r="L189" i="41"/>
  <c r="B189" i="41"/>
  <c r="T188" i="41"/>
  <c r="O188" i="41"/>
  <c r="K188" i="41"/>
  <c r="F188" i="41"/>
  <c r="W185" i="41"/>
  <c r="O185" i="41"/>
  <c r="W184" i="41"/>
  <c r="R184" i="41"/>
  <c r="M184" i="41"/>
  <c r="I184" i="41"/>
  <c r="A184" i="41"/>
  <c r="C184" i="41" s="1"/>
  <c r="W181" i="41"/>
  <c r="S179" i="41"/>
  <c r="L179" i="41"/>
  <c r="B179" i="41"/>
  <c r="F178" i="41"/>
  <c r="W175" i="41"/>
  <c r="O175" i="41"/>
  <c r="G175" i="41"/>
  <c r="W174" i="41"/>
  <c r="S174" i="41"/>
  <c r="O174" i="41"/>
  <c r="L174" i="41"/>
  <c r="H174" i="41"/>
  <c r="H167" i="41"/>
  <c r="B167" i="41"/>
  <c r="L167" i="41"/>
  <c r="S167" i="41"/>
  <c r="A166" i="41"/>
  <c r="C166" i="41" s="1"/>
  <c r="F166" i="41"/>
  <c r="W164" i="41"/>
  <c r="A164" i="41"/>
  <c r="C164" i="41" s="1"/>
  <c r="F154" i="41"/>
  <c r="G154" i="41"/>
  <c r="A154" i="41"/>
  <c r="C154" i="41" s="1"/>
  <c r="L154" i="41"/>
  <c r="R153" i="41"/>
  <c r="K153" i="41"/>
  <c r="A153" i="41"/>
  <c r="C153" i="41" s="1"/>
  <c r="X151" i="41"/>
  <c r="T142" i="41"/>
  <c r="F133" i="41"/>
  <c r="A133" i="41"/>
  <c r="C133" i="41" s="1"/>
  <c r="G133" i="41"/>
  <c r="K133" i="41"/>
  <c r="R133" i="41"/>
  <c r="V133" i="41"/>
  <c r="B133" i="41"/>
  <c r="H133" i="41"/>
  <c r="L133" i="41"/>
  <c r="O133" i="41"/>
  <c r="S133" i="41"/>
  <c r="W133" i="41"/>
  <c r="B115" i="41"/>
  <c r="A115" i="41"/>
  <c r="C115" i="41" s="1"/>
  <c r="H115" i="41"/>
  <c r="L115" i="41"/>
  <c r="V115" i="41"/>
  <c r="F115" i="41"/>
  <c r="M115" i="41"/>
  <c r="S115" i="41"/>
  <c r="I115" i="41"/>
  <c r="T115" i="41"/>
  <c r="O115" i="41"/>
  <c r="W115" i="41"/>
  <c r="V200" i="41"/>
  <c r="L200" i="41"/>
  <c r="H200" i="41"/>
  <c r="A200" i="41"/>
  <c r="C200" i="41" s="1"/>
  <c r="V198" i="41"/>
  <c r="R198" i="41"/>
  <c r="K198" i="41"/>
  <c r="G198" i="41"/>
  <c r="V192" i="41"/>
  <c r="L192" i="41"/>
  <c r="H192" i="41"/>
  <c r="A192" i="41"/>
  <c r="C192" i="41" s="1"/>
  <c r="V190" i="41"/>
  <c r="R190" i="41"/>
  <c r="K190" i="41"/>
  <c r="G190" i="41"/>
  <c r="V184" i="41"/>
  <c r="L184" i="41"/>
  <c r="H184" i="41"/>
  <c r="I179" i="41"/>
  <c r="V174" i="41"/>
  <c r="R174" i="41"/>
  <c r="K174" i="41"/>
  <c r="G174" i="41"/>
  <c r="V164" i="41"/>
  <c r="I164" i="41"/>
  <c r="X153" i="41"/>
  <c r="I153" i="41"/>
  <c r="B150" i="41"/>
  <c r="I150" i="41"/>
  <c r="S150" i="41"/>
  <c r="X150" i="41"/>
  <c r="F150" i="41"/>
  <c r="L150" i="41"/>
  <c r="M145" i="41"/>
  <c r="O142" i="41"/>
  <c r="B139" i="41"/>
  <c r="F139" i="41"/>
  <c r="K139" i="41"/>
  <c r="O139" i="41"/>
  <c r="T139" i="41"/>
  <c r="A139" i="41"/>
  <c r="C139" i="41" s="1"/>
  <c r="H139" i="41"/>
  <c r="L139" i="41"/>
  <c r="V139" i="41"/>
  <c r="I139" i="41"/>
  <c r="M139" i="41"/>
  <c r="R139" i="41"/>
  <c r="W139" i="41"/>
  <c r="A121" i="41"/>
  <c r="C121" i="41" s="1"/>
  <c r="G121" i="41"/>
  <c r="K121" i="41"/>
  <c r="R121" i="41"/>
  <c r="V121" i="41"/>
  <c r="F121" i="41"/>
  <c r="L121" i="41"/>
  <c r="H121" i="41"/>
  <c r="M121" i="41"/>
  <c r="W121" i="41"/>
  <c r="B121" i="41"/>
  <c r="I121" i="41"/>
  <c r="S121" i="41"/>
  <c r="X121" i="41"/>
  <c r="X115" i="41"/>
  <c r="I114" i="41"/>
  <c r="L114" i="41"/>
  <c r="S114" i="41"/>
  <c r="G144" i="41"/>
  <c r="F141" i="41"/>
  <c r="W140" i="41"/>
  <c r="O140" i="41"/>
  <c r="G140" i="41"/>
  <c r="T131" i="41"/>
  <c r="O131" i="41"/>
  <c r="K131" i="41"/>
  <c r="F131" i="41"/>
  <c r="W130" i="41"/>
  <c r="I130" i="41"/>
  <c r="F125" i="41"/>
  <c r="B123" i="41"/>
  <c r="F123" i="41"/>
  <c r="K123" i="41"/>
  <c r="O123" i="41"/>
  <c r="T123" i="41"/>
  <c r="H120" i="41"/>
  <c r="I120" i="41"/>
  <c r="B109" i="41"/>
  <c r="H109" i="41"/>
  <c r="L109" i="41"/>
  <c r="O109" i="41"/>
  <c r="S109" i="41"/>
  <c r="W109" i="41"/>
  <c r="A105" i="41"/>
  <c r="C105" i="41" s="1"/>
  <c r="G105" i="41"/>
  <c r="K105" i="41"/>
  <c r="R105" i="41"/>
  <c r="V105" i="41"/>
  <c r="B105" i="41"/>
  <c r="H105" i="41"/>
  <c r="B91" i="41"/>
  <c r="F91" i="41"/>
  <c r="K91" i="41"/>
  <c r="O91" i="41"/>
  <c r="T91" i="41"/>
  <c r="A91" i="41"/>
  <c r="C91" i="41" s="1"/>
  <c r="H91" i="41"/>
  <c r="L91" i="41"/>
  <c r="V91" i="41"/>
  <c r="I91" i="41"/>
  <c r="M91" i="41"/>
  <c r="R91" i="41"/>
  <c r="W91" i="41"/>
  <c r="A87" i="41"/>
  <c r="C87" i="41" s="1"/>
  <c r="F87" i="41"/>
  <c r="B87" i="41"/>
  <c r="G87" i="41"/>
  <c r="K87" i="41"/>
  <c r="R87" i="41"/>
  <c r="V87" i="41"/>
  <c r="H87" i="41"/>
  <c r="L87" i="41"/>
  <c r="O87" i="41"/>
  <c r="S87" i="41"/>
  <c r="W87" i="41"/>
  <c r="X79" i="41"/>
  <c r="I72" i="41"/>
  <c r="O72" i="41"/>
  <c r="S72" i="41"/>
  <c r="B47" i="41"/>
  <c r="F47" i="41"/>
  <c r="K47" i="41"/>
  <c r="O47" i="41"/>
  <c r="T47" i="41"/>
  <c r="H47" i="41"/>
  <c r="L47" i="41"/>
  <c r="V47" i="41"/>
  <c r="I47" i="41"/>
  <c r="R47" i="41"/>
  <c r="S47" i="41"/>
  <c r="A47" i="41"/>
  <c r="C47" i="41" s="1"/>
  <c r="M47" i="41"/>
  <c r="W47" i="41"/>
  <c r="H108" i="41"/>
  <c r="B108" i="41"/>
  <c r="L108" i="41"/>
  <c r="S108" i="41"/>
  <c r="G90" i="41"/>
  <c r="L90" i="41"/>
  <c r="T90" i="41"/>
  <c r="X90" i="41"/>
  <c r="H90" i="41"/>
  <c r="B90" i="41"/>
  <c r="I90" i="41"/>
  <c r="R90" i="41"/>
  <c r="V90" i="41"/>
  <c r="A79" i="41"/>
  <c r="C79" i="41" s="1"/>
  <c r="F79" i="41"/>
  <c r="B79" i="41"/>
  <c r="G79" i="41"/>
  <c r="K79" i="41"/>
  <c r="R79" i="41"/>
  <c r="V79" i="41"/>
  <c r="H79" i="41"/>
  <c r="L79" i="41"/>
  <c r="O79" i="41"/>
  <c r="S79" i="41"/>
  <c r="W79" i="41"/>
  <c r="X75" i="41"/>
  <c r="B67" i="41"/>
  <c r="H67" i="41"/>
  <c r="L67" i="41"/>
  <c r="O67" i="41"/>
  <c r="S67" i="41"/>
  <c r="W67" i="41"/>
  <c r="F67" i="41"/>
  <c r="K67" i="41"/>
  <c r="G67" i="41"/>
  <c r="M67" i="41"/>
  <c r="V67" i="41"/>
  <c r="A67" i="41"/>
  <c r="C67" i="41" s="1"/>
  <c r="I67" i="41"/>
  <c r="R67" i="41"/>
  <c r="X67" i="41"/>
  <c r="V162" i="41"/>
  <c r="R162" i="41"/>
  <c r="K162" i="41"/>
  <c r="G162" i="41"/>
  <c r="I159" i="41"/>
  <c r="V156" i="41"/>
  <c r="L156" i="41"/>
  <c r="H156" i="41"/>
  <c r="X155" i="41"/>
  <c r="T155" i="41"/>
  <c r="L155" i="41"/>
  <c r="H155" i="41"/>
  <c r="V149" i="41"/>
  <c r="R149" i="41"/>
  <c r="K149" i="41"/>
  <c r="G149" i="41"/>
  <c r="V147" i="41"/>
  <c r="L147" i="41"/>
  <c r="H147" i="41"/>
  <c r="W144" i="41"/>
  <c r="R144" i="41"/>
  <c r="K144" i="41"/>
  <c r="W141" i="41"/>
  <c r="S141" i="41"/>
  <c r="O141" i="41"/>
  <c r="L141" i="41"/>
  <c r="H141" i="41"/>
  <c r="S140" i="41"/>
  <c r="L140" i="41"/>
  <c r="V137" i="41"/>
  <c r="R137" i="41"/>
  <c r="K137" i="41"/>
  <c r="G137" i="41"/>
  <c r="W131" i="41"/>
  <c r="R131" i="41"/>
  <c r="M131" i="41"/>
  <c r="I131" i="41"/>
  <c r="O130" i="41"/>
  <c r="V127" i="41"/>
  <c r="L127" i="41"/>
  <c r="H127" i="41"/>
  <c r="A127" i="41"/>
  <c r="C127" i="41" s="1"/>
  <c r="L126" i="41"/>
  <c r="W125" i="41"/>
  <c r="S125" i="41"/>
  <c r="O125" i="41"/>
  <c r="L125" i="41"/>
  <c r="H125" i="41"/>
  <c r="V123" i="41"/>
  <c r="I123" i="41"/>
  <c r="A123" i="41"/>
  <c r="C123" i="41" s="1"/>
  <c r="L120" i="41"/>
  <c r="O118" i="41"/>
  <c r="B111" i="41"/>
  <c r="A111" i="41"/>
  <c r="C111" i="41" s="1"/>
  <c r="H111" i="41"/>
  <c r="L111" i="41"/>
  <c r="V111" i="41"/>
  <c r="O110" i="41"/>
  <c r="V109" i="41"/>
  <c r="M109" i="41"/>
  <c r="G109" i="41"/>
  <c r="W108" i="41"/>
  <c r="B107" i="41"/>
  <c r="F107" i="41"/>
  <c r="K107" i="41"/>
  <c r="O107" i="41"/>
  <c r="T107" i="41"/>
  <c r="X105" i="41"/>
  <c r="S105" i="41"/>
  <c r="I105" i="41"/>
  <c r="H104" i="41"/>
  <c r="I104" i="41"/>
  <c r="B104" i="41"/>
  <c r="L104" i="41"/>
  <c r="S104" i="41"/>
  <c r="S90" i="41"/>
  <c r="M87" i="41"/>
  <c r="F85" i="41"/>
  <c r="K85" i="41"/>
  <c r="O85" i="41"/>
  <c r="T85" i="41"/>
  <c r="H85" i="41"/>
  <c r="L85" i="41"/>
  <c r="V85" i="41"/>
  <c r="A85" i="41"/>
  <c r="C85" i="41" s="1"/>
  <c r="I85" i="41"/>
  <c r="M85" i="41"/>
  <c r="R85" i="41"/>
  <c r="W85" i="41"/>
  <c r="G82" i="41"/>
  <c r="S82" i="41"/>
  <c r="I82" i="41"/>
  <c r="O82" i="41"/>
  <c r="B82" i="41"/>
  <c r="L82" i="41"/>
  <c r="V82" i="41"/>
  <c r="A75" i="41"/>
  <c r="C75" i="41" s="1"/>
  <c r="F75" i="41"/>
  <c r="B75" i="41"/>
  <c r="G75" i="41"/>
  <c r="K75" i="41"/>
  <c r="R75" i="41"/>
  <c r="V75" i="41"/>
  <c r="H75" i="41"/>
  <c r="L75" i="41"/>
  <c r="O75" i="41"/>
  <c r="S75" i="41"/>
  <c r="W75" i="41"/>
  <c r="H70" i="41"/>
  <c r="G70" i="41"/>
  <c r="I70" i="41"/>
  <c r="L70" i="41"/>
  <c r="S70" i="41"/>
  <c r="B70" i="41"/>
  <c r="T67" i="41"/>
  <c r="X47" i="41"/>
  <c r="H66" i="41"/>
  <c r="B66" i="41"/>
  <c r="L66" i="41"/>
  <c r="S66" i="41"/>
  <c r="G64" i="41"/>
  <c r="L64" i="41"/>
  <c r="V64" i="41"/>
  <c r="F54" i="41"/>
  <c r="S54" i="41"/>
  <c r="L54" i="41"/>
  <c r="W99" i="41"/>
  <c r="R99" i="41"/>
  <c r="M99" i="41"/>
  <c r="I99" i="41"/>
  <c r="W95" i="41"/>
  <c r="R95" i="41"/>
  <c r="M95" i="41"/>
  <c r="I95" i="41"/>
  <c r="O94" i="41"/>
  <c r="W83" i="41"/>
  <c r="S83" i="41"/>
  <c r="O83" i="41"/>
  <c r="L83" i="41"/>
  <c r="H83" i="41"/>
  <c r="B83" i="41"/>
  <c r="S78" i="41"/>
  <c r="L78" i="41"/>
  <c r="B78" i="41"/>
  <c r="S74" i="41"/>
  <c r="L74" i="41"/>
  <c r="B74" i="41"/>
  <c r="W71" i="41"/>
  <c r="S71" i="41"/>
  <c r="O71" i="41"/>
  <c r="L71" i="41"/>
  <c r="H71" i="41"/>
  <c r="B71" i="41"/>
  <c r="B69" i="41"/>
  <c r="I69" i="41"/>
  <c r="M69" i="41"/>
  <c r="R69" i="41"/>
  <c r="W69" i="41"/>
  <c r="W66" i="41"/>
  <c r="B65" i="41"/>
  <c r="F65" i="41"/>
  <c r="K65" i="41"/>
  <c r="O65" i="41"/>
  <c r="T65" i="41"/>
  <c r="B64" i="41"/>
  <c r="B60" i="41"/>
  <c r="G60" i="41"/>
  <c r="I60" i="41"/>
  <c r="O60" i="41"/>
  <c r="W60" i="41"/>
  <c r="V99" i="41"/>
  <c r="L99" i="41"/>
  <c r="H99" i="41"/>
  <c r="A99" i="41"/>
  <c r="C99" i="41" s="1"/>
  <c r="V95" i="41"/>
  <c r="L95" i="41"/>
  <c r="H95" i="41"/>
  <c r="A95" i="41"/>
  <c r="C95" i="41" s="1"/>
  <c r="W93" i="41"/>
  <c r="S93" i="41"/>
  <c r="O93" i="41"/>
  <c r="L93" i="41"/>
  <c r="H93" i="41"/>
  <c r="S92" i="41"/>
  <c r="L92" i="41"/>
  <c r="B92" i="41"/>
  <c r="X88" i="41"/>
  <c r="B88" i="41"/>
  <c r="R86" i="41"/>
  <c r="L86" i="41"/>
  <c r="B86" i="41"/>
  <c r="V83" i="41"/>
  <c r="R83" i="41"/>
  <c r="K83" i="41"/>
  <c r="G83" i="41"/>
  <c r="W81" i="41"/>
  <c r="R81" i="41"/>
  <c r="M81" i="41"/>
  <c r="I81" i="41"/>
  <c r="V71" i="41"/>
  <c r="R71" i="41"/>
  <c r="K71" i="41"/>
  <c r="G71" i="41"/>
  <c r="V69" i="41"/>
  <c r="O69" i="41"/>
  <c r="A69" i="41"/>
  <c r="C69" i="41" s="1"/>
  <c r="I66" i="41"/>
  <c r="W65" i="41"/>
  <c r="R60" i="41"/>
  <c r="F59" i="41"/>
  <c r="S59" i="41"/>
  <c r="A59" i="41"/>
  <c r="C59" i="41" s="1"/>
  <c r="L59" i="41"/>
  <c r="V59" i="41"/>
  <c r="A57" i="41"/>
  <c r="C57" i="41" s="1"/>
  <c r="G57" i="41"/>
  <c r="K57" i="41"/>
  <c r="R57" i="41"/>
  <c r="V57" i="41"/>
  <c r="B57" i="41"/>
  <c r="H57" i="41"/>
  <c r="L57" i="41"/>
  <c r="O57" i="41"/>
  <c r="S57" i="41"/>
  <c r="W57" i="41"/>
  <c r="B51" i="41"/>
  <c r="A51" i="41"/>
  <c r="C51" i="41" s="1"/>
  <c r="H51" i="41"/>
  <c r="L51" i="41"/>
  <c r="V51" i="41"/>
  <c r="I51" i="41"/>
  <c r="M51" i="41"/>
  <c r="R51" i="41"/>
  <c r="W51" i="41"/>
  <c r="G50" i="41"/>
  <c r="L50" i="41"/>
  <c r="O50" i="41"/>
  <c r="B45" i="41"/>
  <c r="G45" i="41"/>
  <c r="K45" i="41"/>
  <c r="R45" i="41"/>
  <c r="V45" i="41"/>
  <c r="H45" i="41"/>
  <c r="L45" i="41"/>
  <c r="O45" i="41"/>
  <c r="S45" i="41"/>
  <c r="W45" i="41"/>
  <c r="H41" i="41"/>
  <c r="L41" i="41"/>
  <c r="O41" i="41"/>
  <c r="S41" i="41"/>
  <c r="W41" i="41"/>
  <c r="A37" i="41"/>
  <c r="C37" i="41" s="1"/>
  <c r="F37" i="41"/>
  <c r="B37" i="41"/>
  <c r="G37" i="41"/>
  <c r="K37" i="41"/>
  <c r="R37" i="41"/>
  <c r="V37" i="41"/>
  <c r="G28" i="41"/>
  <c r="L28" i="41"/>
  <c r="F20" i="41"/>
  <c r="H20" i="41"/>
  <c r="O20" i="41"/>
  <c r="W20" i="41"/>
  <c r="A20" i="41"/>
  <c r="C20" i="41" s="1"/>
  <c r="L20" i="41"/>
  <c r="S20" i="41"/>
  <c r="F15" i="41"/>
  <c r="S15" i="41"/>
  <c r="A15" i="41"/>
  <c r="C15" i="41" s="1"/>
  <c r="L15" i="41"/>
  <c r="T15" i="41"/>
  <c r="F10" i="41"/>
  <c r="A10" i="41"/>
  <c r="C10" i="41" s="1"/>
  <c r="G10" i="41"/>
  <c r="K10" i="41"/>
  <c r="R10" i="41"/>
  <c r="V10" i="41"/>
  <c r="B10" i="41"/>
  <c r="H10" i="41"/>
  <c r="L10" i="41"/>
  <c r="O10" i="41"/>
  <c r="S10" i="41"/>
  <c r="W10" i="41"/>
  <c r="A4" i="41"/>
  <c r="H4" i="41"/>
  <c r="V4" i="41"/>
  <c r="I4" i="41"/>
  <c r="O4" i="41"/>
  <c r="W4" i="41"/>
  <c r="K4" i="41"/>
  <c r="R4" i="41"/>
  <c r="X58" i="41"/>
  <c r="S58" i="41"/>
  <c r="I58" i="41"/>
  <c r="W53" i="41"/>
  <c r="S53" i="41"/>
  <c r="O53" i="41"/>
  <c r="L53" i="41"/>
  <c r="H53" i="41"/>
  <c r="W49" i="41"/>
  <c r="S49" i="41"/>
  <c r="O49" i="41"/>
  <c r="L49" i="41"/>
  <c r="H49" i="41"/>
  <c r="W43" i="41"/>
  <c r="R43" i="41"/>
  <c r="M43" i="41"/>
  <c r="I43" i="41"/>
  <c r="A43" i="41"/>
  <c r="C43" i="41" s="1"/>
  <c r="X41" i="41"/>
  <c r="R41" i="41"/>
  <c r="I41" i="41"/>
  <c r="B41" i="41"/>
  <c r="S37" i="41"/>
  <c r="L37" i="41"/>
  <c r="B35" i="41"/>
  <c r="F35" i="41"/>
  <c r="K35" i="41"/>
  <c r="O35" i="41"/>
  <c r="T35" i="41"/>
  <c r="H35" i="41"/>
  <c r="L35" i="41"/>
  <c r="V35" i="41"/>
  <c r="A5" i="41"/>
  <c r="G5" i="41"/>
  <c r="L5" i="41"/>
  <c r="V5" i="41"/>
  <c r="H5" i="41"/>
  <c r="R5" i="41"/>
  <c r="W5" i="41"/>
  <c r="I5" i="41"/>
  <c r="S5" i="41"/>
  <c r="T39" i="41"/>
  <c r="O39" i="41"/>
  <c r="K39" i="41"/>
  <c r="F39" i="41"/>
  <c r="L36" i="41"/>
  <c r="X34" i="41"/>
  <c r="S34" i="41"/>
  <c r="I34" i="41"/>
  <c r="V31" i="41"/>
  <c r="L31" i="41"/>
  <c r="H31" i="41"/>
  <c r="A31" i="41"/>
  <c r="C31" i="41" s="1"/>
  <c r="V29" i="41"/>
  <c r="R29" i="41"/>
  <c r="K29" i="41"/>
  <c r="G29" i="41"/>
  <c r="B29" i="41"/>
  <c r="K23" i="41"/>
  <c r="F23" i="41"/>
  <c r="V21" i="41"/>
  <c r="R21" i="41"/>
  <c r="K21" i="41"/>
  <c r="G21" i="41"/>
  <c r="B21" i="41"/>
  <c r="V18" i="41"/>
  <c r="R18" i="41"/>
  <c r="K18" i="41"/>
  <c r="G18" i="41"/>
  <c r="A18" i="41"/>
  <c r="C18" i="41" s="1"/>
  <c r="W13" i="41"/>
  <c r="R13" i="41"/>
  <c r="H13" i="41"/>
  <c r="W12" i="41"/>
  <c r="O12" i="41"/>
  <c r="I12" i="41"/>
  <c r="S11" i="41"/>
  <c r="V6" i="41"/>
  <c r="R6" i="41"/>
  <c r="K6" i="41"/>
  <c r="G6" i="41"/>
  <c r="A6" i="41"/>
  <c r="S3" i="41"/>
  <c r="W34" i="41"/>
  <c r="M34" i="41"/>
  <c r="F34" i="41"/>
  <c r="T31" i="41"/>
  <c r="O31" i="41"/>
  <c r="K31" i="41"/>
  <c r="F31" i="41"/>
  <c r="F29" i="41"/>
  <c r="B22" i="41"/>
  <c r="F21" i="41"/>
  <c r="V13" i="41"/>
  <c r="L13" i="41"/>
  <c r="G13" i="41"/>
  <c r="V12" i="41"/>
  <c r="H12" i="41"/>
  <c r="I9" i="41"/>
  <c r="O3" i="41"/>
  <c r="S235" i="41"/>
  <c r="I235" i="41"/>
  <c r="O227" i="41"/>
  <c r="L219" i="41"/>
  <c r="A169" i="41"/>
  <c r="C169" i="41" s="1"/>
  <c r="F169" i="41"/>
  <c r="M169" i="41"/>
  <c r="T169" i="41"/>
  <c r="X169" i="41"/>
  <c r="B169" i="41"/>
  <c r="G169" i="41"/>
  <c r="H169" i="41"/>
  <c r="K169" i="41"/>
  <c r="R169" i="41"/>
  <c r="V169" i="41"/>
  <c r="A17" i="41"/>
  <c r="C17" i="41" s="1"/>
  <c r="F17" i="41"/>
  <c r="M17" i="41"/>
  <c r="T17" i="41"/>
  <c r="X17" i="41"/>
  <c r="G17" i="41"/>
  <c r="K17" i="41"/>
  <c r="O17" i="41"/>
  <c r="B17" i="41"/>
  <c r="H17" i="41"/>
  <c r="L17" i="41"/>
  <c r="V17" i="41"/>
  <c r="I17" i="41"/>
  <c r="R17" i="41"/>
  <c r="W17" i="41"/>
  <c r="S17" i="41"/>
  <c r="A7" i="41"/>
  <c r="F7" i="41"/>
  <c r="M7" i="41"/>
  <c r="T7" i="41"/>
  <c r="X7" i="41"/>
  <c r="G7" i="41"/>
  <c r="H7" i="41"/>
  <c r="K7" i="41"/>
  <c r="R7" i="41"/>
  <c r="V7" i="41"/>
  <c r="I7" i="41"/>
  <c r="W7" i="41"/>
  <c r="L7" i="41"/>
  <c r="O7" i="41"/>
  <c r="S7" i="41"/>
  <c r="B212" i="41"/>
  <c r="G212" i="41"/>
  <c r="R235" i="41"/>
  <c r="H235" i="41"/>
  <c r="R231" i="41"/>
  <c r="R227" i="41"/>
  <c r="K227" i="41"/>
  <c r="H227" i="41"/>
  <c r="W226" i="41"/>
  <c r="S226" i="41"/>
  <c r="O226" i="41"/>
  <c r="L226" i="41"/>
  <c r="V223" i="41"/>
  <c r="R223" i="41"/>
  <c r="K223" i="41"/>
  <c r="H223" i="41"/>
  <c r="V219" i="41"/>
  <c r="R219" i="41"/>
  <c r="K219" i="41"/>
  <c r="H219" i="41"/>
  <c r="A213" i="41"/>
  <c r="C213" i="41" s="1"/>
  <c r="F213" i="41"/>
  <c r="M213" i="41"/>
  <c r="T213" i="41"/>
  <c r="X213" i="41"/>
  <c r="W212" i="41"/>
  <c r="R212" i="41"/>
  <c r="M212" i="41"/>
  <c r="I212" i="41"/>
  <c r="A181" i="41"/>
  <c r="C181" i="41" s="1"/>
  <c r="F181" i="41"/>
  <c r="M181" i="41"/>
  <c r="T181" i="41"/>
  <c r="X181" i="41"/>
  <c r="B181" i="41"/>
  <c r="G181" i="41"/>
  <c r="H181" i="41"/>
  <c r="K181" i="41"/>
  <c r="R181" i="41"/>
  <c r="V181" i="41"/>
  <c r="O169" i="41"/>
  <c r="A165" i="41"/>
  <c r="C165" i="41" s="1"/>
  <c r="F165" i="41"/>
  <c r="M165" i="41"/>
  <c r="T165" i="41"/>
  <c r="X165" i="41"/>
  <c r="B165" i="41"/>
  <c r="G165" i="41"/>
  <c r="H165" i="41"/>
  <c r="K165" i="41"/>
  <c r="R165" i="41"/>
  <c r="V165" i="41"/>
  <c r="B151" i="41"/>
  <c r="G151" i="41"/>
  <c r="F151" i="41"/>
  <c r="K151" i="41"/>
  <c r="O151" i="41"/>
  <c r="T151" i="41"/>
  <c r="A151" i="41"/>
  <c r="C151" i="41" s="1"/>
  <c r="H151" i="41"/>
  <c r="L151" i="41"/>
  <c r="V151" i="41"/>
  <c r="I151" i="41"/>
  <c r="M151" i="41"/>
  <c r="R151" i="41"/>
  <c r="W151" i="41"/>
  <c r="A122" i="41"/>
  <c r="C122" i="41" s="1"/>
  <c r="F122" i="41"/>
  <c r="M122" i="41"/>
  <c r="T122" i="41"/>
  <c r="X122" i="41"/>
  <c r="B122" i="41"/>
  <c r="G122" i="41"/>
  <c r="H122" i="41"/>
  <c r="K122" i="41"/>
  <c r="R122" i="41"/>
  <c r="V122" i="41"/>
  <c r="I122" i="41"/>
  <c r="W122" i="41"/>
  <c r="L122" i="41"/>
  <c r="O122" i="41"/>
  <c r="A106" i="41"/>
  <c r="C106" i="41" s="1"/>
  <c r="F106" i="41"/>
  <c r="M106" i="41"/>
  <c r="T106" i="41"/>
  <c r="X106" i="41"/>
  <c r="B106" i="41"/>
  <c r="G106" i="41"/>
  <c r="H106" i="41"/>
  <c r="K106" i="41"/>
  <c r="R106" i="41"/>
  <c r="V106" i="41"/>
  <c r="I106" i="41"/>
  <c r="W106" i="41"/>
  <c r="L106" i="41"/>
  <c r="O106" i="41"/>
  <c r="O235" i="41"/>
  <c r="L231" i="41"/>
  <c r="I231" i="41"/>
  <c r="L227" i="41"/>
  <c r="O219" i="41"/>
  <c r="I219" i="41"/>
  <c r="V235" i="41"/>
  <c r="K235" i="41"/>
  <c r="V231" i="41"/>
  <c r="K231" i="41"/>
  <c r="H231" i="41"/>
  <c r="B235" i="41"/>
  <c r="R234" i="41"/>
  <c r="K234" i="41"/>
  <c r="G231" i="41"/>
  <c r="R230" i="41"/>
  <c r="K230" i="41"/>
  <c r="B227" i="41"/>
  <c r="H226" i="41"/>
  <c r="I225" i="41"/>
  <c r="B223" i="41"/>
  <c r="H222" i="41"/>
  <c r="B219" i="41"/>
  <c r="H215" i="41"/>
  <c r="K215" i="41"/>
  <c r="R215" i="41"/>
  <c r="V215" i="41"/>
  <c r="W213" i="41"/>
  <c r="R213" i="41"/>
  <c r="I213" i="41"/>
  <c r="V212" i="41"/>
  <c r="L212" i="41"/>
  <c r="H212" i="41"/>
  <c r="A212" i="41"/>
  <c r="C212" i="41" s="1"/>
  <c r="A209" i="41"/>
  <c r="C209" i="41" s="1"/>
  <c r="F209" i="41"/>
  <c r="M209" i="41"/>
  <c r="T209" i="41"/>
  <c r="X209" i="41"/>
  <c r="H207" i="41"/>
  <c r="K207" i="41"/>
  <c r="R207" i="41"/>
  <c r="V207" i="41"/>
  <c r="A207" i="41"/>
  <c r="C207" i="41" s="1"/>
  <c r="F207" i="41"/>
  <c r="M207" i="41"/>
  <c r="T207" i="41"/>
  <c r="X207" i="41"/>
  <c r="H203" i="41"/>
  <c r="K203" i="41"/>
  <c r="R203" i="41"/>
  <c r="V203" i="41"/>
  <c r="A203" i="41"/>
  <c r="C203" i="41" s="1"/>
  <c r="F203" i="41"/>
  <c r="M203" i="41"/>
  <c r="T203" i="41"/>
  <c r="X203" i="41"/>
  <c r="H199" i="41"/>
  <c r="K199" i="41"/>
  <c r="R199" i="41"/>
  <c r="V199" i="41"/>
  <c r="A199" i="41"/>
  <c r="C199" i="41" s="1"/>
  <c r="F199" i="41"/>
  <c r="M199" i="41"/>
  <c r="T199" i="41"/>
  <c r="X199" i="41"/>
  <c r="H195" i="41"/>
  <c r="K195" i="41"/>
  <c r="R195" i="41"/>
  <c r="V195" i="41"/>
  <c r="A195" i="41"/>
  <c r="C195" i="41" s="1"/>
  <c r="F195" i="41"/>
  <c r="M195" i="41"/>
  <c r="T195" i="41"/>
  <c r="X195" i="41"/>
  <c r="H191" i="41"/>
  <c r="K191" i="41"/>
  <c r="R191" i="41"/>
  <c r="V191" i="41"/>
  <c r="A191" i="41"/>
  <c r="C191" i="41" s="1"/>
  <c r="F191" i="41"/>
  <c r="M191" i="41"/>
  <c r="T191" i="41"/>
  <c r="X191" i="41"/>
  <c r="H187" i="41"/>
  <c r="K187" i="41"/>
  <c r="R187" i="41"/>
  <c r="V187" i="41"/>
  <c r="A187" i="41"/>
  <c r="C187" i="41" s="1"/>
  <c r="F187" i="41"/>
  <c r="M187" i="41"/>
  <c r="T187" i="41"/>
  <c r="X187" i="41"/>
  <c r="O181" i="41"/>
  <c r="A177" i="41"/>
  <c r="C177" i="41" s="1"/>
  <c r="F177" i="41"/>
  <c r="M177" i="41"/>
  <c r="T177" i="41"/>
  <c r="X177" i="41"/>
  <c r="B177" i="41"/>
  <c r="G177" i="41"/>
  <c r="H177" i="41"/>
  <c r="K177" i="41"/>
  <c r="R177" i="41"/>
  <c r="V177" i="41"/>
  <c r="L169" i="41"/>
  <c r="O165" i="41"/>
  <c r="A161" i="41"/>
  <c r="C161" i="41" s="1"/>
  <c r="F161" i="41"/>
  <c r="M161" i="41"/>
  <c r="T161" i="41"/>
  <c r="X161" i="41"/>
  <c r="B161" i="41"/>
  <c r="G161" i="41"/>
  <c r="H161" i="41"/>
  <c r="K161" i="41"/>
  <c r="R161" i="41"/>
  <c r="V161" i="41"/>
  <c r="S151" i="41"/>
  <c r="H146" i="41"/>
  <c r="K146" i="41"/>
  <c r="R146" i="41"/>
  <c r="V146" i="41"/>
  <c r="F146" i="41"/>
  <c r="O146" i="41"/>
  <c r="T146" i="41"/>
  <c r="A146" i="41"/>
  <c r="C146" i="41" s="1"/>
  <c r="G146" i="41"/>
  <c r="L146" i="41"/>
  <c r="B146" i="41"/>
  <c r="I146" i="41"/>
  <c r="M146" i="41"/>
  <c r="W146" i="41"/>
  <c r="L235" i="41"/>
  <c r="S227" i="41"/>
  <c r="I227" i="41"/>
  <c r="L223" i="41"/>
  <c r="I223" i="41"/>
  <c r="V227" i="41"/>
  <c r="G235" i="41"/>
  <c r="V234" i="41"/>
  <c r="H234" i="41"/>
  <c r="O233" i="41"/>
  <c r="L233" i="41"/>
  <c r="I233" i="41"/>
  <c r="B231" i="41"/>
  <c r="V230" i="41"/>
  <c r="H230" i="41"/>
  <c r="G227" i="41"/>
  <c r="V226" i="41"/>
  <c r="R226" i="41"/>
  <c r="K226" i="41"/>
  <c r="G223" i="41"/>
  <c r="V222" i="41"/>
  <c r="R222" i="41"/>
  <c r="K222" i="41"/>
  <c r="I221" i="41"/>
  <c r="G219" i="41"/>
  <c r="V218" i="41"/>
  <c r="R218" i="41"/>
  <c r="K218" i="41"/>
  <c r="H218" i="41"/>
  <c r="X235" i="41"/>
  <c r="T235" i="41"/>
  <c r="M235" i="41"/>
  <c r="F235" i="41"/>
  <c r="G234" i="41"/>
  <c r="V233" i="41"/>
  <c r="R233" i="41"/>
  <c r="K233" i="41"/>
  <c r="X231" i="41"/>
  <c r="T231" i="41"/>
  <c r="M231" i="41"/>
  <c r="F231" i="41"/>
  <c r="G230" i="41"/>
  <c r="V229" i="41"/>
  <c r="R229" i="41"/>
  <c r="K229" i="41"/>
  <c r="X227" i="41"/>
  <c r="T227" i="41"/>
  <c r="M227" i="41"/>
  <c r="F227" i="41"/>
  <c r="G226" i="41"/>
  <c r="V225" i="41"/>
  <c r="R225" i="41"/>
  <c r="K225" i="41"/>
  <c r="X223" i="41"/>
  <c r="T223" i="41"/>
  <c r="M223" i="41"/>
  <c r="F223" i="41"/>
  <c r="G222" i="41"/>
  <c r="V221" i="41"/>
  <c r="R221" i="41"/>
  <c r="K221" i="41"/>
  <c r="X219" i="41"/>
  <c r="T219" i="41"/>
  <c r="M219" i="41"/>
  <c r="F219" i="41"/>
  <c r="G218" i="41"/>
  <c r="V217" i="41"/>
  <c r="R217" i="41"/>
  <c r="K217" i="41"/>
  <c r="W215" i="41"/>
  <c r="M215" i="41"/>
  <c r="I215" i="41"/>
  <c r="B215" i="41"/>
  <c r="V213" i="41"/>
  <c r="L213" i="41"/>
  <c r="H213" i="41"/>
  <c r="B213" i="41"/>
  <c r="T212" i="41"/>
  <c r="O212" i="41"/>
  <c r="K212" i="41"/>
  <c r="F212" i="41"/>
  <c r="H211" i="41"/>
  <c r="K211" i="41"/>
  <c r="R211" i="41"/>
  <c r="V211" i="41"/>
  <c r="W209" i="41"/>
  <c r="R209" i="41"/>
  <c r="I209" i="41"/>
  <c r="B207" i="41"/>
  <c r="A205" i="41"/>
  <c r="C205" i="41" s="1"/>
  <c r="F205" i="41"/>
  <c r="M205" i="41"/>
  <c r="T205" i="41"/>
  <c r="X205" i="41"/>
  <c r="H205" i="41"/>
  <c r="K205" i="41"/>
  <c r="R205" i="41"/>
  <c r="V205" i="41"/>
  <c r="B203" i="41"/>
  <c r="A201" i="41"/>
  <c r="C201" i="41" s="1"/>
  <c r="F201" i="41"/>
  <c r="M201" i="41"/>
  <c r="T201" i="41"/>
  <c r="X201" i="41"/>
  <c r="H201" i="41"/>
  <c r="K201" i="41"/>
  <c r="R201" i="41"/>
  <c r="V201" i="41"/>
  <c r="B199" i="41"/>
  <c r="A197" i="41"/>
  <c r="C197" i="41" s="1"/>
  <c r="F197" i="41"/>
  <c r="M197" i="41"/>
  <c r="T197" i="41"/>
  <c r="X197" i="41"/>
  <c r="H197" i="41"/>
  <c r="K197" i="41"/>
  <c r="R197" i="41"/>
  <c r="V197" i="41"/>
  <c r="B195" i="41"/>
  <c r="A193" i="41"/>
  <c r="C193" i="41" s="1"/>
  <c r="F193" i="41"/>
  <c r="M193" i="41"/>
  <c r="T193" i="41"/>
  <c r="X193" i="41"/>
  <c r="H193" i="41"/>
  <c r="K193" i="41"/>
  <c r="R193" i="41"/>
  <c r="V193" i="41"/>
  <c r="B191" i="41"/>
  <c r="A189" i="41"/>
  <c r="C189" i="41" s="1"/>
  <c r="F189" i="41"/>
  <c r="M189" i="41"/>
  <c r="T189" i="41"/>
  <c r="X189" i="41"/>
  <c r="H189" i="41"/>
  <c r="K189" i="41"/>
  <c r="R189" i="41"/>
  <c r="V189" i="41"/>
  <c r="B187" i="41"/>
  <c r="A185" i="41"/>
  <c r="C185" i="41" s="1"/>
  <c r="F185" i="41"/>
  <c r="M185" i="41"/>
  <c r="T185" i="41"/>
  <c r="X185" i="41"/>
  <c r="H185" i="41"/>
  <c r="K185" i="41"/>
  <c r="R185" i="41"/>
  <c r="V185" i="41"/>
  <c r="L181" i="41"/>
  <c r="O177" i="41"/>
  <c r="A173" i="41"/>
  <c r="C173" i="41" s="1"/>
  <c r="F173" i="41"/>
  <c r="M173" i="41"/>
  <c r="T173" i="41"/>
  <c r="X173" i="41"/>
  <c r="B173" i="41"/>
  <c r="G173" i="41"/>
  <c r="H173" i="41"/>
  <c r="K173" i="41"/>
  <c r="R173" i="41"/>
  <c r="V173" i="41"/>
  <c r="W169" i="41"/>
  <c r="I169" i="41"/>
  <c r="L165" i="41"/>
  <c r="O161" i="41"/>
  <c r="A157" i="41"/>
  <c r="C157" i="41" s="1"/>
  <c r="F157" i="41"/>
  <c r="M157" i="41"/>
  <c r="T157" i="41"/>
  <c r="X157" i="41"/>
  <c r="B157" i="41"/>
  <c r="G157" i="41"/>
  <c r="H157" i="41"/>
  <c r="K157" i="41"/>
  <c r="R157" i="41"/>
  <c r="V157" i="41"/>
  <c r="S146" i="41"/>
  <c r="X183" i="41"/>
  <c r="T183" i="41"/>
  <c r="M183" i="41"/>
  <c r="F183" i="41"/>
  <c r="A183" i="41"/>
  <c r="C183" i="41" s="1"/>
  <c r="X179" i="41"/>
  <c r="T179" i="41"/>
  <c r="M179" i="41"/>
  <c r="F179" i="41"/>
  <c r="A179" i="41"/>
  <c r="C179" i="41" s="1"/>
  <c r="X175" i="41"/>
  <c r="T175" i="41"/>
  <c r="M175" i="41"/>
  <c r="F175" i="41"/>
  <c r="A175" i="41"/>
  <c r="C175" i="41" s="1"/>
  <c r="X171" i="41"/>
  <c r="T171" i="41"/>
  <c r="M171" i="41"/>
  <c r="F171" i="41"/>
  <c r="A171" i="41"/>
  <c r="C171" i="41" s="1"/>
  <c r="X167" i="41"/>
  <c r="T167" i="41"/>
  <c r="M167" i="41"/>
  <c r="F167" i="41"/>
  <c r="A167" i="41"/>
  <c r="C167" i="41" s="1"/>
  <c r="X163" i="41"/>
  <c r="T163" i="41"/>
  <c r="M163" i="41"/>
  <c r="F163" i="41"/>
  <c r="A163" i="41"/>
  <c r="C163" i="41" s="1"/>
  <c r="X159" i="41"/>
  <c r="T159" i="41"/>
  <c r="M159" i="41"/>
  <c r="F159" i="41"/>
  <c r="A159" i="41"/>
  <c r="C159" i="41" s="1"/>
  <c r="T154" i="41"/>
  <c r="O154" i="41"/>
  <c r="A152" i="41"/>
  <c r="C152" i="41" s="1"/>
  <c r="F152" i="41"/>
  <c r="M152" i="41"/>
  <c r="T152" i="41"/>
  <c r="X152" i="41"/>
  <c r="O148" i="41"/>
  <c r="K148" i="41"/>
  <c r="B147" i="41"/>
  <c r="G147" i="41"/>
  <c r="L144" i="41"/>
  <c r="H144" i="41"/>
  <c r="T143" i="41"/>
  <c r="O143" i="41"/>
  <c r="K143" i="41"/>
  <c r="H142" i="41"/>
  <c r="K142" i="41"/>
  <c r="R142" i="41"/>
  <c r="V142" i="41"/>
  <c r="A118" i="41"/>
  <c r="C118" i="41" s="1"/>
  <c r="F118" i="41"/>
  <c r="M118" i="41"/>
  <c r="T118" i="41"/>
  <c r="X118" i="41"/>
  <c r="B118" i="41"/>
  <c r="G118" i="41"/>
  <c r="H118" i="41"/>
  <c r="K118" i="41"/>
  <c r="R118" i="41"/>
  <c r="V118" i="41"/>
  <c r="W114" i="41"/>
  <c r="A102" i="41"/>
  <c r="C102" i="41" s="1"/>
  <c r="F102" i="41"/>
  <c r="M102" i="41"/>
  <c r="T102" i="41"/>
  <c r="X102" i="41"/>
  <c r="B102" i="41"/>
  <c r="G102" i="41"/>
  <c r="H102" i="41"/>
  <c r="K102" i="41"/>
  <c r="R102" i="41"/>
  <c r="V102" i="41"/>
  <c r="W98" i="41"/>
  <c r="H154" i="41"/>
  <c r="K154" i="41"/>
  <c r="R154" i="41"/>
  <c r="V154" i="41"/>
  <c r="A148" i="41"/>
  <c r="C148" i="41" s="1"/>
  <c r="F148" i="41"/>
  <c r="M148" i="41"/>
  <c r="T148" i="41"/>
  <c r="X148" i="41"/>
  <c r="B143" i="41"/>
  <c r="G143" i="41"/>
  <c r="A138" i="41"/>
  <c r="C138" i="41" s="1"/>
  <c r="F138" i="41"/>
  <c r="M138" i="41"/>
  <c r="T138" i="41"/>
  <c r="X138" i="41"/>
  <c r="H138" i="41"/>
  <c r="K138" i="41"/>
  <c r="R138" i="41"/>
  <c r="V138" i="41"/>
  <c r="A134" i="41"/>
  <c r="C134" i="41" s="1"/>
  <c r="F134" i="41"/>
  <c r="M134" i="41"/>
  <c r="T134" i="41"/>
  <c r="X134" i="41"/>
  <c r="H134" i="41"/>
  <c r="K134" i="41"/>
  <c r="R134" i="41"/>
  <c r="V134" i="41"/>
  <c r="A130" i="41"/>
  <c r="C130" i="41" s="1"/>
  <c r="F130" i="41"/>
  <c r="M130" i="41"/>
  <c r="T130" i="41"/>
  <c r="X130" i="41"/>
  <c r="H130" i="41"/>
  <c r="K130" i="41"/>
  <c r="R130" i="41"/>
  <c r="V130" i="41"/>
  <c r="A126" i="41"/>
  <c r="C126" i="41" s="1"/>
  <c r="F126" i="41"/>
  <c r="M126" i="41"/>
  <c r="T126" i="41"/>
  <c r="X126" i="41"/>
  <c r="H126" i="41"/>
  <c r="K126" i="41"/>
  <c r="R126" i="41"/>
  <c r="V126" i="41"/>
  <c r="A114" i="41"/>
  <c r="C114" i="41" s="1"/>
  <c r="F114" i="41"/>
  <c r="M114" i="41"/>
  <c r="T114" i="41"/>
  <c r="X114" i="41"/>
  <c r="B114" i="41"/>
  <c r="G114" i="41"/>
  <c r="H114" i="41"/>
  <c r="K114" i="41"/>
  <c r="R114" i="41"/>
  <c r="V114" i="41"/>
  <c r="A98" i="41"/>
  <c r="C98" i="41" s="1"/>
  <c r="F98" i="41"/>
  <c r="M98" i="41"/>
  <c r="T98" i="41"/>
  <c r="X98" i="41"/>
  <c r="B98" i="41"/>
  <c r="G98" i="41"/>
  <c r="H98" i="41"/>
  <c r="K98" i="41"/>
  <c r="R98" i="41"/>
  <c r="V98" i="41"/>
  <c r="H84" i="41"/>
  <c r="K84" i="41"/>
  <c r="R84" i="41"/>
  <c r="V84" i="41"/>
  <c r="F84" i="41"/>
  <c r="O84" i="41"/>
  <c r="T84" i="41"/>
  <c r="A84" i="41"/>
  <c r="C84" i="41" s="1"/>
  <c r="G84" i="41"/>
  <c r="L84" i="41"/>
  <c r="B84" i="41"/>
  <c r="I84" i="41"/>
  <c r="M84" i="41"/>
  <c r="W84" i="41"/>
  <c r="A76" i="41"/>
  <c r="C76" i="41" s="1"/>
  <c r="F76" i="41"/>
  <c r="M76" i="41"/>
  <c r="T76" i="41"/>
  <c r="X76" i="41"/>
  <c r="H76" i="41"/>
  <c r="K76" i="41"/>
  <c r="R76" i="41"/>
  <c r="V76" i="41"/>
  <c r="G76" i="41"/>
  <c r="I76" i="41"/>
  <c r="O76" i="41"/>
  <c r="W76" i="41"/>
  <c r="B76" i="41"/>
  <c r="A68" i="41"/>
  <c r="C68" i="41" s="1"/>
  <c r="F68" i="41"/>
  <c r="M68" i="41"/>
  <c r="T68" i="41"/>
  <c r="X68" i="41"/>
  <c r="B68" i="41"/>
  <c r="G68" i="41"/>
  <c r="H68" i="41"/>
  <c r="K68" i="41"/>
  <c r="R68" i="41"/>
  <c r="V68" i="41"/>
  <c r="I68" i="41"/>
  <c r="W68" i="41"/>
  <c r="L68" i="41"/>
  <c r="O68" i="41"/>
  <c r="G208" i="41"/>
  <c r="G204" i="41"/>
  <c r="G200" i="41"/>
  <c r="G196" i="41"/>
  <c r="G192" i="41"/>
  <c r="G188" i="41"/>
  <c r="G184" i="41"/>
  <c r="V183" i="41"/>
  <c r="R183" i="41"/>
  <c r="K183" i="41"/>
  <c r="G180" i="41"/>
  <c r="V179" i="41"/>
  <c r="R179" i="41"/>
  <c r="K179" i="41"/>
  <c r="G176" i="41"/>
  <c r="V175" i="41"/>
  <c r="R175" i="41"/>
  <c r="K175" i="41"/>
  <c r="G172" i="41"/>
  <c r="V171" i="41"/>
  <c r="R171" i="41"/>
  <c r="K171" i="41"/>
  <c r="G168" i="41"/>
  <c r="V167" i="41"/>
  <c r="R167" i="41"/>
  <c r="K167" i="41"/>
  <c r="G164" i="41"/>
  <c r="V163" i="41"/>
  <c r="R163" i="41"/>
  <c r="K163" i="41"/>
  <c r="G160" i="41"/>
  <c r="V159" i="41"/>
  <c r="R159" i="41"/>
  <c r="K159" i="41"/>
  <c r="G156" i="41"/>
  <c r="B155" i="41"/>
  <c r="G155" i="41"/>
  <c r="W154" i="41"/>
  <c r="M154" i="41"/>
  <c r="I154" i="41"/>
  <c r="B154" i="41"/>
  <c r="V152" i="41"/>
  <c r="L152" i="41"/>
  <c r="H152" i="41"/>
  <c r="B152" i="41"/>
  <c r="H150" i="41"/>
  <c r="K150" i="41"/>
  <c r="R150" i="41"/>
  <c r="V150" i="41"/>
  <c r="W148" i="41"/>
  <c r="R148" i="41"/>
  <c r="I148" i="41"/>
  <c r="A144" i="41"/>
  <c r="C144" i="41" s="1"/>
  <c r="F144" i="41"/>
  <c r="M144" i="41"/>
  <c r="T144" i="41"/>
  <c r="X144" i="41"/>
  <c r="W143" i="41"/>
  <c r="R143" i="41"/>
  <c r="M143" i="41"/>
  <c r="I143" i="41"/>
  <c r="A142" i="41"/>
  <c r="C142" i="41" s="1"/>
  <c r="H140" i="41"/>
  <c r="K140" i="41"/>
  <c r="R140" i="41"/>
  <c r="V140" i="41"/>
  <c r="A140" i="41"/>
  <c r="C140" i="41" s="1"/>
  <c r="F140" i="41"/>
  <c r="M140" i="41"/>
  <c r="T140" i="41"/>
  <c r="X140" i="41"/>
  <c r="B138" i="41"/>
  <c r="H136" i="41"/>
  <c r="K136" i="41"/>
  <c r="R136" i="41"/>
  <c r="V136" i="41"/>
  <c r="A136" i="41"/>
  <c r="C136" i="41" s="1"/>
  <c r="F136" i="41"/>
  <c r="M136" i="41"/>
  <c r="T136" i="41"/>
  <c r="X136" i="41"/>
  <c r="B134" i="41"/>
  <c r="H132" i="41"/>
  <c r="K132" i="41"/>
  <c r="R132" i="41"/>
  <c r="V132" i="41"/>
  <c r="A132" i="41"/>
  <c r="C132" i="41" s="1"/>
  <c r="F132" i="41"/>
  <c r="M132" i="41"/>
  <c r="T132" i="41"/>
  <c r="X132" i="41"/>
  <c r="B130" i="41"/>
  <c r="H128" i="41"/>
  <c r="K128" i="41"/>
  <c r="R128" i="41"/>
  <c r="V128" i="41"/>
  <c r="A128" i="41"/>
  <c r="C128" i="41" s="1"/>
  <c r="F128" i="41"/>
  <c r="M128" i="41"/>
  <c r="T128" i="41"/>
  <c r="X128" i="41"/>
  <c r="B126" i="41"/>
  <c r="L118" i="41"/>
  <c r="O114" i="41"/>
  <c r="A110" i="41"/>
  <c r="C110" i="41" s="1"/>
  <c r="F110" i="41"/>
  <c r="M110" i="41"/>
  <c r="T110" i="41"/>
  <c r="X110" i="41"/>
  <c r="B110" i="41"/>
  <c r="G110" i="41"/>
  <c r="H110" i="41"/>
  <c r="K110" i="41"/>
  <c r="R110" i="41"/>
  <c r="V110" i="41"/>
  <c r="L102" i="41"/>
  <c r="O98" i="41"/>
  <c r="A94" i="41"/>
  <c r="C94" i="41" s="1"/>
  <c r="F94" i="41"/>
  <c r="M94" i="41"/>
  <c r="T94" i="41"/>
  <c r="X94" i="41"/>
  <c r="B94" i="41"/>
  <c r="G94" i="41"/>
  <c r="H94" i="41"/>
  <c r="K94" i="41"/>
  <c r="R94" i="41"/>
  <c r="V94" i="41"/>
  <c r="B89" i="41"/>
  <c r="G89" i="41"/>
  <c r="F89" i="41"/>
  <c r="K89" i="41"/>
  <c r="O89" i="41"/>
  <c r="T89" i="41"/>
  <c r="A89" i="41"/>
  <c r="C89" i="41" s="1"/>
  <c r="H89" i="41"/>
  <c r="L89" i="41"/>
  <c r="V89" i="41"/>
  <c r="I89" i="41"/>
  <c r="M89" i="41"/>
  <c r="R89" i="41"/>
  <c r="W89" i="41"/>
  <c r="S84" i="41"/>
  <c r="A80" i="41"/>
  <c r="C80" i="41" s="1"/>
  <c r="F80" i="41"/>
  <c r="M80" i="41"/>
  <c r="T80" i="41"/>
  <c r="X80" i="41"/>
  <c r="H80" i="41"/>
  <c r="K80" i="41"/>
  <c r="R80" i="41"/>
  <c r="V80" i="41"/>
  <c r="G80" i="41"/>
  <c r="I80" i="41"/>
  <c r="O80" i="41"/>
  <c r="W80" i="41"/>
  <c r="B80" i="41"/>
  <c r="H62" i="41"/>
  <c r="K62" i="41"/>
  <c r="R62" i="41"/>
  <c r="V62" i="41"/>
  <c r="F62" i="41"/>
  <c r="O62" i="41"/>
  <c r="T62" i="41"/>
  <c r="A62" i="41"/>
  <c r="C62" i="41" s="1"/>
  <c r="G62" i="41"/>
  <c r="L62" i="41"/>
  <c r="B62" i="41"/>
  <c r="I62" i="41"/>
  <c r="M62" i="41"/>
  <c r="W62" i="41"/>
  <c r="S62" i="41"/>
  <c r="G139" i="41"/>
  <c r="G135" i="41"/>
  <c r="G131" i="41"/>
  <c r="G127" i="41"/>
  <c r="X124" i="41"/>
  <c r="T124" i="41"/>
  <c r="M124" i="41"/>
  <c r="F124" i="41"/>
  <c r="A124" i="41"/>
  <c r="C124" i="41" s="1"/>
  <c r="G123" i="41"/>
  <c r="X120" i="41"/>
  <c r="T120" i="41"/>
  <c r="M120" i="41"/>
  <c r="F120" i="41"/>
  <c r="A120" i="41"/>
  <c r="C120" i="41" s="1"/>
  <c r="G119" i="41"/>
  <c r="X116" i="41"/>
  <c r="T116" i="41"/>
  <c r="M116" i="41"/>
  <c r="F116" i="41"/>
  <c r="A116" i="41"/>
  <c r="C116" i="41" s="1"/>
  <c r="G115" i="41"/>
  <c r="X112" i="41"/>
  <c r="T112" i="41"/>
  <c r="M112" i="41"/>
  <c r="F112" i="41"/>
  <c r="A112" i="41"/>
  <c r="C112" i="41" s="1"/>
  <c r="G111" i="41"/>
  <c r="X108" i="41"/>
  <c r="T108" i="41"/>
  <c r="M108" i="41"/>
  <c r="F108" i="41"/>
  <c r="A108" i="41"/>
  <c r="C108" i="41" s="1"/>
  <c r="G107" i="41"/>
  <c r="X104" i="41"/>
  <c r="T104" i="41"/>
  <c r="M104" i="41"/>
  <c r="F104" i="41"/>
  <c r="A104" i="41"/>
  <c r="C104" i="41" s="1"/>
  <c r="G103" i="41"/>
  <c r="X100" i="41"/>
  <c r="T100" i="41"/>
  <c r="M100" i="41"/>
  <c r="F100" i="41"/>
  <c r="A100" i="41"/>
  <c r="C100" i="41" s="1"/>
  <c r="G99" i="41"/>
  <c r="X96" i="41"/>
  <c r="T96" i="41"/>
  <c r="M96" i="41"/>
  <c r="F96" i="41"/>
  <c r="A96" i="41"/>
  <c r="C96" i="41" s="1"/>
  <c r="G95" i="41"/>
  <c r="X92" i="41"/>
  <c r="T92" i="41"/>
  <c r="M92" i="41"/>
  <c r="F92" i="41"/>
  <c r="A92" i="41"/>
  <c r="C92" i="41" s="1"/>
  <c r="G91" i="41"/>
  <c r="A90" i="41"/>
  <c r="C90" i="41" s="1"/>
  <c r="F90" i="41"/>
  <c r="M90" i="41"/>
  <c r="L88" i="41"/>
  <c r="G88" i="41"/>
  <c r="O86" i="41"/>
  <c r="K86" i="41"/>
  <c r="B85" i="41"/>
  <c r="G85" i="41"/>
  <c r="H82" i="41"/>
  <c r="K82" i="41"/>
  <c r="A82" i="41"/>
  <c r="C82" i="41" s="1"/>
  <c r="F82" i="41"/>
  <c r="M82" i="41"/>
  <c r="T82" i="41"/>
  <c r="X82" i="41"/>
  <c r="H78" i="41"/>
  <c r="K78" i="41"/>
  <c r="R78" i="41"/>
  <c r="V78" i="41"/>
  <c r="A78" i="41"/>
  <c r="C78" i="41" s="1"/>
  <c r="F78" i="41"/>
  <c r="M78" i="41"/>
  <c r="T78" i="41"/>
  <c r="X78" i="41"/>
  <c r="H74" i="41"/>
  <c r="K74" i="41"/>
  <c r="R74" i="41"/>
  <c r="V74" i="41"/>
  <c r="A74" i="41"/>
  <c r="C74" i="41" s="1"/>
  <c r="F74" i="41"/>
  <c r="M74" i="41"/>
  <c r="T74" i="41"/>
  <c r="X74" i="41"/>
  <c r="L72" i="41"/>
  <c r="H26" i="41"/>
  <c r="K26" i="41"/>
  <c r="R26" i="41"/>
  <c r="V26" i="41"/>
  <c r="A26" i="41"/>
  <c r="C26" i="41" s="1"/>
  <c r="F26" i="41"/>
  <c r="M26" i="41"/>
  <c r="T26" i="41"/>
  <c r="X26" i="41"/>
  <c r="G26" i="41"/>
  <c r="I26" i="41"/>
  <c r="O26" i="41"/>
  <c r="W26" i="41"/>
  <c r="B26" i="41"/>
  <c r="L26" i="41"/>
  <c r="S26" i="41"/>
  <c r="A86" i="41"/>
  <c r="C86" i="41" s="1"/>
  <c r="F86" i="41"/>
  <c r="M86" i="41"/>
  <c r="T86" i="41"/>
  <c r="X86" i="41"/>
  <c r="W72" i="41"/>
  <c r="A56" i="41"/>
  <c r="C56" i="41" s="1"/>
  <c r="F56" i="41"/>
  <c r="M56" i="41"/>
  <c r="T56" i="41"/>
  <c r="X56" i="41"/>
  <c r="G56" i="41"/>
  <c r="K56" i="41"/>
  <c r="O56" i="41"/>
  <c r="B56" i="41"/>
  <c r="H56" i="41"/>
  <c r="L56" i="41"/>
  <c r="V56" i="41"/>
  <c r="I56" i="41"/>
  <c r="R56" i="41"/>
  <c r="W56" i="41"/>
  <c r="V124" i="41"/>
  <c r="R124" i="41"/>
  <c r="K124" i="41"/>
  <c r="V120" i="41"/>
  <c r="R120" i="41"/>
  <c r="K120" i="41"/>
  <c r="V116" i="41"/>
  <c r="R116" i="41"/>
  <c r="K116" i="41"/>
  <c r="V112" i="41"/>
  <c r="R112" i="41"/>
  <c r="K112" i="41"/>
  <c r="V108" i="41"/>
  <c r="R108" i="41"/>
  <c r="K108" i="41"/>
  <c r="V104" i="41"/>
  <c r="R104" i="41"/>
  <c r="K104" i="41"/>
  <c r="V100" i="41"/>
  <c r="R100" i="41"/>
  <c r="K100" i="41"/>
  <c r="V96" i="41"/>
  <c r="R96" i="41"/>
  <c r="K96" i="41"/>
  <c r="V92" i="41"/>
  <c r="R92" i="41"/>
  <c r="K92" i="41"/>
  <c r="H88" i="41"/>
  <c r="K88" i="41"/>
  <c r="R88" i="41"/>
  <c r="V88" i="41"/>
  <c r="A72" i="41"/>
  <c r="C72" i="41" s="1"/>
  <c r="F72" i="41"/>
  <c r="M72" i="41"/>
  <c r="T72" i="41"/>
  <c r="X72" i="41"/>
  <c r="B72" i="41"/>
  <c r="G72" i="41"/>
  <c r="H72" i="41"/>
  <c r="K72" i="41"/>
  <c r="R72" i="41"/>
  <c r="V72" i="41"/>
  <c r="A44" i="41"/>
  <c r="C44" i="41" s="1"/>
  <c r="F44" i="41"/>
  <c r="M44" i="41"/>
  <c r="T44" i="41"/>
  <c r="X44" i="41"/>
  <c r="B44" i="41"/>
  <c r="G44" i="41"/>
  <c r="H44" i="41"/>
  <c r="K44" i="41"/>
  <c r="R44" i="41"/>
  <c r="V44" i="41"/>
  <c r="I44" i="41"/>
  <c r="W44" i="41"/>
  <c r="L44" i="41"/>
  <c r="O44" i="41"/>
  <c r="G81" i="41"/>
  <c r="G77" i="41"/>
  <c r="G73" i="41"/>
  <c r="X70" i="41"/>
  <c r="T70" i="41"/>
  <c r="M70" i="41"/>
  <c r="F70" i="41"/>
  <c r="A70" i="41"/>
  <c r="C70" i="41" s="1"/>
  <c r="G69" i="41"/>
  <c r="X66" i="41"/>
  <c r="T66" i="41"/>
  <c r="M66" i="41"/>
  <c r="F66" i="41"/>
  <c r="A66" i="41"/>
  <c r="C66" i="41" s="1"/>
  <c r="G65" i="41"/>
  <c r="O64" i="41"/>
  <c r="K64" i="41"/>
  <c r="B63" i="41"/>
  <c r="G63" i="41"/>
  <c r="V60" i="41"/>
  <c r="L60" i="41"/>
  <c r="H60" i="41"/>
  <c r="T59" i="41"/>
  <c r="O59" i="41"/>
  <c r="K59" i="41"/>
  <c r="H58" i="41"/>
  <c r="K58" i="41"/>
  <c r="R58" i="41"/>
  <c r="V58" i="41"/>
  <c r="V55" i="41"/>
  <c r="L55" i="41"/>
  <c r="H55" i="41"/>
  <c r="T54" i="41"/>
  <c r="O54" i="41"/>
  <c r="W52" i="41"/>
  <c r="O52" i="41"/>
  <c r="W48" i="41"/>
  <c r="L48" i="41"/>
  <c r="A40" i="41"/>
  <c r="C40" i="41" s="1"/>
  <c r="F40" i="41"/>
  <c r="M40" i="41"/>
  <c r="T40" i="41"/>
  <c r="X40" i="41"/>
  <c r="B40" i="41"/>
  <c r="G40" i="41"/>
  <c r="H40" i="41"/>
  <c r="K40" i="41"/>
  <c r="R40" i="41"/>
  <c r="V40" i="41"/>
  <c r="W36" i="41"/>
  <c r="A32" i="41"/>
  <c r="C32" i="41" s="1"/>
  <c r="F32" i="41"/>
  <c r="M32" i="41"/>
  <c r="T32" i="41"/>
  <c r="X32" i="41"/>
  <c r="G32" i="41"/>
  <c r="K32" i="41"/>
  <c r="O32" i="41"/>
  <c r="B32" i="41"/>
  <c r="H32" i="41"/>
  <c r="L32" i="41"/>
  <c r="V32" i="41"/>
  <c r="I32" i="41"/>
  <c r="R32" i="41"/>
  <c r="W32" i="41"/>
  <c r="S30" i="41"/>
  <c r="A16" i="41"/>
  <c r="C16" i="41" s="1"/>
  <c r="F16" i="41"/>
  <c r="M16" i="41"/>
  <c r="B16" i="41"/>
  <c r="G16" i="41"/>
  <c r="H16" i="41"/>
  <c r="S16" i="41"/>
  <c r="X16" i="41"/>
  <c r="I16" i="41"/>
  <c r="O16" i="41"/>
  <c r="T16" i="41"/>
  <c r="K16" i="41"/>
  <c r="V16" i="41"/>
  <c r="L16" i="41"/>
  <c r="R16" i="41"/>
  <c r="W16" i="41"/>
  <c r="A64" i="41"/>
  <c r="C64" i="41" s="1"/>
  <c r="F64" i="41"/>
  <c r="M64" i="41"/>
  <c r="T64" i="41"/>
  <c r="X64" i="41"/>
  <c r="B59" i="41"/>
  <c r="G59" i="41"/>
  <c r="H54" i="41"/>
  <c r="K54" i="41"/>
  <c r="R54" i="41"/>
  <c r="V54" i="41"/>
  <c r="A54" i="41"/>
  <c r="C54" i="41" s="1"/>
  <c r="H50" i="41"/>
  <c r="K50" i="41"/>
  <c r="R50" i="41"/>
  <c r="V50" i="41"/>
  <c r="A50" i="41"/>
  <c r="C50" i="41" s="1"/>
  <c r="F50" i="41"/>
  <c r="M50" i="41"/>
  <c r="T50" i="41"/>
  <c r="X50" i="41"/>
  <c r="A36" i="41"/>
  <c r="C36" i="41" s="1"/>
  <c r="F36" i="41"/>
  <c r="M36" i="41"/>
  <c r="T36" i="41"/>
  <c r="X36" i="41"/>
  <c r="B36" i="41"/>
  <c r="G36" i="41"/>
  <c r="H36" i="41"/>
  <c r="K36" i="41"/>
  <c r="R36" i="41"/>
  <c r="V36" i="41"/>
  <c r="V70" i="41"/>
  <c r="R70" i="41"/>
  <c r="K70" i="41"/>
  <c r="V66" i="41"/>
  <c r="R66" i="41"/>
  <c r="K66" i="41"/>
  <c r="W64" i="41"/>
  <c r="R64" i="41"/>
  <c r="I64" i="41"/>
  <c r="A60" i="41"/>
  <c r="C60" i="41" s="1"/>
  <c r="F60" i="41"/>
  <c r="M60" i="41"/>
  <c r="T60" i="41"/>
  <c r="X60" i="41"/>
  <c r="W59" i="41"/>
  <c r="R59" i="41"/>
  <c r="M59" i="41"/>
  <c r="I59" i="41"/>
  <c r="B55" i="41"/>
  <c r="G55" i="41"/>
  <c r="W54" i="41"/>
  <c r="M54" i="41"/>
  <c r="I54" i="41"/>
  <c r="B54" i="41"/>
  <c r="A52" i="41"/>
  <c r="C52" i="41" s="1"/>
  <c r="F52" i="41"/>
  <c r="M52" i="41"/>
  <c r="T52" i="41"/>
  <c r="X52" i="41"/>
  <c r="H52" i="41"/>
  <c r="K52" i="41"/>
  <c r="R52" i="41"/>
  <c r="V52" i="41"/>
  <c r="B50" i="41"/>
  <c r="A48" i="41"/>
  <c r="C48" i="41" s="1"/>
  <c r="F48" i="41"/>
  <c r="M48" i="41"/>
  <c r="T48" i="41"/>
  <c r="X48" i="41"/>
  <c r="B48" i="41"/>
  <c r="G48" i="41"/>
  <c r="H48" i="41"/>
  <c r="K48" i="41"/>
  <c r="R48" i="41"/>
  <c r="V48" i="41"/>
  <c r="H30" i="41"/>
  <c r="K30" i="41"/>
  <c r="R30" i="41"/>
  <c r="V30" i="41"/>
  <c r="A30" i="41"/>
  <c r="C30" i="41" s="1"/>
  <c r="F30" i="41"/>
  <c r="M30" i="41"/>
  <c r="T30" i="41"/>
  <c r="X30" i="41"/>
  <c r="G30" i="41"/>
  <c r="I30" i="41"/>
  <c r="O30" i="41"/>
  <c r="W30" i="41"/>
  <c r="B30" i="41"/>
  <c r="A24" i="41"/>
  <c r="C24" i="41" s="1"/>
  <c r="F24" i="41"/>
  <c r="M24" i="41"/>
  <c r="T24" i="41"/>
  <c r="X24" i="41"/>
  <c r="B24" i="41"/>
  <c r="G24" i="41"/>
  <c r="H24" i="41"/>
  <c r="K24" i="41"/>
  <c r="R24" i="41"/>
  <c r="V24" i="41"/>
  <c r="I24" i="41"/>
  <c r="W24" i="41"/>
  <c r="L24" i="41"/>
  <c r="O24" i="41"/>
  <c r="X46" i="41"/>
  <c r="T46" i="41"/>
  <c r="M46" i="41"/>
  <c r="F46" i="41"/>
  <c r="A46" i="41"/>
  <c r="C46" i="41" s="1"/>
  <c r="X42" i="41"/>
  <c r="T42" i="41"/>
  <c r="M42" i="41"/>
  <c r="F42" i="41"/>
  <c r="A42" i="41"/>
  <c r="C42" i="41" s="1"/>
  <c r="X38" i="41"/>
  <c r="T38" i="41"/>
  <c r="M38" i="41"/>
  <c r="F38" i="41"/>
  <c r="A38" i="41"/>
  <c r="C38" i="41" s="1"/>
  <c r="A28" i="41"/>
  <c r="C28" i="41" s="1"/>
  <c r="F28" i="41"/>
  <c r="M28" i="41"/>
  <c r="T28" i="41"/>
  <c r="X28" i="41"/>
  <c r="H28" i="41"/>
  <c r="K28" i="41"/>
  <c r="R28" i="41"/>
  <c r="V28" i="41"/>
  <c r="B28" i="41"/>
  <c r="G51" i="41"/>
  <c r="G47" i="41"/>
  <c r="V46" i="41"/>
  <c r="R46" i="41"/>
  <c r="K46" i="41"/>
  <c r="G43" i="41"/>
  <c r="V42" i="41"/>
  <c r="R42" i="41"/>
  <c r="K42" i="41"/>
  <c r="G39" i="41"/>
  <c r="V38" i="41"/>
  <c r="R38" i="41"/>
  <c r="K38" i="41"/>
  <c r="G35" i="41"/>
  <c r="V34" i="41"/>
  <c r="R34" i="41"/>
  <c r="K34" i="41"/>
  <c r="G34" i="41"/>
  <c r="A34" i="41"/>
  <c r="C34" i="41" s="1"/>
  <c r="W28" i="41"/>
  <c r="O28" i="41"/>
  <c r="I28" i="41"/>
  <c r="X22" i="41"/>
  <c r="T22" i="41"/>
  <c r="M22" i="41"/>
  <c r="F22" i="41"/>
  <c r="A22" i="41"/>
  <c r="C22" i="41" s="1"/>
  <c r="V20" i="41"/>
  <c r="R20" i="41"/>
  <c r="K20" i="41"/>
  <c r="H19" i="41"/>
  <c r="K19" i="41"/>
  <c r="R19" i="41"/>
  <c r="V19" i="41"/>
  <c r="B15" i="41"/>
  <c r="G15" i="41"/>
  <c r="H15" i="41"/>
  <c r="K15" i="41"/>
  <c r="R15" i="41"/>
  <c r="V15" i="41"/>
  <c r="A11" i="41"/>
  <c r="C11" i="41" s="1"/>
  <c r="F11" i="41"/>
  <c r="M11" i="41"/>
  <c r="T11" i="41"/>
  <c r="X11" i="41"/>
  <c r="B11" i="41"/>
  <c r="G11" i="41"/>
  <c r="H11" i="41"/>
  <c r="K11" i="41"/>
  <c r="R11" i="41"/>
  <c r="V11" i="41"/>
  <c r="L3" i="41"/>
  <c r="B20" i="41"/>
  <c r="G20" i="41"/>
  <c r="O11" i="41"/>
  <c r="W3" i="41"/>
  <c r="G31" i="41"/>
  <c r="G27" i="41"/>
  <c r="G23" i="41"/>
  <c r="V22" i="41"/>
  <c r="R22" i="41"/>
  <c r="K22" i="41"/>
  <c r="X20" i="41"/>
  <c r="T20" i="41"/>
  <c r="M20" i="41"/>
  <c r="I20" i="41"/>
  <c r="L19" i="41"/>
  <c r="G19" i="41"/>
  <c r="A19" i="41"/>
  <c r="C19" i="41" s="1"/>
  <c r="W15" i="41"/>
  <c r="O15" i="41"/>
  <c r="I15" i="41"/>
  <c r="L11" i="41"/>
  <c r="A3" i="41"/>
  <c r="F3" i="41"/>
  <c r="M3" i="41"/>
  <c r="T3" i="41"/>
  <c r="X3" i="41"/>
  <c r="G3" i="41"/>
  <c r="H3" i="41"/>
  <c r="K3" i="41"/>
  <c r="R3" i="41"/>
  <c r="V3" i="41"/>
  <c r="X13" i="41"/>
  <c r="T13" i="41"/>
  <c r="M13" i="41"/>
  <c r="F13" i="41"/>
  <c r="G12" i="41"/>
  <c r="B12" i="41"/>
  <c r="X9" i="41"/>
  <c r="T9" i="41"/>
  <c r="M9" i="41"/>
  <c r="F9" i="41"/>
  <c r="G8" i="41"/>
  <c r="X5" i="41"/>
  <c r="T5" i="41"/>
  <c r="M5" i="41"/>
  <c r="F5" i="41"/>
  <c r="G4" i="41"/>
  <c r="X12" i="41"/>
  <c r="T12" i="41"/>
  <c r="M12" i="41"/>
  <c r="F12" i="41"/>
  <c r="X8" i="41"/>
  <c r="T8" i="41"/>
  <c r="M8" i="41"/>
  <c r="F8" i="41"/>
  <c r="X4" i="41"/>
  <c r="T4" i="41"/>
  <c r="M4" i="41"/>
  <c r="F4" i="41"/>
  <c r="E2" i="41"/>
  <c r="K2" i="41" l="1"/>
  <c r="J2" i="41"/>
  <c r="M2" i="41"/>
  <c r="X2" i="41"/>
  <c r="A2" i="41"/>
  <c r="H2" i="41"/>
  <c r="F2" i="41"/>
  <c r="G2" i="41"/>
  <c r="O2" i="41"/>
  <c r="R2" i="41"/>
  <c r="V2" i="41"/>
  <c r="L2" i="41"/>
  <c r="S2" i="41"/>
  <c r="W2" i="41"/>
  <c r="I2" i="41"/>
  <c r="T2" i="41"/>
  <c r="C8" i="36" l="1"/>
  <c r="K13" i="35"/>
  <c r="F7" i="17" l="1"/>
  <c r="F20" i="36" l="1"/>
  <c r="D8" i="36"/>
  <c r="E8" i="36" s="1"/>
  <c r="F8" i="36" s="1"/>
  <c r="H8" i="36" s="1"/>
  <c r="I8" i="36" s="1"/>
  <c r="J8" i="36" s="1"/>
  <c r="K8" i="36" s="1"/>
  <c r="L8" i="36" s="1"/>
  <c r="M8" i="36" s="1"/>
  <c r="N8" i="36" s="1"/>
  <c r="O8" i="36" s="1"/>
  <c r="P8" i="36" s="1"/>
  <c r="Q8" i="36" s="1"/>
  <c r="C26" i="35"/>
  <c r="F25" i="35"/>
  <c r="J13" i="35"/>
  <c r="I13" i="35" s="1"/>
  <c r="H13" i="35" s="1"/>
  <c r="G13" i="35" s="1"/>
  <c r="F13" i="35" s="1"/>
  <c r="E13" i="35" s="1"/>
  <c r="D13" i="35" s="1"/>
  <c r="C10" i="17"/>
  <c r="G10" i="17"/>
  <c r="L101" i="3"/>
  <c r="O101" i="3"/>
  <c r="R101" i="3"/>
  <c r="AQ11" i="3"/>
  <c r="AQ12" i="3"/>
  <c r="AQ13" i="3"/>
  <c r="AQ14" i="3"/>
  <c r="AQ15" i="3"/>
  <c r="AQ16" i="3"/>
  <c r="AQ17" i="3"/>
  <c r="AQ18" i="3"/>
  <c r="AQ19" i="3"/>
  <c r="AQ20" i="3"/>
  <c r="AQ21" i="3"/>
  <c r="AQ22" i="3"/>
  <c r="AQ23" i="3"/>
  <c r="AQ24" i="3"/>
  <c r="AQ25" i="3"/>
  <c r="AQ26" i="3"/>
  <c r="AQ27" i="3"/>
  <c r="AQ28" i="3"/>
  <c r="AS11" i="3"/>
  <c r="AS12" i="3"/>
  <c r="AS13" i="3"/>
  <c r="AS14" i="3"/>
  <c r="AS15" i="3"/>
  <c r="AS16" i="3"/>
  <c r="AS17" i="3"/>
  <c r="AS18" i="3"/>
  <c r="AS19" i="3"/>
  <c r="AS20" i="3"/>
  <c r="AS21" i="3"/>
  <c r="AS22" i="3"/>
  <c r="AS23" i="3"/>
  <c r="AS24" i="3"/>
  <c r="AS25" i="3"/>
  <c r="AS26" i="3"/>
  <c r="AS27" i="3"/>
  <c r="AS28" i="3"/>
  <c r="AU11" i="3"/>
  <c r="AU12" i="3"/>
  <c r="AU13" i="3"/>
  <c r="AU14" i="3"/>
  <c r="AU15" i="3"/>
  <c r="AU16" i="3"/>
  <c r="AU17" i="3"/>
  <c r="AU18" i="3"/>
  <c r="AU19" i="3"/>
  <c r="AU20" i="3"/>
  <c r="AU21" i="3"/>
  <c r="AU22" i="3"/>
  <c r="AU23" i="3"/>
  <c r="AU24" i="3"/>
  <c r="AU25" i="3"/>
  <c r="AU26" i="3"/>
  <c r="AU27" i="3"/>
  <c r="AU28" i="3"/>
  <c r="AW11" i="3"/>
  <c r="AW12" i="3"/>
  <c r="AW13" i="3"/>
  <c r="AW14" i="3"/>
  <c r="AW15" i="3"/>
  <c r="AW16" i="3"/>
  <c r="AW17" i="3"/>
  <c r="AW18" i="3"/>
  <c r="AW19" i="3"/>
  <c r="AW20" i="3"/>
  <c r="AW21" i="3"/>
  <c r="AW22" i="3"/>
  <c r="AW23" i="3"/>
  <c r="AW24" i="3"/>
  <c r="AW25" i="3"/>
  <c r="AW26" i="3"/>
  <c r="AW27" i="3"/>
  <c r="AW28" i="3"/>
  <c r="C5" i="7"/>
  <c r="N3" i="7"/>
  <c r="O4" i="7" s="1"/>
  <c r="B6" i="17"/>
  <c r="C5" i="17"/>
  <c r="C7" i="7"/>
  <c r="P1" i="5" s="1"/>
  <c r="C6" i="7"/>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R11" i="3"/>
  <c r="AO13" i="3"/>
  <c r="AO14" i="3"/>
  <c r="AO15" i="3"/>
  <c r="AO23" i="3"/>
  <c r="AO24" i="3"/>
  <c r="AO25" i="3"/>
  <c r="AO26" i="3"/>
  <c r="AO27" i="3"/>
  <c r="AO28" i="3"/>
  <c r="AO29" i="3"/>
  <c r="AO30" i="3"/>
  <c r="AO31" i="3"/>
  <c r="AO32" i="3"/>
  <c r="AO34" i="3"/>
  <c r="AO35" i="3"/>
  <c r="AO36" i="3"/>
  <c r="AO37" i="3"/>
  <c r="AO38" i="3"/>
  <c r="AO39" i="3"/>
  <c r="AO40" i="3"/>
  <c r="AO42" i="3"/>
  <c r="AO43" i="3"/>
  <c r="AO44" i="3"/>
  <c r="AO45" i="3"/>
  <c r="AO46" i="3"/>
  <c r="AO47" i="3"/>
  <c r="AO48" i="3"/>
  <c r="AO50" i="3"/>
  <c r="AO51" i="3"/>
  <c r="AO52" i="3"/>
  <c r="AO53" i="3"/>
  <c r="AO54" i="3"/>
  <c r="AO55" i="3"/>
  <c r="AO56" i="3"/>
  <c r="AO58" i="3"/>
  <c r="AO59" i="3"/>
  <c r="AO60" i="3"/>
  <c r="AO61" i="3"/>
  <c r="AO62" i="3"/>
  <c r="AO63" i="3"/>
  <c r="AO64" i="3"/>
  <c r="AO66" i="3"/>
  <c r="AO67" i="3"/>
  <c r="AO68" i="3"/>
  <c r="AO69" i="3"/>
  <c r="AO70" i="3"/>
  <c r="AO71" i="3"/>
  <c r="AO72" i="3"/>
  <c r="AO74" i="3"/>
  <c r="AO75" i="3"/>
  <c r="AO76" i="3"/>
  <c r="AO77" i="3"/>
  <c r="AO78" i="3"/>
  <c r="AO79" i="3"/>
  <c r="AO80" i="3"/>
  <c r="AO82" i="3"/>
  <c r="AO83" i="3"/>
  <c r="AO84" i="3"/>
  <c r="AO85" i="3"/>
  <c r="AO86" i="3"/>
  <c r="AO87" i="3"/>
  <c r="AO88" i="3"/>
  <c r="AO90" i="3"/>
  <c r="AO91" i="3"/>
  <c r="AO92" i="3"/>
  <c r="AO93" i="3"/>
  <c r="AO94" i="3"/>
  <c r="AO95" i="3"/>
  <c r="AO96" i="3"/>
  <c r="AO98" i="3"/>
  <c r="AO99" i="3"/>
  <c r="AO100"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2" i="3"/>
  <c r="AJ13" i="3"/>
  <c r="AJ14" i="3"/>
  <c r="AJ16" i="3"/>
  <c r="AJ17" i="3"/>
  <c r="AD12" i="3"/>
  <c r="AD14" i="3"/>
  <c r="AD15"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1" i="3"/>
  <c r="AI15" i="3"/>
  <c r="AO17" i="3"/>
  <c r="AO19" i="3"/>
  <c r="AO21" i="3"/>
  <c r="I103" i="3"/>
  <c r="I104" i="3"/>
  <c r="AE100" i="3"/>
  <c r="AF100" i="3"/>
  <c r="AG100" i="3"/>
  <c r="AH100" i="3"/>
  <c r="AK100" i="3"/>
  <c r="AL100" i="3"/>
  <c r="AM100" i="3"/>
  <c r="AN100" i="3"/>
  <c r="AP11" i="3"/>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3" i="17"/>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C14" i="17"/>
  <c r="C13" i="17"/>
  <c r="B14" i="17"/>
  <c r="B13" i="17"/>
  <c r="X8" i="5"/>
  <c r="R8" i="5"/>
  <c r="L8" i="5"/>
  <c r="F8" i="5"/>
  <c r="F14" i="17"/>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K11" i="3"/>
  <c r="AF11" i="3"/>
  <c r="AE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N11" i="3"/>
  <c r="AH11"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1" i="3"/>
  <c r="AO22" i="3"/>
  <c r="AO18" i="3"/>
  <c r="AD13" i="3"/>
  <c r="AJ15" i="3"/>
  <c r="AO16" i="3"/>
  <c r="AD16" i="3"/>
  <c r="AO97" i="3"/>
  <c r="AO89" i="3"/>
  <c r="AO81" i="3"/>
  <c r="AO73" i="3"/>
  <c r="AO65" i="3"/>
  <c r="AO57" i="3"/>
  <c r="AO49" i="3"/>
  <c r="AO41" i="3"/>
  <c r="AO33" i="3"/>
  <c r="AR12" i="3"/>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V11" i="3"/>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V34" i="3" s="1"/>
  <c r="AV35" i="3" s="1"/>
  <c r="AV36" i="3" s="1"/>
  <c r="AV37" i="3" s="1"/>
  <c r="AV38" i="3" s="1"/>
  <c r="AV39" i="3" s="1"/>
  <c r="AV40" i="3" s="1"/>
  <c r="AV41" i="3" s="1"/>
  <c r="AV42" i="3" s="1"/>
  <c r="AV43" i="3" s="1"/>
  <c r="AV44" i="3" s="1"/>
  <c r="AV45" i="3" s="1"/>
  <c r="AV46" i="3" s="1"/>
  <c r="AV47" i="3" s="1"/>
  <c r="AV48" i="3" s="1"/>
  <c r="AV49" i="3" s="1"/>
  <c r="AV50" i="3" s="1"/>
  <c r="AV51" i="3" s="1"/>
  <c r="AV52" i="3" s="1"/>
  <c r="AV53" i="3" s="1"/>
  <c r="AV54" i="3" s="1"/>
  <c r="AV55" i="3" s="1"/>
  <c r="AV56" i="3" s="1"/>
  <c r="AV57" i="3" s="1"/>
  <c r="AV58" i="3" s="1"/>
  <c r="AV59" i="3" s="1"/>
  <c r="AV60" i="3" s="1"/>
  <c r="AV61" i="3" s="1"/>
  <c r="AV62" i="3" s="1"/>
  <c r="AV63" i="3" s="1"/>
  <c r="AV64" i="3" s="1"/>
  <c r="AV65" i="3" s="1"/>
  <c r="AV66" i="3" s="1"/>
  <c r="AV67" i="3" s="1"/>
  <c r="AV68" i="3" s="1"/>
  <c r="AV69" i="3" s="1"/>
  <c r="AV70" i="3" s="1"/>
  <c r="AV71" i="3" s="1"/>
  <c r="AV72" i="3" s="1"/>
  <c r="AV73" i="3" s="1"/>
  <c r="AV74" i="3" s="1"/>
  <c r="AV75" i="3" s="1"/>
  <c r="AV76" i="3" s="1"/>
  <c r="AV77" i="3" s="1"/>
  <c r="AV78" i="3" s="1"/>
  <c r="AV79" i="3" s="1"/>
  <c r="AV80" i="3" s="1"/>
  <c r="AV81" i="3" s="1"/>
  <c r="AV82" i="3" s="1"/>
  <c r="AV83" i="3" s="1"/>
  <c r="AV84" i="3" s="1"/>
  <c r="AV85" i="3" s="1"/>
  <c r="AV86" i="3" s="1"/>
  <c r="AV87" i="3" s="1"/>
  <c r="AV88" i="3" s="1"/>
  <c r="AV89" i="3" s="1"/>
  <c r="AV90" i="3" s="1"/>
  <c r="AV91" i="3" s="1"/>
  <c r="AV92" i="3" s="1"/>
  <c r="AV93" i="3" s="1"/>
  <c r="AV94" i="3" s="1"/>
  <c r="AV95" i="3" s="1"/>
  <c r="AV96" i="3" s="1"/>
  <c r="AV97" i="3" s="1"/>
  <c r="AV98" i="3" s="1"/>
  <c r="AV99" i="3" s="1"/>
  <c r="AV100" i="3" s="1"/>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J11" i="3"/>
  <c r="AO20" i="3"/>
  <c r="AI12" i="3"/>
  <c r="AI16" i="3"/>
  <c r="F1" i="3"/>
  <c r="B8" i="2" l="1"/>
  <c r="B9" i="2"/>
  <c r="B8" i="41"/>
  <c r="C8" i="41" s="1"/>
  <c r="B9" i="41"/>
  <c r="C9" i="41" s="1"/>
  <c r="B6" i="2"/>
  <c r="B2" i="2"/>
  <c r="B7" i="2"/>
  <c r="B4" i="2"/>
  <c r="B5" i="2"/>
  <c r="B3" i="2"/>
  <c r="B6" i="41"/>
  <c r="C6" i="41" s="1"/>
  <c r="B3" i="41"/>
  <c r="C3" i="41" s="1"/>
  <c r="B5" i="41"/>
  <c r="C5" i="41" s="1"/>
  <c r="B7" i="41"/>
  <c r="C7" i="41" s="1"/>
  <c r="B4" i="41"/>
  <c r="C4" i="41" s="1"/>
  <c r="B2" i="41"/>
  <c r="C2" i="41" s="1"/>
  <c r="I101" i="3"/>
  <c r="C8" i="17" s="1"/>
  <c r="AO12" i="3"/>
  <c r="D6" i="17"/>
  <c r="J1" i="5"/>
  <c r="I105" i="3"/>
  <c r="G12" i="17" s="1"/>
  <c r="AU10" i="3"/>
  <c r="AQ10" i="3"/>
  <c r="C9" i="5" s="1"/>
  <c r="AW10" i="3"/>
  <c r="AS10" i="3"/>
  <c r="AO11" i="3"/>
  <c r="N5" i="7"/>
  <c r="N4" i="7"/>
  <c r="O5" i="7"/>
  <c r="AI13" i="3"/>
  <c r="AI14" i="3"/>
  <c r="AI11" i="3" l="1"/>
  <c r="C11" i="5"/>
  <c r="A5" i="19" s="1"/>
  <c r="B5" i="19" s="1"/>
  <c r="C10" i="5"/>
  <c r="A4" i="19" s="1"/>
  <c r="B4" i="19" s="1"/>
  <c r="E9" i="5"/>
  <c r="A3" i="19"/>
  <c r="B3" i="19" s="1"/>
  <c r="F14" i="5"/>
  <c r="X14" i="5"/>
  <c r="U9" i="5"/>
  <c r="A21" i="19" s="1"/>
  <c r="B21" i="19" s="1"/>
  <c r="U10" i="5"/>
  <c r="A22" i="19" s="1"/>
  <c r="B22" i="19" s="1"/>
  <c r="U11" i="5"/>
  <c r="A23" i="19" s="1"/>
  <c r="B23" i="19" s="1"/>
  <c r="U12" i="5"/>
  <c r="A24" i="19" s="1"/>
  <c r="B24" i="19" s="1"/>
  <c r="U8" i="5"/>
  <c r="A20" i="19" s="1"/>
  <c r="B20" i="19" s="1"/>
  <c r="U13" i="5"/>
  <c r="A25" i="19" s="1"/>
  <c r="B25" i="19" s="1"/>
  <c r="L14" i="5"/>
  <c r="I11" i="5"/>
  <c r="A11" i="19" s="1"/>
  <c r="B11" i="19" s="1"/>
  <c r="I13" i="5"/>
  <c r="A13" i="19" s="1"/>
  <c r="B13" i="19" s="1"/>
  <c r="I10" i="5"/>
  <c r="A10" i="19" s="1"/>
  <c r="B10" i="19" s="1"/>
  <c r="I12" i="5"/>
  <c r="A12" i="19" s="1"/>
  <c r="B12" i="19" s="1"/>
  <c r="I9" i="5"/>
  <c r="A9" i="19" s="1"/>
  <c r="B9" i="19" s="1"/>
  <c r="I8" i="5"/>
  <c r="A8" i="19" s="1"/>
  <c r="B8" i="19" s="1"/>
  <c r="C8" i="5"/>
  <c r="A2" i="19" s="1"/>
  <c r="B2" i="19" s="1"/>
  <c r="C13" i="5"/>
  <c r="A7" i="19" s="1"/>
  <c r="B7" i="19" s="1"/>
  <c r="C12" i="5"/>
  <c r="A6" i="19" s="1"/>
  <c r="B6" i="19" s="1"/>
  <c r="R14" i="5"/>
  <c r="O10" i="5"/>
  <c r="A16" i="19" s="1"/>
  <c r="B16" i="19" s="1"/>
  <c r="O8" i="5"/>
  <c r="A14" i="19" s="1"/>
  <c r="B14" i="19" s="1"/>
  <c r="O12" i="5"/>
  <c r="A18" i="19" s="1"/>
  <c r="B18" i="19" s="1"/>
  <c r="O9" i="5"/>
  <c r="A15" i="19" s="1"/>
  <c r="B15" i="19" s="1"/>
  <c r="O11" i="5"/>
  <c r="A17" i="19" s="1"/>
  <c r="B17" i="19" s="1"/>
  <c r="O13" i="5"/>
  <c r="A19" i="19" s="1"/>
  <c r="B19" i="19" s="1"/>
  <c r="O6" i="7"/>
  <c r="N7" i="7" s="1"/>
  <c r="N6" i="7"/>
  <c r="E11" i="5"/>
  <c r="E10" i="5"/>
  <c r="D10" i="5"/>
  <c r="D9" i="5"/>
  <c r="D5" i="19"/>
  <c r="I5" i="19"/>
  <c r="L5" i="19"/>
  <c r="K5" i="19"/>
  <c r="H5" i="19"/>
  <c r="C5" i="19" l="1"/>
  <c r="D11" i="5"/>
  <c r="I102" i="3"/>
  <c r="C9" i="17" s="1"/>
  <c r="G9" i="17" s="1"/>
  <c r="G11" i="17" s="1"/>
  <c r="Q8" i="5"/>
  <c r="P8" i="5"/>
  <c r="K12" i="5"/>
  <c r="J12" i="5"/>
  <c r="V11" i="5"/>
  <c r="W11" i="5"/>
  <c r="P11" i="5"/>
  <c r="Q11" i="5"/>
  <c r="Q10" i="5"/>
  <c r="P10" i="5"/>
  <c r="D8" i="5"/>
  <c r="E8" i="5"/>
  <c r="K10" i="5"/>
  <c r="J10" i="5"/>
  <c r="V13" i="5"/>
  <c r="W13" i="5"/>
  <c r="W10" i="5"/>
  <c r="V10" i="5"/>
  <c r="P13" i="5"/>
  <c r="Q13" i="5"/>
  <c r="Q9" i="5"/>
  <c r="P9" i="5"/>
  <c r="K8" i="5"/>
  <c r="J8" i="5"/>
  <c r="J13" i="5"/>
  <c r="K13" i="5"/>
  <c r="V8" i="5"/>
  <c r="W8" i="5"/>
  <c r="W9" i="5"/>
  <c r="V9" i="5"/>
  <c r="D13" i="5"/>
  <c r="E13" i="5"/>
  <c r="Q12" i="5"/>
  <c r="P12" i="5"/>
  <c r="E12" i="5"/>
  <c r="D12" i="5"/>
  <c r="J9" i="5"/>
  <c r="K9" i="5"/>
  <c r="K11" i="5"/>
  <c r="J11" i="5"/>
  <c r="V12" i="5"/>
  <c r="W12" i="5"/>
  <c r="O7" i="7"/>
  <c r="N8" i="7" s="1"/>
  <c r="L3" i="19"/>
  <c r="I3" i="19"/>
  <c r="C3" i="19"/>
  <c r="H3" i="19"/>
  <c r="D3" i="19"/>
  <c r="K3" i="19"/>
  <c r="D4" i="19"/>
  <c r="I4" i="19"/>
  <c r="K4" i="19"/>
  <c r="L4" i="19"/>
  <c r="C4" i="19"/>
  <c r="H4" i="19"/>
  <c r="I18" i="19" l="1"/>
  <c r="D18" i="19"/>
  <c r="L18" i="19"/>
  <c r="C18" i="19"/>
  <c r="K18" i="19"/>
  <c r="H18" i="19"/>
  <c r="D10" i="19"/>
  <c r="H10" i="19"/>
  <c r="I10" i="19"/>
  <c r="L10" i="19"/>
  <c r="C10" i="19"/>
  <c r="K10" i="19"/>
  <c r="L11" i="19"/>
  <c r="K11" i="19"/>
  <c r="I11" i="19"/>
  <c r="H11" i="19"/>
  <c r="D11" i="19"/>
  <c r="C11" i="19"/>
  <c r="C21" i="19"/>
  <c r="H21" i="19"/>
  <c r="L21" i="19"/>
  <c r="K21" i="19"/>
  <c r="D21" i="19"/>
  <c r="I21" i="19"/>
  <c r="K13" i="19"/>
  <c r="H13" i="19"/>
  <c r="I13" i="19"/>
  <c r="C13" i="19"/>
  <c r="D13" i="19"/>
  <c r="L13" i="19"/>
  <c r="C15" i="19"/>
  <c r="L15" i="19"/>
  <c r="D15" i="19"/>
  <c r="K15" i="19"/>
  <c r="I15" i="19"/>
  <c r="H15" i="19"/>
  <c r="D22" i="19"/>
  <c r="C22" i="19"/>
  <c r="H22" i="19"/>
  <c r="I22" i="19"/>
  <c r="K22" i="19"/>
  <c r="L22" i="19"/>
  <c r="H25" i="19"/>
  <c r="D25" i="19"/>
  <c r="L25" i="19"/>
  <c r="K25" i="19"/>
  <c r="C25" i="19"/>
  <c r="I25" i="19"/>
  <c r="I16" i="19"/>
  <c r="C16" i="19"/>
  <c r="L16" i="19"/>
  <c r="D16" i="19"/>
  <c r="H16" i="19"/>
  <c r="K16" i="19"/>
  <c r="I23" i="19"/>
  <c r="C23" i="19"/>
  <c r="K23" i="19"/>
  <c r="D23" i="19"/>
  <c r="H23" i="19"/>
  <c r="L23" i="19"/>
  <c r="L14" i="19"/>
  <c r="H14" i="19"/>
  <c r="C14" i="19"/>
  <c r="I14" i="19"/>
  <c r="D14" i="19"/>
  <c r="K14" i="19"/>
  <c r="C19" i="19"/>
  <c r="K19" i="19"/>
  <c r="L19" i="19"/>
  <c r="H19" i="19"/>
  <c r="D19" i="19"/>
  <c r="I19" i="19"/>
  <c r="I2" i="19"/>
  <c r="K2" i="19"/>
  <c r="C2" i="19"/>
  <c r="D2" i="19"/>
  <c r="H2" i="19"/>
  <c r="L2" i="19"/>
  <c r="C24" i="19"/>
  <c r="D24" i="19"/>
  <c r="K24" i="19"/>
  <c r="H24" i="19"/>
  <c r="I24" i="19"/>
  <c r="L24" i="19"/>
  <c r="D9" i="19"/>
  <c r="K9" i="19"/>
  <c r="C9" i="19"/>
  <c r="H9" i="19"/>
  <c r="I9" i="19"/>
  <c r="L9" i="19"/>
  <c r="H7" i="19"/>
  <c r="I7" i="19"/>
  <c r="D7" i="19"/>
  <c r="L7" i="19"/>
  <c r="K7" i="19"/>
  <c r="C7" i="19"/>
  <c r="L8" i="19"/>
  <c r="D8" i="19"/>
  <c r="C8" i="19"/>
  <c r="H8" i="19"/>
  <c r="I8" i="19"/>
  <c r="K8" i="19"/>
  <c r="K17" i="19"/>
  <c r="I17" i="19"/>
  <c r="L17" i="19"/>
  <c r="D17" i="19"/>
  <c r="H17" i="19"/>
  <c r="C17" i="19"/>
  <c r="C6" i="19"/>
  <c r="I6" i="19"/>
  <c r="K6" i="19"/>
  <c r="H6" i="19"/>
  <c r="D6" i="19"/>
  <c r="L6" i="19"/>
  <c r="K20" i="19"/>
  <c r="C20" i="19"/>
  <c r="D20" i="19"/>
  <c r="H20" i="19"/>
  <c r="L20" i="19"/>
  <c r="I20" i="19"/>
  <c r="H12" i="19"/>
  <c r="D12" i="19"/>
  <c r="L12" i="19"/>
  <c r="K12" i="19"/>
  <c r="C12" i="19"/>
  <c r="I12" i="19"/>
  <c r="O8" i="7"/>
  <c r="N9" i="7" s="1"/>
  <c r="O9" i="7" l="1"/>
  <c r="N10" i="7" s="1"/>
  <c r="O10" i="7" l="1"/>
  <c r="N11" i="7" s="1"/>
  <c r="O11" i="7" l="1"/>
  <c r="N12" i="7" s="1"/>
  <c r="O12" i="7" l="1"/>
  <c r="N13" i="7" s="1"/>
  <c r="O13" i="7" l="1"/>
  <c r="N14" i="7" s="1"/>
  <c r="O14" i="7" l="1"/>
  <c r="N15" i="7" s="1"/>
  <c r="O15" i="7" l="1"/>
  <c r="N16" i="7" s="1"/>
  <c r="O16" i="7" l="1"/>
  <c r="N17" i="7" s="1"/>
  <c r="O17" i="7" l="1"/>
  <c r="N18" i="7" s="1"/>
  <c r="O18" i="7" l="1"/>
  <c r="N19" i="7" s="1"/>
  <c r="O19" i="7" l="1"/>
  <c r="N20" i="7" s="1"/>
  <c r="O20" i="7" l="1"/>
  <c r="N21" i="7" s="1"/>
  <c r="O21" i="7" l="1"/>
  <c r="N22" i="7" s="1"/>
  <c r="O22" i="7" l="1"/>
  <c r="N23" i="7" s="1"/>
  <c r="O23" i="7" l="1"/>
  <c r="N24" i="7" s="1"/>
  <c r="O24" i="7" l="1"/>
  <c r="N25" i="7" s="1"/>
  <c r="O25" i="7" l="1"/>
  <c r="N26" i="7" s="1"/>
  <c r="O26" i="7" l="1"/>
  <c r="N27" i="7" s="1"/>
  <c r="O27" i="7" l="1"/>
  <c r="N28" i="7" s="1"/>
  <c r="O28" i="7" l="1"/>
  <c r="N29" i="7" s="1"/>
  <c r="O29" i="7" l="1"/>
  <c r="N30" i="7" s="1"/>
  <c r="O30" i="7" l="1"/>
  <c r="N31" i="7" s="1"/>
  <c r="O31" i="7" l="1"/>
  <c r="N32" i="7" s="1"/>
  <c r="O32" i="7" l="1"/>
  <c r="N33" i="7" s="1"/>
  <c r="O33" i="7" l="1"/>
  <c r="N34" i="7" s="1"/>
  <c r="O34" i="7" l="1"/>
  <c r="N35" i="7" s="1"/>
  <c r="O35" i="7" l="1"/>
  <c r="N36" i="7" s="1"/>
  <c r="O36" i="7" l="1"/>
  <c r="N37" i="7" s="1"/>
  <c r="O37" i="7" l="1"/>
  <c r="N38" i="7" s="1"/>
  <c r="O38" i="7" l="1"/>
  <c r="N39" i="7" s="1"/>
  <c r="O39" i="7" l="1"/>
  <c r="N40" i="7" s="1"/>
  <c r="O40" i="7" l="1"/>
  <c r="N41" i="7" s="1"/>
  <c r="O41" i="7" l="1"/>
  <c r="N42" i="7" s="1"/>
  <c r="O42" i="7" l="1"/>
  <c r="N43" i="7" s="1"/>
  <c r="O43" i="7" l="1"/>
  <c r="N44" i="7" s="1"/>
  <c r="O44" i="7" l="1"/>
  <c r="N45" i="7" s="1"/>
  <c r="O45" i="7" l="1"/>
  <c r="N46" i="7" s="1"/>
  <c r="O46" i="7" l="1"/>
  <c r="N47" i="7" s="1"/>
  <c r="O47" i="7" l="1"/>
  <c r="N48" i="7" s="1"/>
  <c r="O48" i="7" l="1"/>
  <c r="N49" i="7" s="1"/>
  <c r="O49" i="7" l="1"/>
  <c r="N50" i="7" s="1"/>
  <c r="O50" i="7" l="1"/>
  <c r="N51" i="7" s="1"/>
  <c r="O51" i="7" l="1"/>
  <c r="N52" i="7" s="1"/>
  <c r="O52" i="7" l="1"/>
  <c r="N53" i="7" s="1"/>
  <c r="O53" i="7" l="1"/>
  <c r="N54" i="7" s="1"/>
  <c r="O54" i="7" l="1"/>
  <c r="N55" i="7" s="1"/>
  <c r="O55" i="7" l="1"/>
  <c r="N56" i="7" s="1"/>
  <c r="O56" i="7" l="1"/>
  <c r="N57" i="7" s="1"/>
  <c r="O57" i="7" l="1"/>
  <c r="N58" i="7" s="1"/>
  <c r="O58" i="7" l="1"/>
  <c r="N59" i="7" s="1"/>
  <c r="O59" i="7" l="1"/>
  <c r="N60" i="7" s="1"/>
  <c r="O60" i="7" l="1"/>
  <c r="N61" i="7" s="1"/>
  <c r="O61" i="7" l="1"/>
  <c r="N62" i="7" s="1"/>
  <c r="O62" i="7" l="1"/>
  <c r="N63" i="7" s="1"/>
  <c r="O63" i="7" l="1"/>
  <c r="N64" i="7" s="1"/>
  <c r="O64" i="7" l="1"/>
  <c r="N65" i="7" s="1"/>
  <c r="O65" i="7" l="1"/>
  <c r="N66" i="7" s="1"/>
  <c r="O66" i="7" l="1"/>
  <c r="N67" i="7" s="1"/>
  <c r="O67" i="7" l="1"/>
  <c r="N68" i="7" s="1"/>
  <c r="O68" i="7" l="1"/>
  <c r="N69" i="7" s="1"/>
  <c r="O69" i="7" l="1"/>
  <c r="N70" i="7" s="1"/>
  <c r="O70" i="7" l="1"/>
  <c r="N71" i="7" s="1"/>
  <c r="O71" i="7" l="1"/>
  <c r="N72" i="7" s="1"/>
  <c r="O72" i="7" l="1"/>
  <c r="N73" i="7" s="1"/>
  <c r="O73" i="7" l="1"/>
  <c r="N74" i="7" s="1"/>
  <c r="O74" i="7" l="1"/>
  <c r="N75" i="7" s="1"/>
  <c r="O75" i="7" l="1"/>
  <c r="N76" i="7" s="1"/>
  <c r="O76" i="7" l="1"/>
  <c r="N77" i="7" s="1"/>
  <c r="O77" i="7" l="1"/>
</calcChain>
</file>

<file path=xl/comments1.xml><?xml version="1.0" encoding="utf-8"?>
<comments xmlns="http://schemas.openxmlformats.org/spreadsheetml/2006/main">
  <authors>
    <author>nagoya area</author>
    <author>KATSUMI</author>
  </authors>
  <commentList>
    <comment ref="C2" authorId="0" shapeId="0">
      <text>
        <r>
          <rPr>
            <b/>
            <sz val="20"/>
            <color indexed="81"/>
            <rFont val="ＭＳ Ｐゴシック"/>
            <family val="3"/>
            <charset val="128"/>
          </rPr>
          <t>必ず選択してください</t>
        </r>
      </text>
    </comment>
    <comment ref="C4" authorId="1" shapeId="0">
      <text>
        <r>
          <rPr>
            <b/>
            <sz val="14"/>
            <color indexed="81"/>
            <rFont val="ＭＳ Ｐゴシック"/>
            <family val="3"/>
            <charset val="128"/>
          </rPr>
          <t xml:space="preserve">団体名の一部を入力しないとリスト表示されません
</t>
        </r>
      </text>
    </comment>
    <comment ref="C10" authorId="0" shapeId="0">
      <text>
        <r>
          <rPr>
            <b/>
            <sz val="12"/>
            <color indexed="81"/>
            <rFont val="ＭＳ Ｐゴシック"/>
            <family val="3"/>
            <charset val="128"/>
          </rPr>
          <t>大学生は、地域学連コードを入力してください。
例 東海学連 5-
　　関西学連 6-
必ずハイフンを付けてください。</t>
        </r>
      </text>
    </comment>
    <comment ref="C11" authorId="1"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NAGOYA</author>
  </authors>
  <commentList>
    <comment ref="T6" authorId="0" shapeId="0">
      <text>
        <r>
          <rPr>
            <sz val="11"/>
            <color indexed="81"/>
            <rFont val="ＭＳ Ｐゴシック"/>
            <family val="3"/>
            <charset val="128"/>
          </rPr>
          <t>県選手権の出場資格がある場合には、OPを選択してください！</t>
        </r>
      </text>
    </comment>
    <comment ref="U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6" authorId="0" shapeId="0">
      <text>
        <r>
          <rPr>
            <sz val="11"/>
            <color indexed="81"/>
            <rFont val="ＭＳ Ｐゴシック"/>
            <family val="3"/>
            <charset val="128"/>
          </rPr>
          <t>県選手権の出場資格がある場合には、OPを選択してください！</t>
        </r>
      </text>
    </comment>
    <comment ref="W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7" authorId="0" shapeId="0">
      <text>
        <r>
          <rPr>
            <sz val="11"/>
            <color indexed="81"/>
            <rFont val="ＭＳ Ｐゴシック"/>
            <family val="3"/>
            <charset val="128"/>
          </rPr>
          <t>県選手権の出場資格がある場合には、OPを選択してください！</t>
        </r>
      </text>
    </comment>
    <comment ref="W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F9" authorId="2"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J9" authorId="2" shapeId="0">
      <text>
        <r>
          <rPr>
            <b/>
            <sz val="9"/>
            <color indexed="81"/>
            <rFont val="ＭＳ Ｐゴシック"/>
            <family val="3"/>
            <charset val="128"/>
          </rPr>
          <t>社会人の方は入力不要です。</t>
        </r>
      </text>
    </comment>
    <comment ref="B10" authorId="2" shapeId="0">
      <text>
        <r>
          <rPr>
            <b/>
            <sz val="9"/>
            <color indexed="81"/>
            <rFont val="ＭＳ Ｐゴシック"/>
            <family val="3"/>
            <charset val="128"/>
          </rPr>
          <t xml:space="preserve">陸連登録データのJAAF IDをペーストしてください。
</t>
        </r>
      </text>
    </comment>
    <comment ref="F10"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G10" authorId="2" shapeId="0">
      <text>
        <r>
          <rPr>
            <b/>
            <sz val="16"/>
            <color indexed="81"/>
            <rFont val="ＭＳ Ｐゴシック"/>
            <family val="3"/>
            <charset val="128"/>
          </rPr>
          <t>半角小文字です</t>
        </r>
      </text>
    </comment>
    <comment ref="H1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J10" authorId="2" shapeId="0">
      <text>
        <r>
          <rPr>
            <b/>
            <sz val="9"/>
            <color indexed="81"/>
            <rFont val="ＭＳ Ｐゴシック"/>
            <family val="3"/>
            <charset val="128"/>
          </rPr>
          <t xml:space="preserve">ドロップダウンから選択してください。
該当がない場合は、未記入としてメール本文に記載してください。
</t>
        </r>
      </text>
    </comment>
    <comment ref="K10" authorId="2" shapeId="0">
      <text>
        <r>
          <rPr>
            <b/>
            <sz val="9"/>
            <color indexed="81"/>
            <rFont val="ＭＳ Ｐゴシック"/>
            <family val="3"/>
            <charset val="128"/>
          </rPr>
          <t xml:space="preserve">連続した８桁で入力してください。
陸連登録データを貼り付けてください。
</t>
        </r>
      </text>
    </comment>
    <comment ref="L10" authorId="2" shapeId="0">
      <text>
        <r>
          <rPr>
            <b/>
            <sz val="14"/>
            <color indexed="81"/>
            <rFont val="ＭＳ Ｐゴシック"/>
            <family val="3"/>
            <charset val="128"/>
          </rPr>
          <t>種目の選び間違えにご注意ください。</t>
        </r>
      </text>
    </comment>
    <comment ref="B11" authorId="2" shapeId="0">
      <text>
        <r>
          <rPr>
            <b/>
            <sz val="9"/>
            <color indexed="81"/>
            <rFont val="ＭＳ Ｐゴシック"/>
            <family val="3"/>
            <charset val="128"/>
          </rPr>
          <t xml:space="preserve">陸連登録データのJAAF IDをペーストしてください。
</t>
        </r>
      </text>
    </comment>
    <comment ref="H1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K11" authorId="2" shapeId="0">
      <text>
        <r>
          <rPr>
            <b/>
            <sz val="9"/>
            <color indexed="81"/>
            <rFont val="ＭＳ Ｐゴシック"/>
            <family val="3"/>
            <charset val="128"/>
          </rPr>
          <t xml:space="preserve">連続した８桁で入力してください。
陸連登録データを貼り付けてください。
</t>
        </r>
      </text>
    </comment>
    <comment ref="L11" authorId="2" shapeId="0">
      <text>
        <r>
          <rPr>
            <b/>
            <sz val="14"/>
            <color indexed="81"/>
            <rFont val="ＭＳ Ｐゴシック"/>
            <family val="3"/>
            <charset val="128"/>
          </rPr>
          <t>種目の選び間違えにご注意ください。</t>
        </r>
      </text>
    </comment>
    <comment ref="M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2" shapeId="0">
      <text>
        <r>
          <rPr>
            <b/>
            <sz val="14"/>
            <color indexed="81"/>
            <rFont val="ＭＳ Ｐゴシック"/>
            <family val="3"/>
            <charset val="128"/>
          </rPr>
          <t>資格習得大会名と年を入力してください</t>
        </r>
      </text>
    </comment>
    <comment ref="P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1" authorId="2" shapeId="0">
      <text>
        <r>
          <rPr>
            <b/>
            <sz val="14"/>
            <color indexed="81"/>
            <rFont val="ＭＳ Ｐゴシック"/>
            <family val="3"/>
            <charset val="128"/>
          </rPr>
          <t>資格習得大会名と年を入力してください</t>
        </r>
      </text>
    </comment>
    <comment ref="H1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2" authorId="2" shapeId="0">
      <text>
        <r>
          <rPr>
            <b/>
            <sz val="14"/>
            <color indexed="81"/>
            <rFont val="ＭＳ Ｐゴシック"/>
            <family val="3"/>
            <charset val="128"/>
          </rPr>
          <t>種目の選び間違えにご注意ください。</t>
        </r>
      </text>
    </comment>
    <comment ref="M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2" shapeId="0">
      <text>
        <r>
          <rPr>
            <b/>
            <sz val="14"/>
            <color indexed="81"/>
            <rFont val="ＭＳ Ｐゴシック"/>
            <family val="3"/>
            <charset val="128"/>
          </rPr>
          <t>資格習得大会名と年を入力してください</t>
        </r>
      </text>
    </comment>
    <comment ref="P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2" authorId="2" shapeId="0">
      <text>
        <r>
          <rPr>
            <b/>
            <sz val="14"/>
            <color indexed="81"/>
            <rFont val="ＭＳ Ｐゴシック"/>
            <family val="3"/>
            <charset val="128"/>
          </rPr>
          <t>資格習得大会名と年を入力してください</t>
        </r>
      </text>
    </comment>
    <comment ref="H1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3" authorId="2" shapeId="0">
      <text>
        <r>
          <rPr>
            <b/>
            <sz val="14"/>
            <color indexed="81"/>
            <rFont val="ＭＳ Ｐゴシック"/>
            <family val="3"/>
            <charset val="128"/>
          </rPr>
          <t>種目の選び間違えにご注意ください。</t>
        </r>
      </text>
    </comment>
    <comment ref="M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2" shapeId="0">
      <text>
        <r>
          <rPr>
            <b/>
            <sz val="14"/>
            <color indexed="81"/>
            <rFont val="ＭＳ Ｐゴシック"/>
            <family val="3"/>
            <charset val="128"/>
          </rPr>
          <t>資格習得大会名と年を入力してください</t>
        </r>
      </text>
    </comment>
    <comment ref="P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3" authorId="2" shapeId="0">
      <text>
        <r>
          <rPr>
            <b/>
            <sz val="14"/>
            <color indexed="81"/>
            <rFont val="ＭＳ Ｐゴシック"/>
            <family val="3"/>
            <charset val="128"/>
          </rPr>
          <t>資格習得大会名と年を入力してください</t>
        </r>
      </text>
    </comment>
    <comment ref="H1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4" authorId="2" shapeId="0">
      <text>
        <r>
          <rPr>
            <b/>
            <sz val="14"/>
            <color indexed="81"/>
            <rFont val="ＭＳ Ｐゴシック"/>
            <family val="3"/>
            <charset val="128"/>
          </rPr>
          <t>種目の選び間違えにご注意ください。</t>
        </r>
      </text>
    </comment>
    <comment ref="M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2" shapeId="0">
      <text>
        <r>
          <rPr>
            <b/>
            <sz val="14"/>
            <color indexed="81"/>
            <rFont val="ＭＳ Ｐゴシック"/>
            <family val="3"/>
            <charset val="128"/>
          </rPr>
          <t>資格習得大会名と年を入力してください</t>
        </r>
      </text>
    </comment>
    <comment ref="P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4" authorId="2" shapeId="0">
      <text>
        <r>
          <rPr>
            <b/>
            <sz val="14"/>
            <color indexed="81"/>
            <rFont val="ＭＳ Ｐゴシック"/>
            <family val="3"/>
            <charset val="128"/>
          </rPr>
          <t>資格習得大会名と年を入力してください</t>
        </r>
      </text>
    </comment>
    <comment ref="H1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5" authorId="2" shapeId="0">
      <text>
        <r>
          <rPr>
            <b/>
            <sz val="14"/>
            <color indexed="81"/>
            <rFont val="ＭＳ Ｐゴシック"/>
            <family val="3"/>
            <charset val="128"/>
          </rPr>
          <t>種目の選び間違えにご注意ください。</t>
        </r>
      </text>
    </comment>
    <comment ref="M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2" shapeId="0">
      <text>
        <r>
          <rPr>
            <b/>
            <sz val="14"/>
            <color indexed="81"/>
            <rFont val="ＭＳ Ｐゴシック"/>
            <family val="3"/>
            <charset val="128"/>
          </rPr>
          <t>資格習得大会名と年を入力してください</t>
        </r>
      </text>
    </comment>
    <comment ref="P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5" authorId="2" shapeId="0">
      <text>
        <r>
          <rPr>
            <b/>
            <sz val="14"/>
            <color indexed="81"/>
            <rFont val="ＭＳ Ｐゴシック"/>
            <family val="3"/>
            <charset val="128"/>
          </rPr>
          <t>資格習得大会名と年を入力してください</t>
        </r>
      </text>
    </comment>
    <comment ref="H1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6" authorId="2" shapeId="0">
      <text>
        <r>
          <rPr>
            <b/>
            <sz val="14"/>
            <color indexed="81"/>
            <rFont val="ＭＳ Ｐゴシック"/>
            <family val="3"/>
            <charset val="128"/>
          </rPr>
          <t>種目の選び間違えにご注意ください。</t>
        </r>
      </text>
    </comment>
    <comment ref="M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2" shapeId="0">
      <text>
        <r>
          <rPr>
            <b/>
            <sz val="14"/>
            <color indexed="81"/>
            <rFont val="ＭＳ Ｐゴシック"/>
            <family val="3"/>
            <charset val="128"/>
          </rPr>
          <t>資格習得大会名と年を入力してください</t>
        </r>
      </text>
    </comment>
    <comment ref="P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6" authorId="2" shapeId="0">
      <text>
        <r>
          <rPr>
            <b/>
            <sz val="14"/>
            <color indexed="81"/>
            <rFont val="ＭＳ Ｐゴシック"/>
            <family val="3"/>
            <charset val="128"/>
          </rPr>
          <t>資格習得大会名と年を入力してください</t>
        </r>
      </text>
    </comment>
    <comment ref="H1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7" authorId="2" shapeId="0">
      <text>
        <r>
          <rPr>
            <b/>
            <sz val="14"/>
            <color indexed="81"/>
            <rFont val="ＭＳ Ｐゴシック"/>
            <family val="3"/>
            <charset val="128"/>
          </rPr>
          <t>種目の選び間違えにご注意ください。</t>
        </r>
      </text>
    </comment>
    <comment ref="M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2" shapeId="0">
      <text>
        <r>
          <rPr>
            <b/>
            <sz val="14"/>
            <color indexed="81"/>
            <rFont val="ＭＳ Ｐゴシック"/>
            <family val="3"/>
            <charset val="128"/>
          </rPr>
          <t>資格習得大会名と年を入力してください</t>
        </r>
      </text>
    </comment>
    <comment ref="P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7" authorId="2" shapeId="0">
      <text>
        <r>
          <rPr>
            <b/>
            <sz val="14"/>
            <color indexed="81"/>
            <rFont val="ＭＳ Ｐゴシック"/>
            <family val="3"/>
            <charset val="128"/>
          </rPr>
          <t>資格習得大会名と年を入力してください</t>
        </r>
      </text>
    </comment>
    <comment ref="H1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8" authorId="2" shapeId="0">
      <text>
        <r>
          <rPr>
            <b/>
            <sz val="14"/>
            <color indexed="81"/>
            <rFont val="ＭＳ Ｐゴシック"/>
            <family val="3"/>
            <charset val="128"/>
          </rPr>
          <t>種目の選び間違えにご注意ください。</t>
        </r>
      </text>
    </comment>
    <comment ref="M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2" shapeId="0">
      <text>
        <r>
          <rPr>
            <b/>
            <sz val="14"/>
            <color indexed="81"/>
            <rFont val="ＭＳ Ｐゴシック"/>
            <family val="3"/>
            <charset val="128"/>
          </rPr>
          <t>資格習得大会名と年を入力してください</t>
        </r>
      </text>
    </comment>
    <comment ref="P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8" authorId="2" shapeId="0">
      <text>
        <r>
          <rPr>
            <b/>
            <sz val="14"/>
            <color indexed="81"/>
            <rFont val="ＭＳ Ｐゴシック"/>
            <family val="3"/>
            <charset val="128"/>
          </rPr>
          <t>資格習得大会名と年を入力してください</t>
        </r>
      </text>
    </comment>
    <comment ref="H1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9" authorId="2" shapeId="0">
      <text>
        <r>
          <rPr>
            <b/>
            <sz val="14"/>
            <color indexed="81"/>
            <rFont val="ＭＳ Ｐゴシック"/>
            <family val="3"/>
            <charset val="128"/>
          </rPr>
          <t>種目の選び間違えにご注意ください。</t>
        </r>
      </text>
    </comment>
    <comment ref="M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2" shapeId="0">
      <text>
        <r>
          <rPr>
            <b/>
            <sz val="14"/>
            <color indexed="81"/>
            <rFont val="ＭＳ Ｐゴシック"/>
            <family val="3"/>
            <charset val="128"/>
          </rPr>
          <t>資格習得大会名と年を入力してください</t>
        </r>
      </text>
    </comment>
    <comment ref="P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9" authorId="2" shapeId="0">
      <text>
        <r>
          <rPr>
            <b/>
            <sz val="14"/>
            <color indexed="81"/>
            <rFont val="ＭＳ Ｐゴシック"/>
            <family val="3"/>
            <charset val="128"/>
          </rPr>
          <t>資格習得大会名と年を入力してください</t>
        </r>
      </text>
    </comment>
    <comment ref="H2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0" authorId="2" shapeId="0">
      <text>
        <r>
          <rPr>
            <b/>
            <sz val="14"/>
            <color indexed="81"/>
            <rFont val="ＭＳ Ｐゴシック"/>
            <family val="3"/>
            <charset val="128"/>
          </rPr>
          <t>種目の選び間違えにご注意ください。</t>
        </r>
      </text>
    </comment>
    <comment ref="M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2" shapeId="0">
      <text>
        <r>
          <rPr>
            <b/>
            <sz val="14"/>
            <color indexed="81"/>
            <rFont val="ＭＳ Ｐゴシック"/>
            <family val="3"/>
            <charset val="128"/>
          </rPr>
          <t>資格習得大会名と年を入力してください</t>
        </r>
      </text>
    </comment>
    <comment ref="P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0" authorId="2" shapeId="0">
      <text>
        <r>
          <rPr>
            <b/>
            <sz val="14"/>
            <color indexed="81"/>
            <rFont val="ＭＳ Ｐゴシック"/>
            <family val="3"/>
            <charset val="128"/>
          </rPr>
          <t>資格習得大会名と年を入力してください</t>
        </r>
      </text>
    </comment>
    <comment ref="H2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1" authorId="2" shapeId="0">
      <text>
        <r>
          <rPr>
            <b/>
            <sz val="14"/>
            <color indexed="81"/>
            <rFont val="ＭＳ Ｐゴシック"/>
            <family val="3"/>
            <charset val="128"/>
          </rPr>
          <t>種目の選び間違えにご注意ください。</t>
        </r>
      </text>
    </comment>
    <comment ref="M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2" shapeId="0">
      <text>
        <r>
          <rPr>
            <b/>
            <sz val="14"/>
            <color indexed="81"/>
            <rFont val="ＭＳ Ｐゴシック"/>
            <family val="3"/>
            <charset val="128"/>
          </rPr>
          <t>資格習得大会名と年を入力してください</t>
        </r>
      </text>
    </comment>
    <comment ref="P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1" authorId="2" shapeId="0">
      <text>
        <r>
          <rPr>
            <b/>
            <sz val="14"/>
            <color indexed="81"/>
            <rFont val="ＭＳ Ｐゴシック"/>
            <family val="3"/>
            <charset val="128"/>
          </rPr>
          <t>資格習得大会名と年を入力してください</t>
        </r>
      </text>
    </comment>
    <comment ref="H2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2" authorId="2" shapeId="0">
      <text>
        <r>
          <rPr>
            <b/>
            <sz val="14"/>
            <color indexed="81"/>
            <rFont val="ＭＳ Ｐゴシック"/>
            <family val="3"/>
            <charset val="128"/>
          </rPr>
          <t>種目の選び間違えにご注意ください。</t>
        </r>
      </text>
    </comment>
    <comment ref="M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2" shapeId="0">
      <text>
        <r>
          <rPr>
            <b/>
            <sz val="14"/>
            <color indexed="81"/>
            <rFont val="ＭＳ Ｐゴシック"/>
            <family val="3"/>
            <charset val="128"/>
          </rPr>
          <t>資格習得大会名と年を入力してください</t>
        </r>
      </text>
    </comment>
    <comment ref="P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2" authorId="2" shapeId="0">
      <text>
        <r>
          <rPr>
            <b/>
            <sz val="14"/>
            <color indexed="81"/>
            <rFont val="ＭＳ Ｐゴシック"/>
            <family val="3"/>
            <charset val="128"/>
          </rPr>
          <t>資格習得大会名と年を入力してください</t>
        </r>
      </text>
    </comment>
    <comment ref="H2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3" authorId="2" shapeId="0">
      <text>
        <r>
          <rPr>
            <b/>
            <sz val="14"/>
            <color indexed="81"/>
            <rFont val="ＭＳ Ｐゴシック"/>
            <family val="3"/>
            <charset val="128"/>
          </rPr>
          <t>種目の選び間違えにご注意ください。</t>
        </r>
      </text>
    </comment>
    <comment ref="M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2" shapeId="0">
      <text>
        <r>
          <rPr>
            <b/>
            <sz val="14"/>
            <color indexed="81"/>
            <rFont val="ＭＳ Ｐゴシック"/>
            <family val="3"/>
            <charset val="128"/>
          </rPr>
          <t>資格習得大会名と年を入力してください</t>
        </r>
      </text>
    </comment>
    <comment ref="P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3" authorId="2" shapeId="0">
      <text>
        <r>
          <rPr>
            <b/>
            <sz val="14"/>
            <color indexed="81"/>
            <rFont val="ＭＳ Ｐゴシック"/>
            <family val="3"/>
            <charset val="128"/>
          </rPr>
          <t>資格習得大会名と年を入力してください</t>
        </r>
      </text>
    </comment>
    <comment ref="H2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4" authorId="2" shapeId="0">
      <text>
        <r>
          <rPr>
            <b/>
            <sz val="14"/>
            <color indexed="81"/>
            <rFont val="ＭＳ Ｐゴシック"/>
            <family val="3"/>
            <charset val="128"/>
          </rPr>
          <t>種目の選び間違えにご注意ください。</t>
        </r>
      </text>
    </comment>
    <comment ref="M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2" shapeId="0">
      <text>
        <r>
          <rPr>
            <b/>
            <sz val="14"/>
            <color indexed="81"/>
            <rFont val="ＭＳ Ｐゴシック"/>
            <family val="3"/>
            <charset val="128"/>
          </rPr>
          <t>資格習得大会名と年を入力してください</t>
        </r>
      </text>
    </comment>
    <comment ref="P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4" authorId="2" shapeId="0">
      <text>
        <r>
          <rPr>
            <b/>
            <sz val="14"/>
            <color indexed="81"/>
            <rFont val="ＭＳ Ｐゴシック"/>
            <family val="3"/>
            <charset val="128"/>
          </rPr>
          <t>資格習得大会名と年を入力してください</t>
        </r>
      </text>
    </comment>
    <comment ref="H2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5" authorId="2" shapeId="0">
      <text>
        <r>
          <rPr>
            <b/>
            <sz val="14"/>
            <color indexed="81"/>
            <rFont val="ＭＳ Ｐゴシック"/>
            <family val="3"/>
            <charset val="128"/>
          </rPr>
          <t>種目の選び間違えにご注意ください。</t>
        </r>
      </text>
    </comment>
    <comment ref="M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2" shapeId="0">
      <text>
        <r>
          <rPr>
            <b/>
            <sz val="14"/>
            <color indexed="81"/>
            <rFont val="ＭＳ Ｐゴシック"/>
            <family val="3"/>
            <charset val="128"/>
          </rPr>
          <t>資格習得大会名と年を入力してください</t>
        </r>
      </text>
    </comment>
    <comment ref="P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5" authorId="2" shapeId="0">
      <text>
        <r>
          <rPr>
            <b/>
            <sz val="14"/>
            <color indexed="81"/>
            <rFont val="ＭＳ Ｐゴシック"/>
            <family val="3"/>
            <charset val="128"/>
          </rPr>
          <t>資格習得大会名と年を入力してください</t>
        </r>
      </text>
    </comment>
    <comment ref="H2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6" authorId="2" shapeId="0">
      <text>
        <r>
          <rPr>
            <b/>
            <sz val="14"/>
            <color indexed="81"/>
            <rFont val="ＭＳ Ｐゴシック"/>
            <family val="3"/>
            <charset val="128"/>
          </rPr>
          <t>種目の選び間違えにご注意ください。</t>
        </r>
      </text>
    </comment>
    <comment ref="M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2" shapeId="0">
      <text>
        <r>
          <rPr>
            <b/>
            <sz val="14"/>
            <color indexed="81"/>
            <rFont val="ＭＳ Ｐゴシック"/>
            <family val="3"/>
            <charset val="128"/>
          </rPr>
          <t>資格習得大会名と年を入力してください</t>
        </r>
      </text>
    </comment>
    <comment ref="P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6" authorId="2" shapeId="0">
      <text>
        <r>
          <rPr>
            <b/>
            <sz val="14"/>
            <color indexed="81"/>
            <rFont val="ＭＳ Ｐゴシック"/>
            <family val="3"/>
            <charset val="128"/>
          </rPr>
          <t>資格習得大会名と年を入力してください</t>
        </r>
      </text>
    </comment>
    <comment ref="H2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7" authorId="2" shapeId="0">
      <text>
        <r>
          <rPr>
            <b/>
            <sz val="14"/>
            <color indexed="81"/>
            <rFont val="ＭＳ Ｐゴシック"/>
            <family val="3"/>
            <charset val="128"/>
          </rPr>
          <t>種目の選び間違えにご注意ください。</t>
        </r>
      </text>
    </comment>
    <comment ref="M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2" shapeId="0">
      <text>
        <r>
          <rPr>
            <b/>
            <sz val="14"/>
            <color indexed="81"/>
            <rFont val="ＭＳ Ｐゴシック"/>
            <family val="3"/>
            <charset val="128"/>
          </rPr>
          <t>資格習得大会名と年を入力してください</t>
        </r>
      </text>
    </comment>
    <comment ref="P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7" authorId="2" shapeId="0">
      <text>
        <r>
          <rPr>
            <b/>
            <sz val="14"/>
            <color indexed="81"/>
            <rFont val="ＭＳ Ｐゴシック"/>
            <family val="3"/>
            <charset val="128"/>
          </rPr>
          <t>資格習得大会名と年を入力してください</t>
        </r>
      </text>
    </comment>
    <comment ref="H2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8" authorId="2" shapeId="0">
      <text>
        <r>
          <rPr>
            <b/>
            <sz val="14"/>
            <color indexed="81"/>
            <rFont val="ＭＳ Ｐゴシック"/>
            <family val="3"/>
            <charset val="128"/>
          </rPr>
          <t>種目の選び間違えにご注意ください。</t>
        </r>
      </text>
    </comment>
    <comment ref="M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2" shapeId="0">
      <text>
        <r>
          <rPr>
            <b/>
            <sz val="14"/>
            <color indexed="81"/>
            <rFont val="ＭＳ Ｐゴシック"/>
            <family val="3"/>
            <charset val="128"/>
          </rPr>
          <t>資格習得大会名と年を入力してください</t>
        </r>
      </text>
    </comment>
    <comment ref="P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8" authorId="2" shapeId="0">
      <text>
        <r>
          <rPr>
            <b/>
            <sz val="14"/>
            <color indexed="81"/>
            <rFont val="ＭＳ Ｐゴシック"/>
            <family val="3"/>
            <charset val="128"/>
          </rPr>
          <t>資格習得大会名と年を入力してください</t>
        </r>
      </text>
    </comment>
    <comment ref="H2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9" authorId="2" shapeId="0">
      <text>
        <r>
          <rPr>
            <b/>
            <sz val="14"/>
            <color indexed="81"/>
            <rFont val="ＭＳ Ｐゴシック"/>
            <family val="3"/>
            <charset val="128"/>
          </rPr>
          <t>種目の選び間違えにご注意ください。</t>
        </r>
      </text>
    </comment>
    <comment ref="M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2" shapeId="0">
      <text>
        <r>
          <rPr>
            <b/>
            <sz val="14"/>
            <color indexed="81"/>
            <rFont val="ＭＳ Ｐゴシック"/>
            <family val="3"/>
            <charset val="128"/>
          </rPr>
          <t>資格習得大会名と年を入力してください</t>
        </r>
      </text>
    </comment>
    <comment ref="P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9" authorId="2" shapeId="0">
      <text>
        <r>
          <rPr>
            <b/>
            <sz val="14"/>
            <color indexed="81"/>
            <rFont val="ＭＳ Ｐゴシック"/>
            <family val="3"/>
            <charset val="128"/>
          </rPr>
          <t>資格習得大会名と年を入力してください</t>
        </r>
      </text>
    </comment>
    <comment ref="H3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0" authorId="2" shapeId="0">
      <text>
        <r>
          <rPr>
            <b/>
            <sz val="14"/>
            <color indexed="81"/>
            <rFont val="ＭＳ Ｐゴシック"/>
            <family val="3"/>
            <charset val="128"/>
          </rPr>
          <t>種目の選び間違えにご注意ください。</t>
        </r>
      </text>
    </comment>
    <comment ref="M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2" shapeId="0">
      <text>
        <r>
          <rPr>
            <b/>
            <sz val="14"/>
            <color indexed="81"/>
            <rFont val="ＭＳ Ｐゴシック"/>
            <family val="3"/>
            <charset val="128"/>
          </rPr>
          <t>資格習得大会名と年を入力してください</t>
        </r>
      </text>
    </comment>
    <comment ref="P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0" authorId="2" shapeId="0">
      <text>
        <r>
          <rPr>
            <b/>
            <sz val="14"/>
            <color indexed="81"/>
            <rFont val="ＭＳ Ｐゴシック"/>
            <family val="3"/>
            <charset val="128"/>
          </rPr>
          <t>資格習得大会名と年を入力してください</t>
        </r>
      </text>
    </comment>
    <comment ref="H3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1" authorId="2" shapeId="0">
      <text>
        <r>
          <rPr>
            <b/>
            <sz val="14"/>
            <color indexed="81"/>
            <rFont val="ＭＳ Ｐゴシック"/>
            <family val="3"/>
            <charset val="128"/>
          </rPr>
          <t>種目の選び間違えにご注意ください。</t>
        </r>
      </text>
    </comment>
    <comment ref="M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2" shapeId="0">
      <text>
        <r>
          <rPr>
            <b/>
            <sz val="14"/>
            <color indexed="81"/>
            <rFont val="ＭＳ Ｐゴシック"/>
            <family val="3"/>
            <charset val="128"/>
          </rPr>
          <t>資格習得大会名と年を入力してください</t>
        </r>
      </text>
    </comment>
    <comment ref="P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1" authorId="2" shapeId="0">
      <text>
        <r>
          <rPr>
            <b/>
            <sz val="14"/>
            <color indexed="81"/>
            <rFont val="ＭＳ Ｐゴシック"/>
            <family val="3"/>
            <charset val="128"/>
          </rPr>
          <t>資格習得大会名と年を入力してください</t>
        </r>
      </text>
    </comment>
    <comment ref="H3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2" authorId="2" shapeId="0">
      <text>
        <r>
          <rPr>
            <b/>
            <sz val="14"/>
            <color indexed="81"/>
            <rFont val="ＭＳ Ｐゴシック"/>
            <family val="3"/>
            <charset val="128"/>
          </rPr>
          <t>種目の選び間違えにご注意ください。</t>
        </r>
      </text>
    </comment>
    <comment ref="M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2" shapeId="0">
      <text>
        <r>
          <rPr>
            <b/>
            <sz val="14"/>
            <color indexed="81"/>
            <rFont val="ＭＳ Ｐゴシック"/>
            <family val="3"/>
            <charset val="128"/>
          </rPr>
          <t>資格習得大会名と年を入力してください</t>
        </r>
      </text>
    </comment>
    <comment ref="P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2" authorId="2" shapeId="0">
      <text>
        <r>
          <rPr>
            <b/>
            <sz val="14"/>
            <color indexed="81"/>
            <rFont val="ＭＳ Ｐゴシック"/>
            <family val="3"/>
            <charset val="128"/>
          </rPr>
          <t>資格習得大会名と年を入力してください</t>
        </r>
      </text>
    </comment>
    <comment ref="H3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3" authorId="2" shapeId="0">
      <text>
        <r>
          <rPr>
            <b/>
            <sz val="14"/>
            <color indexed="81"/>
            <rFont val="ＭＳ Ｐゴシック"/>
            <family val="3"/>
            <charset val="128"/>
          </rPr>
          <t>種目の選び間違えにご注意ください。</t>
        </r>
      </text>
    </comment>
    <comment ref="M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2" shapeId="0">
      <text>
        <r>
          <rPr>
            <b/>
            <sz val="14"/>
            <color indexed="81"/>
            <rFont val="ＭＳ Ｐゴシック"/>
            <family val="3"/>
            <charset val="128"/>
          </rPr>
          <t>資格習得大会名と年を入力してください</t>
        </r>
      </text>
    </comment>
    <comment ref="P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3" authorId="2" shapeId="0">
      <text>
        <r>
          <rPr>
            <b/>
            <sz val="14"/>
            <color indexed="81"/>
            <rFont val="ＭＳ Ｐゴシック"/>
            <family val="3"/>
            <charset val="128"/>
          </rPr>
          <t>資格習得大会名と年を入力してください</t>
        </r>
      </text>
    </comment>
    <comment ref="H3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4" authorId="2" shapeId="0">
      <text>
        <r>
          <rPr>
            <b/>
            <sz val="14"/>
            <color indexed="81"/>
            <rFont val="ＭＳ Ｐゴシック"/>
            <family val="3"/>
            <charset val="128"/>
          </rPr>
          <t>種目の選び間違えにご注意ください。</t>
        </r>
      </text>
    </comment>
    <comment ref="M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2" shapeId="0">
      <text>
        <r>
          <rPr>
            <b/>
            <sz val="14"/>
            <color indexed="81"/>
            <rFont val="ＭＳ Ｐゴシック"/>
            <family val="3"/>
            <charset val="128"/>
          </rPr>
          <t>資格習得大会名と年を入力してください</t>
        </r>
      </text>
    </comment>
    <comment ref="P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4" authorId="2" shapeId="0">
      <text>
        <r>
          <rPr>
            <b/>
            <sz val="14"/>
            <color indexed="81"/>
            <rFont val="ＭＳ Ｐゴシック"/>
            <family val="3"/>
            <charset val="128"/>
          </rPr>
          <t>資格習得大会名と年を入力してください</t>
        </r>
      </text>
    </comment>
    <comment ref="H3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5" authorId="2" shapeId="0">
      <text>
        <r>
          <rPr>
            <b/>
            <sz val="14"/>
            <color indexed="81"/>
            <rFont val="ＭＳ Ｐゴシック"/>
            <family val="3"/>
            <charset val="128"/>
          </rPr>
          <t>種目の選び間違えにご注意ください。</t>
        </r>
      </text>
    </comment>
    <comment ref="M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2" shapeId="0">
      <text>
        <r>
          <rPr>
            <b/>
            <sz val="14"/>
            <color indexed="81"/>
            <rFont val="ＭＳ Ｐゴシック"/>
            <family val="3"/>
            <charset val="128"/>
          </rPr>
          <t>資格習得大会名と年を入力してください</t>
        </r>
      </text>
    </comment>
    <comment ref="P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5" authorId="2" shapeId="0">
      <text>
        <r>
          <rPr>
            <b/>
            <sz val="14"/>
            <color indexed="81"/>
            <rFont val="ＭＳ Ｐゴシック"/>
            <family val="3"/>
            <charset val="128"/>
          </rPr>
          <t>資格習得大会名と年を入力してください</t>
        </r>
      </text>
    </comment>
    <comment ref="H3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6" authorId="2" shapeId="0">
      <text>
        <r>
          <rPr>
            <b/>
            <sz val="14"/>
            <color indexed="81"/>
            <rFont val="ＭＳ Ｐゴシック"/>
            <family val="3"/>
            <charset val="128"/>
          </rPr>
          <t>種目の選び間違えにご注意ください。</t>
        </r>
      </text>
    </comment>
    <comment ref="M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2" shapeId="0">
      <text>
        <r>
          <rPr>
            <b/>
            <sz val="14"/>
            <color indexed="81"/>
            <rFont val="ＭＳ Ｐゴシック"/>
            <family val="3"/>
            <charset val="128"/>
          </rPr>
          <t>資格習得大会名と年を入力してください</t>
        </r>
      </text>
    </comment>
    <comment ref="P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6" authorId="2" shapeId="0">
      <text>
        <r>
          <rPr>
            <b/>
            <sz val="14"/>
            <color indexed="81"/>
            <rFont val="ＭＳ Ｐゴシック"/>
            <family val="3"/>
            <charset val="128"/>
          </rPr>
          <t>資格習得大会名と年を入力してください</t>
        </r>
      </text>
    </comment>
    <comment ref="H3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7" authorId="2" shapeId="0">
      <text>
        <r>
          <rPr>
            <b/>
            <sz val="14"/>
            <color indexed="81"/>
            <rFont val="ＭＳ Ｐゴシック"/>
            <family val="3"/>
            <charset val="128"/>
          </rPr>
          <t>種目の選び間違えにご注意ください。</t>
        </r>
      </text>
    </comment>
    <comment ref="M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2" shapeId="0">
      <text>
        <r>
          <rPr>
            <b/>
            <sz val="14"/>
            <color indexed="81"/>
            <rFont val="ＭＳ Ｐゴシック"/>
            <family val="3"/>
            <charset val="128"/>
          </rPr>
          <t>資格習得大会名と年を入力してください</t>
        </r>
      </text>
    </comment>
    <comment ref="P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7" authorId="2" shapeId="0">
      <text>
        <r>
          <rPr>
            <b/>
            <sz val="14"/>
            <color indexed="81"/>
            <rFont val="ＭＳ Ｐゴシック"/>
            <family val="3"/>
            <charset val="128"/>
          </rPr>
          <t>資格習得大会名と年を入力してください</t>
        </r>
      </text>
    </comment>
    <comment ref="H3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8" authorId="2" shapeId="0">
      <text>
        <r>
          <rPr>
            <b/>
            <sz val="14"/>
            <color indexed="81"/>
            <rFont val="ＭＳ Ｐゴシック"/>
            <family val="3"/>
            <charset val="128"/>
          </rPr>
          <t>種目の選び間違えにご注意ください。</t>
        </r>
      </text>
    </comment>
    <comment ref="M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2" shapeId="0">
      <text>
        <r>
          <rPr>
            <b/>
            <sz val="14"/>
            <color indexed="81"/>
            <rFont val="ＭＳ Ｐゴシック"/>
            <family val="3"/>
            <charset val="128"/>
          </rPr>
          <t>資格習得大会名と年を入力してください</t>
        </r>
      </text>
    </comment>
    <comment ref="P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8" authorId="2" shapeId="0">
      <text>
        <r>
          <rPr>
            <b/>
            <sz val="14"/>
            <color indexed="81"/>
            <rFont val="ＭＳ Ｐゴシック"/>
            <family val="3"/>
            <charset val="128"/>
          </rPr>
          <t>資格習得大会名と年を入力してください</t>
        </r>
      </text>
    </comment>
    <comment ref="H3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9" authorId="2" shapeId="0">
      <text>
        <r>
          <rPr>
            <b/>
            <sz val="14"/>
            <color indexed="81"/>
            <rFont val="ＭＳ Ｐゴシック"/>
            <family val="3"/>
            <charset val="128"/>
          </rPr>
          <t>種目の選び間違えにご注意ください。</t>
        </r>
      </text>
    </comment>
    <comment ref="M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2" shapeId="0">
      <text>
        <r>
          <rPr>
            <b/>
            <sz val="14"/>
            <color indexed="81"/>
            <rFont val="ＭＳ Ｐゴシック"/>
            <family val="3"/>
            <charset val="128"/>
          </rPr>
          <t>資格習得大会名と年を入力してください</t>
        </r>
      </text>
    </comment>
    <comment ref="P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9" authorId="2" shapeId="0">
      <text>
        <r>
          <rPr>
            <b/>
            <sz val="14"/>
            <color indexed="81"/>
            <rFont val="ＭＳ Ｐゴシック"/>
            <family val="3"/>
            <charset val="128"/>
          </rPr>
          <t>資格習得大会名と年を入力してください</t>
        </r>
      </text>
    </comment>
    <comment ref="H4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0" authorId="2" shapeId="0">
      <text>
        <r>
          <rPr>
            <b/>
            <sz val="14"/>
            <color indexed="81"/>
            <rFont val="ＭＳ Ｐゴシック"/>
            <family val="3"/>
            <charset val="128"/>
          </rPr>
          <t>種目の選び間違えにご注意ください。</t>
        </r>
      </text>
    </comment>
    <comment ref="M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2" shapeId="0">
      <text>
        <r>
          <rPr>
            <b/>
            <sz val="14"/>
            <color indexed="81"/>
            <rFont val="ＭＳ Ｐゴシック"/>
            <family val="3"/>
            <charset val="128"/>
          </rPr>
          <t>資格習得大会名と年を入力してください</t>
        </r>
      </text>
    </comment>
    <comment ref="P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0" authorId="2" shapeId="0">
      <text>
        <r>
          <rPr>
            <b/>
            <sz val="14"/>
            <color indexed="81"/>
            <rFont val="ＭＳ Ｐゴシック"/>
            <family val="3"/>
            <charset val="128"/>
          </rPr>
          <t>資格習得大会名と年を入力してください</t>
        </r>
      </text>
    </comment>
    <comment ref="H4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1" authorId="2" shapeId="0">
      <text>
        <r>
          <rPr>
            <b/>
            <sz val="14"/>
            <color indexed="81"/>
            <rFont val="ＭＳ Ｐゴシック"/>
            <family val="3"/>
            <charset val="128"/>
          </rPr>
          <t>種目の選び間違えにご注意ください。</t>
        </r>
      </text>
    </comment>
    <comment ref="M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2" shapeId="0">
      <text>
        <r>
          <rPr>
            <b/>
            <sz val="14"/>
            <color indexed="81"/>
            <rFont val="ＭＳ Ｐゴシック"/>
            <family val="3"/>
            <charset val="128"/>
          </rPr>
          <t>資格習得大会名と年を入力してください</t>
        </r>
      </text>
    </comment>
    <comment ref="P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1" authorId="2" shapeId="0">
      <text>
        <r>
          <rPr>
            <b/>
            <sz val="14"/>
            <color indexed="81"/>
            <rFont val="ＭＳ Ｐゴシック"/>
            <family val="3"/>
            <charset val="128"/>
          </rPr>
          <t>資格習得大会名と年を入力してください</t>
        </r>
      </text>
    </comment>
    <comment ref="H4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2" authorId="2" shapeId="0">
      <text>
        <r>
          <rPr>
            <b/>
            <sz val="14"/>
            <color indexed="81"/>
            <rFont val="ＭＳ Ｐゴシック"/>
            <family val="3"/>
            <charset val="128"/>
          </rPr>
          <t>種目の選び間違えにご注意ください。</t>
        </r>
      </text>
    </comment>
    <comment ref="M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2" shapeId="0">
      <text>
        <r>
          <rPr>
            <b/>
            <sz val="14"/>
            <color indexed="81"/>
            <rFont val="ＭＳ Ｐゴシック"/>
            <family val="3"/>
            <charset val="128"/>
          </rPr>
          <t>資格習得大会名と年を入力してください</t>
        </r>
      </text>
    </comment>
    <comment ref="P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2" authorId="2" shapeId="0">
      <text>
        <r>
          <rPr>
            <b/>
            <sz val="14"/>
            <color indexed="81"/>
            <rFont val="ＭＳ Ｐゴシック"/>
            <family val="3"/>
            <charset val="128"/>
          </rPr>
          <t>資格習得大会名と年を入力してください</t>
        </r>
      </text>
    </comment>
    <comment ref="H4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3" authorId="2" shapeId="0">
      <text>
        <r>
          <rPr>
            <b/>
            <sz val="14"/>
            <color indexed="81"/>
            <rFont val="ＭＳ Ｐゴシック"/>
            <family val="3"/>
            <charset val="128"/>
          </rPr>
          <t>種目の選び間違えにご注意ください。</t>
        </r>
      </text>
    </comment>
    <comment ref="M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2" shapeId="0">
      <text>
        <r>
          <rPr>
            <b/>
            <sz val="14"/>
            <color indexed="81"/>
            <rFont val="ＭＳ Ｐゴシック"/>
            <family val="3"/>
            <charset val="128"/>
          </rPr>
          <t>資格習得大会名と年を入力してください</t>
        </r>
      </text>
    </comment>
    <comment ref="P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3" authorId="2" shapeId="0">
      <text>
        <r>
          <rPr>
            <b/>
            <sz val="14"/>
            <color indexed="81"/>
            <rFont val="ＭＳ Ｐゴシック"/>
            <family val="3"/>
            <charset val="128"/>
          </rPr>
          <t>資格習得大会名と年を入力してください</t>
        </r>
      </text>
    </comment>
    <comment ref="H4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4" authorId="2" shapeId="0">
      <text>
        <r>
          <rPr>
            <b/>
            <sz val="14"/>
            <color indexed="81"/>
            <rFont val="ＭＳ Ｐゴシック"/>
            <family val="3"/>
            <charset val="128"/>
          </rPr>
          <t>種目の選び間違えにご注意ください。</t>
        </r>
      </text>
    </comment>
    <comment ref="M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2" shapeId="0">
      <text>
        <r>
          <rPr>
            <b/>
            <sz val="14"/>
            <color indexed="81"/>
            <rFont val="ＭＳ Ｐゴシック"/>
            <family val="3"/>
            <charset val="128"/>
          </rPr>
          <t>資格習得大会名と年を入力してください</t>
        </r>
      </text>
    </comment>
    <comment ref="P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4" authorId="2" shapeId="0">
      <text>
        <r>
          <rPr>
            <b/>
            <sz val="14"/>
            <color indexed="81"/>
            <rFont val="ＭＳ Ｐゴシック"/>
            <family val="3"/>
            <charset val="128"/>
          </rPr>
          <t>資格習得大会名と年を入力してください</t>
        </r>
      </text>
    </comment>
    <comment ref="H4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5" authorId="2" shapeId="0">
      <text>
        <r>
          <rPr>
            <b/>
            <sz val="14"/>
            <color indexed="81"/>
            <rFont val="ＭＳ Ｐゴシック"/>
            <family val="3"/>
            <charset val="128"/>
          </rPr>
          <t>種目の選び間違えにご注意ください。</t>
        </r>
      </text>
    </comment>
    <comment ref="M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2" shapeId="0">
      <text>
        <r>
          <rPr>
            <b/>
            <sz val="14"/>
            <color indexed="81"/>
            <rFont val="ＭＳ Ｐゴシック"/>
            <family val="3"/>
            <charset val="128"/>
          </rPr>
          <t>資格習得大会名と年を入力してください</t>
        </r>
      </text>
    </comment>
    <comment ref="P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5" authorId="2" shapeId="0">
      <text>
        <r>
          <rPr>
            <b/>
            <sz val="14"/>
            <color indexed="81"/>
            <rFont val="ＭＳ Ｐゴシック"/>
            <family val="3"/>
            <charset val="128"/>
          </rPr>
          <t>資格習得大会名と年を入力してください</t>
        </r>
      </text>
    </comment>
    <comment ref="H4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6" authorId="2" shapeId="0">
      <text>
        <r>
          <rPr>
            <b/>
            <sz val="14"/>
            <color indexed="81"/>
            <rFont val="ＭＳ Ｐゴシック"/>
            <family val="3"/>
            <charset val="128"/>
          </rPr>
          <t>種目の選び間違えにご注意ください。</t>
        </r>
      </text>
    </comment>
    <comment ref="M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2" shapeId="0">
      <text>
        <r>
          <rPr>
            <b/>
            <sz val="14"/>
            <color indexed="81"/>
            <rFont val="ＭＳ Ｐゴシック"/>
            <family val="3"/>
            <charset val="128"/>
          </rPr>
          <t>資格習得大会名と年を入力してください</t>
        </r>
      </text>
    </comment>
    <comment ref="P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6" authorId="2" shapeId="0">
      <text>
        <r>
          <rPr>
            <b/>
            <sz val="14"/>
            <color indexed="81"/>
            <rFont val="ＭＳ Ｐゴシック"/>
            <family val="3"/>
            <charset val="128"/>
          </rPr>
          <t>資格習得大会名と年を入力してください</t>
        </r>
      </text>
    </comment>
    <comment ref="H4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7" authorId="2" shapeId="0">
      <text>
        <r>
          <rPr>
            <b/>
            <sz val="14"/>
            <color indexed="81"/>
            <rFont val="ＭＳ Ｐゴシック"/>
            <family val="3"/>
            <charset val="128"/>
          </rPr>
          <t>種目の選び間違えにご注意ください。</t>
        </r>
      </text>
    </comment>
    <comment ref="M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2" shapeId="0">
      <text>
        <r>
          <rPr>
            <b/>
            <sz val="14"/>
            <color indexed="81"/>
            <rFont val="ＭＳ Ｐゴシック"/>
            <family val="3"/>
            <charset val="128"/>
          </rPr>
          <t>資格習得大会名と年を入力してください</t>
        </r>
      </text>
    </comment>
    <comment ref="P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7" authorId="2" shapeId="0">
      <text>
        <r>
          <rPr>
            <b/>
            <sz val="14"/>
            <color indexed="81"/>
            <rFont val="ＭＳ Ｐゴシック"/>
            <family val="3"/>
            <charset val="128"/>
          </rPr>
          <t>資格習得大会名と年を入力してください</t>
        </r>
      </text>
    </comment>
    <comment ref="H4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8" authorId="2" shapeId="0">
      <text>
        <r>
          <rPr>
            <b/>
            <sz val="14"/>
            <color indexed="81"/>
            <rFont val="ＭＳ Ｐゴシック"/>
            <family val="3"/>
            <charset val="128"/>
          </rPr>
          <t>種目の選び間違えにご注意ください。</t>
        </r>
      </text>
    </comment>
    <comment ref="M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2" shapeId="0">
      <text>
        <r>
          <rPr>
            <b/>
            <sz val="14"/>
            <color indexed="81"/>
            <rFont val="ＭＳ Ｐゴシック"/>
            <family val="3"/>
            <charset val="128"/>
          </rPr>
          <t>資格習得大会名と年を入力してください</t>
        </r>
      </text>
    </comment>
    <comment ref="P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8" authorId="2" shapeId="0">
      <text>
        <r>
          <rPr>
            <b/>
            <sz val="14"/>
            <color indexed="81"/>
            <rFont val="ＭＳ Ｐゴシック"/>
            <family val="3"/>
            <charset val="128"/>
          </rPr>
          <t>資格習得大会名と年を入力してください</t>
        </r>
      </text>
    </comment>
    <comment ref="H4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9" authorId="2" shapeId="0">
      <text>
        <r>
          <rPr>
            <b/>
            <sz val="14"/>
            <color indexed="81"/>
            <rFont val="ＭＳ Ｐゴシック"/>
            <family val="3"/>
            <charset val="128"/>
          </rPr>
          <t>種目の選び間違えにご注意ください。</t>
        </r>
      </text>
    </comment>
    <comment ref="M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2" shapeId="0">
      <text>
        <r>
          <rPr>
            <b/>
            <sz val="14"/>
            <color indexed="81"/>
            <rFont val="ＭＳ Ｐゴシック"/>
            <family val="3"/>
            <charset val="128"/>
          </rPr>
          <t>資格習得大会名と年を入力してください</t>
        </r>
      </text>
    </comment>
    <comment ref="P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9" authorId="2" shapeId="0">
      <text>
        <r>
          <rPr>
            <b/>
            <sz val="14"/>
            <color indexed="81"/>
            <rFont val="ＭＳ Ｐゴシック"/>
            <family val="3"/>
            <charset val="128"/>
          </rPr>
          <t>資格習得大会名と年を入力してください</t>
        </r>
      </text>
    </comment>
    <comment ref="H5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0" authorId="2" shapeId="0">
      <text>
        <r>
          <rPr>
            <b/>
            <sz val="14"/>
            <color indexed="81"/>
            <rFont val="ＭＳ Ｐゴシック"/>
            <family val="3"/>
            <charset val="128"/>
          </rPr>
          <t>種目の選び間違えにご注意ください。</t>
        </r>
      </text>
    </comment>
    <comment ref="M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2" shapeId="0">
      <text>
        <r>
          <rPr>
            <b/>
            <sz val="14"/>
            <color indexed="81"/>
            <rFont val="ＭＳ Ｐゴシック"/>
            <family val="3"/>
            <charset val="128"/>
          </rPr>
          <t>資格習得大会名と年を入力してください</t>
        </r>
      </text>
    </comment>
    <comment ref="P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0" authorId="2" shapeId="0">
      <text>
        <r>
          <rPr>
            <b/>
            <sz val="14"/>
            <color indexed="81"/>
            <rFont val="ＭＳ Ｐゴシック"/>
            <family val="3"/>
            <charset val="128"/>
          </rPr>
          <t>資格習得大会名と年を入力してください</t>
        </r>
      </text>
    </comment>
    <comment ref="H5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1" authorId="2" shapeId="0">
      <text>
        <r>
          <rPr>
            <b/>
            <sz val="14"/>
            <color indexed="81"/>
            <rFont val="ＭＳ Ｐゴシック"/>
            <family val="3"/>
            <charset val="128"/>
          </rPr>
          <t>種目の選び間違えにご注意ください。</t>
        </r>
      </text>
    </comment>
    <comment ref="M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2" shapeId="0">
      <text>
        <r>
          <rPr>
            <b/>
            <sz val="14"/>
            <color indexed="81"/>
            <rFont val="ＭＳ Ｐゴシック"/>
            <family val="3"/>
            <charset val="128"/>
          </rPr>
          <t>資格習得大会名と年を入力してください</t>
        </r>
      </text>
    </comment>
    <comment ref="P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1" authorId="2" shapeId="0">
      <text>
        <r>
          <rPr>
            <b/>
            <sz val="14"/>
            <color indexed="81"/>
            <rFont val="ＭＳ Ｐゴシック"/>
            <family val="3"/>
            <charset val="128"/>
          </rPr>
          <t>資格習得大会名と年を入力してください</t>
        </r>
      </text>
    </comment>
    <comment ref="H5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2" authorId="2" shapeId="0">
      <text>
        <r>
          <rPr>
            <b/>
            <sz val="14"/>
            <color indexed="81"/>
            <rFont val="ＭＳ Ｐゴシック"/>
            <family val="3"/>
            <charset val="128"/>
          </rPr>
          <t>種目の選び間違えにご注意ください。</t>
        </r>
      </text>
    </comment>
    <comment ref="M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2" shapeId="0">
      <text>
        <r>
          <rPr>
            <b/>
            <sz val="14"/>
            <color indexed="81"/>
            <rFont val="ＭＳ Ｐゴシック"/>
            <family val="3"/>
            <charset val="128"/>
          </rPr>
          <t>資格習得大会名と年を入力してください</t>
        </r>
      </text>
    </comment>
    <comment ref="P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2" authorId="2" shapeId="0">
      <text>
        <r>
          <rPr>
            <b/>
            <sz val="14"/>
            <color indexed="81"/>
            <rFont val="ＭＳ Ｐゴシック"/>
            <family val="3"/>
            <charset val="128"/>
          </rPr>
          <t>資格習得大会名と年を入力してください</t>
        </r>
      </text>
    </comment>
    <comment ref="H5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3" authorId="2" shapeId="0">
      <text>
        <r>
          <rPr>
            <b/>
            <sz val="14"/>
            <color indexed="81"/>
            <rFont val="ＭＳ Ｐゴシック"/>
            <family val="3"/>
            <charset val="128"/>
          </rPr>
          <t>種目の選び間違えにご注意ください。</t>
        </r>
      </text>
    </comment>
    <comment ref="M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2" shapeId="0">
      <text>
        <r>
          <rPr>
            <b/>
            <sz val="14"/>
            <color indexed="81"/>
            <rFont val="ＭＳ Ｐゴシック"/>
            <family val="3"/>
            <charset val="128"/>
          </rPr>
          <t>資格習得大会名と年を入力してください</t>
        </r>
      </text>
    </comment>
    <comment ref="P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3" authorId="2" shapeId="0">
      <text>
        <r>
          <rPr>
            <b/>
            <sz val="14"/>
            <color indexed="81"/>
            <rFont val="ＭＳ Ｐゴシック"/>
            <family val="3"/>
            <charset val="128"/>
          </rPr>
          <t>資格習得大会名と年を入力してください</t>
        </r>
      </text>
    </comment>
    <comment ref="H5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4" authorId="2" shapeId="0">
      <text>
        <r>
          <rPr>
            <b/>
            <sz val="14"/>
            <color indexed="81"/>
            <rFont val="ＭＳ Ｐゴシック"/>
            <family val="3"/>
            <charset val="128"/>
          </rPr>
          <t>種目の選び間違えにご注意ください。</t>
        </r>
      </text>
    </comment>
    <comment ref="M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2" shapeId="0">
      <text>
        <r>
          <rPr>
            <b/>
            <sz val="14"/>
            <color indexed="81"/>
            <rFont val="ＭＳ Ｐゴシック"/>
            <family val="3"/>
            <charset val="128"/>
          </rPr>
          <t>資格習得大会名と年を入力してください</t>
        </r>
      </text>
    </comment>
    <comment ref="P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4" authorId="2" shapeId="0">
      <text>
        <r>
          <rPr>
            <b/>
            <sz val="14"/>
            <color indexed="81"/>
            <rFont val="ＭＳ Ｐゴシック"/>
            <family val="3"/>
            <charset val="128"/>
          </rPr>
          <t>資格習得大会名と年を入力してください</t>
        </r>
      </text>
    </comment>
    <comment ref="H5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5" authorId="2" shapeId="0">
      <text>
        <r>
          <rPr>
            <b/>
            <sz val="14"/>
            <color indexed="81"/>
            <rFont val="ＭＳ Ｐゴシック"/>
            <family val="3"/>
            <charset val="128"/>
          </rPr>
          <t>種目の選び間違えにご注意ください。</t>
        </r>
      </text>
    </comment>
    <comment ref="M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2" shapeId="0">
      <text>
        <r>
          <rPr>
            <b/>
            <sz val="14"/>
            <color indexed="81"/>
            <rFont val="ＭＳ Ｐゴシック"/>
            <family val="3"/>
            <charset val="128"/>
          </rPr>
          <t>資格習得大会名と年を入力してください</t>
        </r>
      </text>
    </comment>
    <comment ref="P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5" authorId="2" shapeId="0">
      <text>
        <r>
          <rPr>
            <b/>
            <sz val="14"/>
            <color indexed="81"/>
            <rFont val="ＭＳ Ｐゴシック"/>
            <family val="3"/>
            <charset val="128"/>
          </rPr>
          <t>資格習得大会名と年を入力してください</t>
        </r>
      </text>
    </comment>
    <comment ref="H5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6" authorId="2" shapeId="0">
      <text>
        <r>
          <rPr>
            <b/>
            <sz val="14"/>
            <color indexed="81"/>
            <rFont val="ＭＳ Ｐゴシック"/>
            <family val="3"/>
            <charset val="128"/>
          </rPr>
          <t>種目の選び間違えにご注意ください。</t>
        </r>
      </text>
    </comment>
    <comment ref="M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2" shapeId="0">
      <text>
        <r>
          <rPr>
            <b/>
            <sz val="14"/>
            <color indexed="81"/>
            <rFont val="ＭＳ Ｐゴシック"/>
            <family val="3"/>
            <charset val="128"/>
          </rPr>
          <t>資格習得大会名と年を入力してください</t>
        </r>
      </text>
    </comment>
    <comment ref="P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6" authorId="2" shapeId="0">
      <text>
        <r>
          <rPr>
            <b/>
            <sz val="14"/>
            <color indexed="81"/>
            <rFont val="ＭＳ Ｐゴシック"/>
            <family val="3"/>
            <charset val="128"/>
          </rPr>
          <t>資格習得大会名と年を入力してください</t>
        </r>
      </text>
    </comment>
    <comment ref="H5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7" authorId="2" shapeId="0">
      <text>
        <r>
          <rPr>
            <b/>
            <sz val="14"/>
            <color indexed="81"/>
            <rFont val="ＭＳ Ｐゴシック"/>
            <family val="3"/>
            <charset val="128"/>
          </rPr>
          <t>種目の選び間違えにご注意ください。</t>
        </r>
      </text>
    </comment>
    <comment ref="M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2" shapeId="0">
      <text>
        <r>
          <rPr>
            <b/>
            <sz val="14"/>
            <color indexed="81"/>
            <rFont val="ＭＳ Ｐゴシック"/>
            <family val="3"/>
            <charset val="128"/>
          </rPr>
          <t>資格習得大会名と年を入力してください</t>
        </r>
      </text>
    </comment>
    <comment ref="P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7" authorId="2" shapeId="0">
      <text>
        <r>
          <rPr>
            <b/>
            <sz val="14"/>
            <color indexed="81"/>
            <rFont val="ＭＳ Ｐゴシック"/>
            <family val="3"/>
            <charset val="128"/>
          </rPr>
          <t>資格習得大会名と年を入力してください</t>
        </r>
      </text>
    </comment>
    <comment ref="H5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8" authorId="2" shapeId="0">
      <text>
        <r>
          <rPr>
            <b/>
            <sz val="14"/>
            <color indexed="81"/>
            <rFont val="ＭＳ Ｐゴシック"/>
            <family val="3"/>
            <charset val="128"/>
          </rPr>
          <t>種目の選び間違えにご注意ください。</t>
        </r>
      </text>
    </comment>
    <comment ref="M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2" shapeId="0">
      <text>
        <r>
          <rPr>
            <b/>
            <sz val="14"/>
            <color indexed="81"/>
            <rFont val="ＭＳ Ｐゴシック"/>
            <family val="3"/>
            <charset val="128"/>
          </rPr>
          <t>資格習得大会名と年を入力してください</t>
        </r>
      </text>
    </comment>
    <comment ref="P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8" authorId="2" shapeId="0">
      <text>
        <r>
          <rPr>
            <b/>
            <sz val="14"/>
            <color indexed="81"/>
            <rFont val="ＭＳ Ｐゴシック"/>
            <family val="3"/>
            <charset val="128"/>
          </rPr>
          <t>資格習得大会名と年を入力してください</t>
        </r>
      </text>
    </comment>
    <comment ref="H5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9" authorId="2" shapeId="0">
      <text>
        <r>
          <rPr>
            <b/>
            <sz val="14"/>
            <color indexed="81"/>
            <rFont val="ＭＳ Ｐゴシック"/>
            <family val="3"/>
            <charset val="128"/>
          </rPr>
          <t>種目の選び間違えにご注意ください。</t>
        </r>
      </text>
    </comment>
    <comment ref="M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2" shapeId="0">
      <text>
        <r>
          <rPr>
            <b/>
            <sz val="14"/>
            <color indexed="81"/>
            <rFont val="ＭＳ Ｐゴシック"/>
            <family val="3"/>
            <charset val="128"/>
          </rPr>
          <t>資格習得大会名と年を入力してください</t>
        </r>
      </text>
    </comment>
    <comment ref="P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9" authorId="2" shapeId="0">
      <text>
        <r>
          <rPr>
            <b/>
            <sz val="14"/>
            <color indexed="81"/>
            <rFont val="ＭＳ Ｐゴシック"/>
            <family val="3"/>
            <charset val="128"/>
          </rPr>
          <t>資格習得大会名と年を入力してください</t>
        </r>
      </text>
    </comment>
    <comment ref="H6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0" authorId="2" shapeId="0">
      <text>
        <r>
          <rPr>
            <b/>
            <sz val="14"/>
            <color indexed="81"/>
            <rFont val="ＭＳ Ｐゴシック"/>
            <family val="3"/>
            <charset val="128"/>
          </rPr>
          <t>種目の選び間違えにご注意ください。</t>
        </r>
      </text>
    </comment>
    <comment ref="M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2" shapeId="0">
      <text>
        <r>
          <rPr>
            <b/>
            <sz val="14"/>
            <color indexed="81"/>
            <rFont val="ＭＳ Ｐゴシック"/>
            <family val="3"/>
            <charset val="128"/>
          </rPr>
          <t>資格習得大会名と年を入力してください</t>
        </r>
      </text>
    </comment>
    <comment ref="P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0" authorId="2" shapeId="0">
      <text>
        <r>
          <rPr>
            <b/>
            <sz val="14"/>
            <color indexed="81"/>
            <rFont val="ＭＳ Ｐゴシック"/>
            <family val="3"/>
            <charset val="128"/>
          </rPr>
          <t>資格習得大会名と年を入力してください</t>
        </r>
      </text>
    </comment>
    <comment ref="H6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1" authorId="2" shapeId="0">
      <text>
        <r>
          <rPr>
            <b/>
            <sz val="14"/>
            <color indexed="81"/>
            <rFont val="ＭＳ Ｐゴシック"/>
            <family val="3"/>
            <charset val="128"/>
          </rPr>
          <t>種目の選び間違えにご注意ください。</t>
        </r>
      </text>
    </comment>
    <comment ref="M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2" shapeId="0">
      <text>
        <r>
          <rPr>
            <b/>
            <sz val="14"/>
            <color indexed="81"/>
            <rFont val="ＭＳ Ｐゴシック"/>
            <family val="3"/>
            <charset val="128"/>
          </rPr>
          <t>資格習得大会名と年を入力してください</t>
        </r>
      </text>
    </comment>
    <comment ref="P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1" authorId="2" shapeId="0">
      <text>
        <r>
          <rPr>
            <b/>
            <sz val="14"/>
            <color indexed="81"/>
            <rFont val="ＭＳ Ｐゴシック"/>
            <family val="3"/>
            <charset val="128"/>
          </rPr>
          <t>資格習得大会名と年を入力してください</t>
        </r>
      </text>
    </comment>
    <comment ref="H6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2" authorId="2" shapeId="0">
      <text>
        <r>
          <rPr>
            <b/>
            <sz val="14"/>
            <color indexed="81"/>
            <rFont val="ＭＳ Ｐゴシック"/>
            <family val="3"/>
            <charset val="128"/>
          </rPr>
          <t>種目の選び間違えにご注意ください。</t>
        </r>
      </text>
    </comment>
    <comment ref="M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2" shapeId="0">
      <text>
        <r>
          <rPr>
            <b/>
            <sz val="14"/>
            <color indexed="81"/>
            <rFont val="ＭＳ Ｐゴシック"/>
            <family val="3"/>
            <charset val="128"/>
          </rPr>
          <t>資格習得大会名と年を入力してください</t>
        </r>
      </text>
    </comment>
    <comment ref="P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2" authorId="2" shapeId="0">
      <text>
        <r>
          <rPr>
            <b/>
            <sz val="14"/>
            <color indexed="81"/>
            <rFont val="ＭＳ Ｐゴシック"/>
            <family val="3"/>
            <charset val="128"/>
          </rPr>
          <t>資格習得大会名と年を入力してください</t>
        </r>
      </text>
    </comment>
    <comment ref="H6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3" authorId="2" shapeId="0">
      <text>
        <r>
          <rPr>
            <b/>
            <sz val="14"/>
            <color indexed="81"/>
            <rFont val="ＭＳ Ｐゴシック"/>
            <family val="3"/>
            <charset val="128"/>
          </rPr>
          <t>種目の選び間違えにご注意ください。</t>
        </r>
      </text>
    </comment>
    <comment ref="M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2" shapeId="0">
      <text>
        <r>
          <rPr>
            <b/>
            <sz val="14"/>
            <color indexed="81"/>
            <rFont val="ＭＳ Ｐゴシック"/>
            <family val="3"/>
            <charset val="128"/>
          </rPr>
          <t>資格習得大会名と年を入力してください</t>
        </r>
      </text>
    </comment>
    <comment ref="P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3" authorId="2" shapeId="0">
      <text>
        <r>
          <rPr>
            <b/>
            <sz val="14"/>
            <color indexed="81"/>
            <rFont val="ＭＳ Ｐゴシック"/>
            <family val="3"/>
            <charset val="128"/>
          </rPr>
          <t>資格習得大会名と年を入力してください</t>
        </r>
      </text>
    </comment>
    <comment ref="H6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4" authorId="2" shapeId="0">
      <text>
        <r>
          <rPr>
            <b/>
            <sz val="14"/>
            <color indexed="81"/>
            <rFont val="ＭＳ Ｐゴシック"/>
            <family val="3"/>
            <charset val="128"/>
          </rPr>
          <t>種目の選び間違えにご注意ください。</t>
        </r>
      </text>
    </comment>
    <comment ref="M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2" shapeId="0">
      <text>
        <r>
          <rPr>
            <b/>
            <sz val="14"/>
            <color indexed="81"/>
            <rFont val="ＭＳ Ｐゴシック"/>
            <family val="3"/>
            <charset val="128"/>
          </rPr>
          <t>資格習得大会名と年を入力してください</t>
        </r>
      </text>
    </comment>
    <comment ref="P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4" authorId="2" shapeId="0">
      <text>
        <r>
          <rPr>
            <b/>
            <sz val="14"/>
            <color indexed="81"/>
            <rFont val="ＭＳ Ｐゴシック"/>
            <family val="3"/>
            <charset val="128"/>
          </rPr>
          <t>資格習得大会名と年を入力してください</t>
        </r>
      </text>
    </comment>
    <comment ref="H6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5" authorId="2" shapeId="0">
      <text>
        <r>
          <rPr>
            <b/>
            <sz val="14"/>
            <color indexed="81"/>
            <rFont val="ＭＳ Ｐゴシック"/>
            <family val="3"/>
            <charset val="128"/>
          </rPr>
          <t>種目の選び間違えにご注意ください。</t>
        </r>
      </text>
    </comment>
    <comment ref="M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2" shapeId="0">
      <text>
        <r>
          <rPr>
            <b/>
            <sz val="14"/>
            <color indexed="81"/>
            <rFont val="ＭＳ Ｐゴシック"/>
            <family val="3"/>
            <charset val="128"/>
          </rPr>
          <t>資格習得大会名と年を入力してください</t>
        </r>
      </text>
    </comment>
    <comment ref="P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5" authorId="2" shapeId="0">
      <text>
        <r>
          <rPr>
            <b/>
            <sz val="14"/>
            <color indexed="81"/>
            <rFont val="ＭＳ Ｐゴシック"/>
            <family val="3"/>
            <charset val="128"/>
          </rPr>
          <t>資格習得大会名と年を入力してください</t>
        </r>
      </text>
    </comment>
    <comment ref="H6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6" authorId="2" shapeId="0">
      <text>
        <r>
          <rPr>
            <b/>
            <sz val="14"/>
            <color indexed="81"/>
            <rFont val="ＭＳ Ｐゴシック"/>
            <family val="3"/>
            <charset val="128"/>
          </rPr>
          <t>種目の選び間違えにご注意ください。</t>
        </r>
      </text>
    </comment>
    <comment ref="M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2" shapeId="0">
      <text>
        <r>
          <rPr>
            <b/>
            <sz val="14"/>
            <color indexed="81"/>
            <rFont val="ＭＳ Ｐゴシック"/>
            <family val="3"/>
            <charset val="128"/>
          </rPr>
          <t>資格習得大会名と年を入力してください</t>
        </r>
      </text>
    </comment>
    <comment ref="P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6" authorId="2" shapeId="0">
      <text>
        <r>
          <rPr>
            <b/>
            <sz val="14"/>
            <color indexed="81"/>
            <rFont val="ＭＳ Ｐゴシック"/>
            <family val="3"/>
            <charset val="128"/>
          </rPr>
          <t>資格習得大会名と年を入力してください</t>
        </r>
      </text>
    </comment>
    <comment ref="H6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7" authorId="2" shapeId="0">
      <text>
        <r>
          <rPr>
            <b/>
            <sz val="14"/>
            <color indexed="81"/>
            <rFont val="ＭＳ Ｐゴシック"/>
            <family val="3"/>
            <charset val="128"/>
          </rPr>
          <t>種目の選び間違えにご注意ください。</t>
        </r>
      </text>
    </comment>
    <comment ref="M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2" shapeId="0">
      <text>
        <r>
          <rPr>
            <b/>
            <sz val="14"/>
            <color indexed="81"/>
            <rFont val="ＭＳ Ｐゴシック"/>
            <family val="3"/>
            <charset val="128"/>
          </rPr>
          <t>資格習得大会名と年を入力してください</t>
        </r>
      </text>
    </comment>
    <comment ref="P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7" authorId="2" shapeId="0">
      <text>
        <r>
          <rPr>
            <b/>
            <sz val="14"/>
            <color indexed="81"/>
            <rFont val="ＭＳ Ｐゴシック"/>
            <family val="3"/>
            <charset val="128"/>
          </rPr>
          <t>資格習得大会名と年を入力してください</t>
        </r>
      </text>
    </comment>
    <comment ref="H6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8" authorId="2" shapeId="0">
      <text>
        <r>
          <rPr>
            <b/>
            <sz val="14"/>
            <color indexed="81"/>
            <rFont val="ＭＳ Ｐゴシック"/>
            <family val="3"/>
            <charset val="128"/>
          </rPr>
          <t>種目の選び間違えにご注意ください。</t>
        </r>
      </text>
    </comment>
    <comment ref="M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2" shapeId="0">
      <text>
        <r>
          <rPr>
            <b/>
            <sz val="14"/>
            <color indexed="81"/>
            <rFont val="ＭＳ Ｐゴシック"/>
            <family val="3"/>
            <charset val="128"/>
          </rPr>
          <t>資格習得大会名と年を入力してください</t>
        </r>
      </text>
    </comment>
    <comment ref="P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8" authorId="2" shapeId="0">
      <text>
        <r>
          <rPr>
            <b/>
            <sz val="14"/>
            <color indexed="81"/>
            <rFont val="ＭＳ Ｐゴシック"/>
            <family val="3"/>
            <charset val="128"/>
          </rPr>
          <t>資格習得大会名と年を入力してください</t>
        </r>
      </text>
    </comment>
    <comment ref="H6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9" authorId="2" shapeId="0">
      <text>
        <r>
          <rPr>
            <b/>
            <sz val="14"/>
            <color indexed="81"/>
            <rFont val="ＭＳ Ｐゴシック"/>
            <family val="3"/>
            <charset val="128"/>
          </rPr>
          <t>種目の選び間違えにご注意ください。</t>
        </r>
      </text>
    </comment>
    <comment ref="M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2" shapeId="0">
      <text>
        <r>
          <rPr>
            <b/>
            <sz val="14"/>
            <color indexed="81"/>
            <rFont val="ＭＳ Ｐゴシック"/>
            <family val="3"/>
            <charset val="128"/>
          </rPr>
          <t>資格習得大会名と年を入力してください</t>
        </r>
      </text>
    </comment>
    <comment ref="P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9" authorId="2" shapeId="0">
      <text>
        <r>
          <rPr>
            <b/>
            <sz val="14"/>
            <color indexed="81"/>
            <rFont val="ＭＳ Ｐゴシック"/>
            <family val="3"/>
            <charset val="128"/>
          </rPr>
          <t>資格習得大会名と年を入力してください</t>
        </r>
      </text>
    </comment>
    <comment ref="H7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0" authorId="2" shapeId="0">
      <text>
        <r>
          <rPr>
            <b/>
            <sz val="14"/>
            <color indexed="81"/>
            <rFont val="ＭＳ Ｐゴシック"/>
            <family val="3"/>
            <charset val="128"/>
          </rPr>
          <t>種目の選び間違えにご注意ください。</t>
        </r>
      </text>
    </comment>
    <comment ref="M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2" shapeId="0">
      <text>
        <r>
          <rPr>
            <b/>
            <sz val="14"/>
            <color indexed="81"/>
            <rFont val="ＭＳ Ｐゴシック"/>
            <family val="3"/>
            <charset val="128"/>
          </rPr>
          <t>資格習得大会名と年を入力してください</t>
        </r>
      </text>
    </comment>
    <comment ref="P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0" authorId="2" shapeId="0">
      <text>
        <r>
          <rPr>
            <b/>
            <sz val="14"/>
            <color indexed="81"/>
            <rFont val="ＭＳ Ｐゴシック"/>
            <family val="3"/>
            <charset val="128"/>
          </rPr>
          <t>資格習得大会名と年を入力してください</t>
        </r>
      </text>
    </comment>
    <comment ref="H7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1" authorId="2" shapeId="0">
      <text>
        <r>
          <rPr>
            <b/>
            <sz val="14"/>
            <color indexed="81"/>
            <rFont val="ＭＳ Ｐゴシック"/>
            <family val="3"/>
            <charset val="128"/>
          </rPr>
          <t>種目の選び間違えにご注意ください。</t>
        </r>
      </text>
    </comment>
    <comment ref="M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2" shapeId="0">
      <text>
        <r>
          <rPr>
            <b/>
            <sz val="14"/>
            <color indexed="81"/>
            <rFont val="ＭＳ Ｐゴシック"/>
            <family val="3"/>
            <charset val="128"/>
          </rPr>
          <t>資格習得大会名と年を入力してください</t>
        </r>
      </text>
    </comment>
    <comment ref="P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1" authorId="2" shapeId="0">
      <text>
        <r>
          <rPr>
            <b/>
            <sz val="14"/>
            <color indexed="81"/>
            <rFont val="ＭＳ Ｐゴシック"/>
            <family val="3"/>
            <charset val="128"/>
          </rPr>
          <t>資格習得大会名と年を入力してください</t>
        </r>
      </text>
    </comment>
    <comment ref="H7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2" authorId="2" shapeId="0">
      <text>
        <r>
          <rPr>
            <b/>
            <sz val="14"/>
            <color indexed="81"/>
            <rFont val="ＭＳ Ｐゴシック"/>
            <family val="3"/>
            <charset val="128"/>
          </rPr>
          <t>種目の選び間違えにご注意ください。</t>
        </r>
      </text>
    </comment>
    <comment ref="M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2" shapeId="0">
      <text>
        <r>
          <rPr>
            <b/>
            <sz val="14"/>
            <color indexed="81"/>
            <rFont val="ＭＳ Ｐゴシック"/>
            <family val="3"/>
            <charset val="128"/>
          </rPr>
          <t>資格習得大会名と年を入力してください</t>
        </r>
      </text>
    </comment>
    <comment ref="P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2" authorId="2" shapeId="0">
      <text>
        <r>
          <rPr>
            <b/>
            <sz val="14"/>
            <color indexed="81"/>
            <rFont val="ＭＳ Ｐゴシック"/>
            <family val="3"/>
            <charset val="128"/>
          </rPr>
          <t>資格習得大会名と年を入力してください</t>
        </r>
      </text>
    </comment>
    <comment ref="H7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3" authorId="2" shapeId="0">
      <text>
        <r>
          <rPr>
            <b/>
            <sz val="14"/>
            <color indexed="81"/>
            <rFont val="ＭＳ Ｐゴシック"/>
            <family val="3"/>
            <charset val="128"/>
          </rPr>
          <t>種目の選び間違えにご注意ください。</t>
        </r>
      </text>
    </comment>
    <comment ref="M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2" shapeId="0">
      <text>
        <r>
          <rPr>
            <b/>
            <sz val="14"/>
            <color indexed="81"/>
            <rFont val="ＭＳ Ｐゴシック"/>
            <family val="3"/>
            <charset val="128"/>
          </rPr>
          <t>資格習得大会名と年を入力してください</t>
        </r>
      </text>
    </comment>
    <comment ref="P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3" authorId="2" shapeId="0">
      <text>
        <r>
          <rPr>
            <b/>
            <sz val="14"/>
            <color indexed="81"/>
            <rFont val="ＭＳ Ｐゴシック"/>
            <family val="3"/>
            <charset val="128"/>
          </rPr>
          <t>資格習得大会名と年を入力してください</t>
        </r>
      </text>
    </comment>
    <comment ref="H7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4" authorId="2" shapeId="0">
      <text>
        <r>
          <rPr>
            <b/>
            <sz val="14"/>
            <color indexed="81"/>
            <rFont val="ＭＳ Ｐゴシック"/>
            <family val="3"/>
            <charset val="128"/>
          </rPr>
          <t>種目の選び間違えにご注意ください。</t>
        </r>
      </text>
    </comment>
    <comment ref="M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2" shapeId="0">
      <text>
        <r>
          <rPr>
            <b/>
            <sz val="14"/>
            <color indexed="81"/>
            <rFont val="ＭＳ Ｐゴシック"/>
            <family val="3"/>
            <charset val="128"/>
          </rPr>
          <t>資格習得大会名と年を入力してください</t>
        </r>
      </text>
    </comment>
    <comment ref="P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4" authorId="2" shapeId="0">
      <text>
        <r>
          <rPr>
            <b/>
            <sz val="14"/>
            <color indexed="81"/>
            <rFont val="ＭＳ Ｐゴシック"/>
            <family val="3"/>
            <charset val="128"/>
          </rPr>
          <t>資格習得大会名と年を入力してください</t>
        </r>
      </text>
    </comment>
    <comment ref="H7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5" authorId="2" shapeId="0">
      <text>
        <r>
          <rPr>
            <b/>
            <sz val="14"/>
            <color indexed="81"/>
            <rFont val="ＭＳ Ｐゴシック"/>
            <family val="3"/>
            <charset val="128"/>
          </rPr>
          <t>種目の選び間違えにご注意ください。</t>
        </r>
      </text>
    </comment>
    <comment ref="M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2" shapeId="0">
      <text>
        <r>
          <rPr>
            <b/>
            <sz val="14"/>
            <color indexed="81"/>
            <rFont val="ＭＳ Ｐゴシック"/>
            <family val="3"/>
            <charset val="128"/>
          </rPr>
          <t>資格習得大会名と年を入力してください</t>
        </r>
      </text>
    </comment>
    <comment ref="P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5" authorId="2" shapeId="0">
      <text>
        <r>
          <rPr>
            <b/>
            <sz val="14"/>
            <color indexed="81"/>
            <rFont val="ＭＳ Ｐゴシック"/>
            <family val="3"/>
            <charset val="128"/>
          </rPr>
          <t>資格習得大会名と年を入力してください</t>
        </r>
      </text>
    </comment>
    <comment ref="H7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6" authorId="2" shapeId="0">
      <text>
        <r>
          <rPr>
            <b/>
            <sz val="14"/>
            <color indexed="81"/>
            <rFont val="ＭＳ Ｐゴシック"/>
            <family val="3"/>
            <charset val="128"/>
          </rPr>
          <t>種目の選び間違えにご注意ください。</t>
        </r>
      </text>
    </comment>
    <comment ref="M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2" shapeId="0">
      <text>
        <r>
          <rPr>
            <b/>
            <sz val="14"/>
            <color indexed="81"/>
            <rFont val="ＭＳ Ｐゴシック"/>
            <family val="3"/>
            <charset val="128"/>
          </rPr>
          <t>資格習得大会名と年を入力してください</t>
        </r>
      </text>
    </comment>
    <comment ref="P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6" authorId="2" shapeId="0">
      <text>
        <r>
          <rPr>
            <b/>
            <sz val="14"/>
            <color indexed="81"/>
            <rFont val="ＭＳ Ｐゴシック"/>
            <family val="3"/>
            <charset val="128"/>
          </rPr>
          <t>資格習得大会名と年を入力してください</t>
        </r>
      </text>
    </comment>
    <comment ref="H7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7" authorId="2" shapeId="0">
      <text>
        <r>
          <rPr>
            <b/>
            <sz val="14"/>
            <color indexed="81"/>
            <rFont val="ＭＳ Ｐゴシック"/>
            <family val="3"/>
            <charset val="128"/>
          </rPr>
          <t>種目の選び間違えにご注意ください。</t>
        </r>
      </text>
    </comment>
    <comment ref="M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2" shapeId="0">
      <text>
        <r>
          <rPr>
            <b/>
            <sz val="14"/>
            <color indexed="81"/>
            <rFont val="ＭＳ Ｐゴシック"/>
            <family val="3"/>
            <charset val="128"/>
          </rPr>
          <t>資格習得大会名と年を入力してください</t>
        </r>
      </text>
    </comment>
    <comment ref="P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7" authorId="2" shapeId="0">
      <text>
        <r>
          <rPr>
            <b/>
            <sz val="14"/>
            <color indexed="81"/>
            <rFont val="ＭＳ Ｐゴシック"/>
            <family val="3"/>
            <charset val="128"/>
          </rPr>
          <t>資格習得大会名と年を入力してください</t>
        </r>
      </text>
    </comment>
    <comment ref="H7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8" authorId="2" shapeId="0">
      <text>
        <r>
          <rPr>
            <b/>
            <sz val="14"/>
            <color indexed="81"/>
            <rFont val="ＭＳ Ｐゴシック"/>
            <family val="3"/>
            <charset val="128"/>
          </rPr>
          <t>種目の選び間違えにご注意ください。</t>
        </r>
      </text>
    </comment>
    <comment ref="M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2" shapeId="0">
      <text>
        <r>
          <rPr>
            <b/>
            <sz val="14"/>
            <color indexed="81"/>
            <rFont val="ＭＳ Ｐゴシック"/>
            <family val="3"/>
            <charset val="128"/>
          </rPr>
          <t>資格習得大会名と年を入力してください</t>
        </r>
      </text>
    </comment>
    <comment ref="P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8" authorId="2" shapeId="0">
      <text>
        <r>
          <rPr>
            <b/>
            <sz val="14"/>
            <color indexed="81"/>
            <rFont val="ＭＳ Ｐゴシック"/>
            <family val="3"/>
            <charset val="128"/>
          </rPr>
          <t>資格習得大会名と年を入力してください</t>
        </r>
      </text>
    </comment>
    <comment ref="H7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9" authorId="2" shapeId="0">
      <text>
        <r>
          <rPr>
            <b/>
            <sz val="14"/>
            <color indexed="81"/>
            <rFont val="ＭＳ Ｐゴシック"/>
            <family val="3"/>
            <charset val="128"/>
          </rPr>
          <t>種目の選び間違えにご注意ください。</t>
        </r>
      </text>
    </comment>
    <comment ref="M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2" shapeId="0">
      <text>
        <r>
          <rPr>
            <b/>
            <sz val="14"/>
            <color indexed="81"/>
            <rFont val="ＭＳ Ｐゴシック"/>
            <family val="3"/>
            <charset val="128"/>
          </rPr>
          <t>資格習得大会名と年を入力してください</t>
        </r>
      </text>
    </comment>
    <comment ref="P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9" authorId="2" shapeId="0">
      <text>
        <r>
          <rPr>
            <b/>
            <sz val="14"/>
            <color indexed="81"/>
            <rFont val="ＭＳ Ｐゴシック"/>
            <family val="3"/>
            <charset val="128"/>
          </rPr>
          <t>資格習得大会名と年を入力してください</t>
        </r>
      </text>
    </comment>
    <comment ref="H8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0" authorId="2" shapeId="0">
      <text>
        <r>
          <rPr>
            <b/>
            <sz val="14"/>
            <color indexed="81"/>
            <rFont val="ＭＳ Ｐゴシック"/>
            <family val="3"/>
            <charset val="128"/>
          </rPr>
          <t>種目の選び間違えにご注意ください。</t>
        </r>
      </text>
    </comment>
    <comment ref="M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2" shapeId="0">
      <text>
        <r>
          <rPr>
            <b/>
            <sz val="14"/>
            <color indexed="81"/>
            <rFont val="ＭＳ Ｐゴシック"/>
            <family val="3"/>
            <charset val="128"/>
          </rPr>
          <t>資格習得大会名と年を入力してください</t>
        </r>
      </text>
    </comment>
    <comment ref="P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0" authorId="2" shapeId="0">
      <text>
        <r>
          <rPr>
            <b/>
            <sz val="14"/>
            <color indexed="81"/>
            <rFont val="ＭＳ Ｐゴシック"/>
            <family val="3"/>
            <charset val="128"/>
          </rPr>
          <t>資格習得大会名と年を入力してください</t>
        </r>
      </text>
    </comment>
    <comment ref="H8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1" authorId="2" shapeId="0">
      <text>
        <r>
          <rPr>
            <b/>
            <sz val="14"/>
            <color indexed="81"/>
            <rFont val="ＭＳ Ｐゴシック"/>
            <family val="3"/>
            <charset val="128"/>
          </rPr>
          <t>種目の選び間違えにご注意ください。</t>
        </r>
      </text>
    </comment>
    <comment ref="M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2" shapeId="0">
      <text>
        <r>
          <rPr>
            <b/>
            <sz val="14"/>
            <color indexed="81"/>
            <rFont val="ＭＳ Ｐゴシック"/>
            <family val="3"/>
            <charset val="128"/>
          </rPr>
          <t>資格習得大会名と年を入力してください</t>
        </r>
      </text>
    </comment>
    <comment ref="P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1" authorId="2" shapeId="0">
      <text>
        <r>
          <rPr>
            <b/>
            <sz val="14"/>
            <color indexed="81"/>
            <rFont val="ＭＳ Ｐゴシック"/>
            <family val="3"/>
            <charset val="128"/>
          </rPr>
          <t>資格習得大会名と年を入力してください</t>
        </r>
      </text>
    </comment>
    <comment ref="H8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2" authorId="2" shapeId="0">
      <text>
        <r>
          <rPr>
            <b/>
            <sz val="14"/>
            <color indexed="81"/>
            <rFont val="ＭＳ Ｐゴシック"/>
            <family val="3"/>
            <charset val="128"/>
          </rPr>
          <t>種目の選び間違えにご注意ください。</t>
        </r>
      </text>
    </comment>
    <comment ref="M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2" shapeId="0">
      <text>
        <r>
          <rPr>
            <b/>
            <sz val="14"/>
            <color indexed="81"/>
            <rFont val="ＭＳ Ｐゴシック"/>
            <family val="3"/>
            <charset val="128"/>
          </rPr>
          <t>資格習得大会名と年を入力してください</t>
        </r>
      </text>
    </comment>
    <comment ref="P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2" authorId="2" shapeId="0">
      <text>
        <r>
          <rPr>
            <b/>
            <sz val="14"/>
            <color indexed="81"/>
            <rFont val="ＭＳ Ｐゴシック"/>
            <family val="3"/>
            <charset val="128"/>
          </rPr>
          <t>資格習得大会名と年を入力してください</t>
        </r>
      </text>
    </comment>
    <comment ref="H8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3" authorId="2" shapeId="0">
      <text>
        <r>
          <rPr>
            <b/>
            <sz val="14"/>
            <color indexed="81"/>
            <rFont val="ＭＳ Ｐゴシック"/>
            <family val="3"/>
            <charset val="128"/>
          </rPr>
          <t>種目の選び間違えにご注意ください。</t>
        </r>
      </text>
    </comment>
    <comment ref="M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2" shapeId="0">
      <text>
        <r>
          <rPr>
            <b/>
            <sz val="14"/>
            <color indexed="81"/>
            <rFont val="ＭＳ Ｐゴシック"/>
            <family val="3"/>
            <charset val="128"/>
          </rPr>
          <t>資格習得大会名と年を入力してください</t>
        </r>
      </text>
    </comment>
    <comment ref="P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3" authorId="2" shapeId="0">
      <text>
        <r>
          <rPr>
            <b/>
            <sz val="14"/>
            <color indexed="81"/>
            <rFont val="ＭＳ Ｐゴシック"/>
            <family val="3"/>
            <charset val="128"/>
          </rPr>
          <t>資格習得大会名と年を入力してください</t>
        </r>
      </text>
    </comment>
    <comment ref="H8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4" authorId="2" shapeId="0">
      <text>
        <r>
          <rPr>
            <b/>
            <sz val="14"/>
            <color indexed="81"/>
            <rFont val="ＭＳ Ｐゴシック"/>
            <family val="3"/>
            <charset val="128"/>
          </rPr>
          <t>種目の選び間違えにご注意ください。</t>
        </r>
      </text>
    </comment>
    <comment ref="M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2" shapeId="0">
      <text>
        <r>
          <rPr>
            <b/>
            <sz val="14"/>
            <color indexed="81"/>
            <rFont val="ＭＳ Ｐゴシック"/>
            <family val="3"/>
            <charset val="128"/>
          </rPr>
          <t>資格習得大会名と年を入力してください</t>
        </r>
      </text>
    </comment>
    <comment ref="P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4" authorId="2" shapeId="0">
      <text>
        <r>
          <rPr>
            <b/>
            <sz val="14"/>
            <color indexed="81"/>
            <rFont val="ＭＳ Ｐゴシック"/>
            <family val="3"/>
            <charset val="128"/>
          </rPr>
          <t>資格習得大会名と年を入力してください</t>
        </r>
      </text>
    </comment>
    <comment ref="H8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5" authorId="2" shapeId="0">
      <text>
        <r>
          <rPr>
            <b/>
            <sz val="14"/>
            <color indexed="81"/>
            <rFont val="ＭＳ Ｐゴシック"/>
            <family val="3"/>
            <charset val="128"/>
          </rPr>
          <t>種目の選び間違えにご注意ください。</t>
        </r>
      </text>
    </comment>
    <comment ref="M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2" shapeId="0">
      <text>
        <r>
          <rPr>
            <b/>
            <sz val="14"/>
            <color indexed="81"/>
            <rFont val="ＭＳ Ｐゴシック"/>
            <family val="3"/>
            <charset val="128"/>
          </rPr>
          <t>資格習得大会名と年を入力してください</t>
        </r>
      </text>
    </comment>
    <comment ref="P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5" authorId="2" shapeId="0">
      <text>
        <r>
          <rPr>
            <b/>
            <sz val="14"/>
            <color indexed="81"/>
            <rFont val="ＭＳ Ｐゴシック"/>
            <family val="3"/>
            <charset val="128"/>
          </rPr>
          <t>資格習得大会名と年を入力してください</t>
        </r>
      </text>
    </comment>
    <comment ref="H8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6" authorId="2" shapeId="0">
      <text>
        <r>
          <rPr>
            <b/>
            <sz val="14"/>
            <color indexed="81"/>
            <rFont val="ＭＳ Ｐゴシック"/>
            <family val="3"/>
            <charset val="128"/>
          </rPr>
          <t>種目の選び間違えにご注意ください。</t>
        </r>
      </text>
    </comment>
    <comment ref="M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2" shapeId="0">
      <text>
        <r>
          <rPr>
            <b/>
            <sz val="14"/>
            <color indexed="81"/>
            <rFont val="ＭＳ Ｐゴシック"/>
            <family val="3"/>
            <charset val="128"/>
          </rPr>
          <t>資格習得大会名と年を入力してください</t>
        </r>
      </text>
    </comment>
    <comment ref="P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6" authorId="2" shapeId="0">
      <text>
        <r>
          <rPr>
            <b/>
            <sz val="14"/>
            <color indexed="81"/>
            <rFont val="ＭＳ Ｐゴシック"/>
            <family val="3"/>
            <charset val="128"/>
          </rPr>
          <t>資格習得大会名と年を入力してください</t>
        </r>
      </text>
    </comment>
    <comment ref="H8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7" authorId="2" shapeId="0">
      <text>
        <r>
          <rPr>
            <b/>
            <sz val="14"/>
            <color indexed="81"/>
            <rFont val="ＭＳ Ｐゴシック"/>
            <family val="3"/>
            <charset val="128"/>
          </rPr>
          <t>種目の選び間違えにご注意ください。</t>
        </r>
      </text>
    </comment>
    <comment ref="M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2" shapeId="0">
      <text>
        <r>
          <rPr>
            <b/>
            <sz val="14"/>
            <color indexed="81"/>
            <rFont val="ＭＳ Ｐゴシック"/>
            <family val="3"/>
            <charset val="128"/>
          </rPr>
          <t>資格習得大会名と年を入力してください</t>
        </r>
      </text>
    </comment>
    <comment ref="P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7" authorId="2" shapeId="0">
      <text>
        <r>
          <rPr>
            <b/>
            <sz val="14"/>
            <color indexed="81"/>
            <rFont val="ＭＳ Ｐゴシック"/>
            <family val="3"/>
            <charset val="128"/>
          </rPr>
          <t>資格習得大会名と年を入力してください</t>
        </r>
      </text>
    </comment>
    <comment ref="H8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8" authorId="2" shapeId="0">
      <text>
        <r>
          <rPr>
            <b/>
            <sz val="14"/>
            <color indexed="81"/>
            <rFont val="ＭＳ Ｐゴシック"/>
            <family val="3"/>
            <charset val="128"/>
          </rPr>
          <t>種目の選び間違えにご注意ください。</t>
        </r>
      </text>
    </comment>
    <comment ref="M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2" shapeId="0">
      <text>
        <r>
          <rPr>
            <b/>
            <sz val="14"/>
            <color indexed="81"/>
            <rFont val="ＭＳ Ｐゴシック"/>
            <family val="3"/>
            <charset val="128"/>
          </rPr>
          <t>資格習得大会名と年を入力してください</t>
        </r>
      </text>
    </comment>
    <comment ref="P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8" authorId="2" shapeId="0">
      <text>
        <r>
          <rPr>
            <b/>
            <sz val="14"/>
            <color indexed="81"/>
            <rFont val="ＭＳ Ｐゴシック"/>
            <family val="3"/>
            <charset val="128"/>
          </rPr>
          <t>資格習得大会名と年を入力してください</t>
        </r>
      </text>
    </comment>
    <comment ref="H8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9" authorId="2" shapeId="0">
      <text>
        <r>
          <rPr>
            <b/>
            <sz val="14"/>
            <color indexed="81"/>
            <rFont val="ＭＳ Ｐゴシック"/>
            <family val="3"/>
            <charset val="128"/>
          </rPr>
          <t>種目の選び間違えにご注意ください。</t>
        </r>
      </text>
    </comment>
    <comment ref="M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2" shapeId="0">
      <text>
        <r>
          <rPr>
            <b/>
            <sz val="14"/>
            <color indexed="81"/>
            <rFont val="ＭＳ Ｐゴシック"/>
            <family val="3"/>
            <charset val="128"/>
          </rPr>
          <t>資格習得大会名と年を入力してください</t>
        </r>
      </text>
    </comment>
    <comment ref="P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9" authorId="2" shapeId="0">
      <text>
        <r>
          <rPr>
            <b/>
            <sz val="14"/>
            <color indexed="81"/>
            <rFont val="ＭＳ Ｐゴシック"/>
            <family val="3"/>
            <charset val="128"/>
          </rPr>
          <t>資格習得大会名と年を入力してください</t>
        </r>
      </text>
    </comment>
    <comment ref="H9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0" authorId="2" shapeId="0">
      <text>
        <r>
          <rPr>
            <b/>
            <sz val="14"/>
            <color indexed="81"/>
            <rFont val="ＭＳ Ｐゴシック"/>
            <family val="3"/>
            <charset val="128"/>
          </rPr>
          <t>種目の選び間違えにご注意ください。</t>
        </r>
      </text>
    </comment>
    <comment ref="M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2" shapeId="0">
      <text>
        <r>
          <rPr>
            <b/>
            <sz val="14"/>
            <color indexed="81"/>
            <rFont val="ＭＳ Ｐゴシック"/>
            <family val="3"/>
            <charset val="128"/>
          </rPr>
          <t>資格習得大会名と年を入力してください</t>
        </r>
      </text>
    </comment>
    <comment ref="P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0" authorId="2" shapeId="0">
      <text>
        <r>
          <rPr>
            <b/>
            <sz val="14"/>
            <color indexed="81"/>
            <rFont val="ＭＳ Ｐゴシック"/>
            <family val="3"/>
            <charset val="128"/>
          </rPr>
          <t>資格習得大会名と年を入力してください</t>
        </r>
      </text>
    </comment>
    <comment ref="H9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1" authorId="2" shapeId="0">
      <text>
        <r>
          <rPr>
            <b/>
            <sz val="14"/>
            <color indexed="81"/>
            <rFont val="ＭＳ Ｐゴシック"/>
            <family val="3"/>
            <charset val="128"/>
          </rPr>
          <t>種目の選び間違えにご注意ください。</t>
        </r>
      </text>
    </comment>
    <comment ref="M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2" shapeId="0">
      <text>
        <r>
          <rPr>
            <b/>
            <sz val="14"/>
            <color indexed="81"/>
            <rFont val="ＭＳ Ｐゴシック"/>
            <family val="3"/>
            <charset val="128"/>
          </rPr>
          <t>資格習得大会名と年を入力してください</t>
        </r>
      </text>
    </comment>
    <comment ref="P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1" authorId="2" shapeId="0">
      <text>
        <r>
          <rPr>
            <b/>
            <sz val="14"/>
            <color indexed="81"/>
            <rFont val="ＭＳ Ｐゴシック"/>
            <family val="3"/>
            <charset val="128"/>
          </rPr>
          <t>資格習得大会名と年を入力してください</t>
        </r>
      </text>
    </comment>
    <comment ref="H9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2" authorId="2" shapeId="0">
      <text>
        <r>
          <rPr>
            <b/>
            <sz val="14"/>
            <color indexed="81"/>
            <rFont val="ＭＳ Ｐゴシック"/>
            <family val="3"/>
            <charset val="128"/>
          </rPr>
          <t>種目の選び間違えにご注意ください。</t>
        </r>
      </text>
    </comment>
    <comment ref="M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2" shapeId="0">
      <text>
        <r>
          <rPr>
            <b/>
            <sz val="14"/>
            <color indexed="81"/>
            <rFont val="ＭＳ Ｐゴシック"/>
            <family val="3"/>
            <charset val="128"/>
          </rPr>
          <t>資格習得大会名と年を入力してください</t>
        </r>
      </text>
    </comment>
    <comment ref="P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2" authorId="2" shapeId="0">
      <text>
        <r>
          <rPr>
            <b/>
            <sz val="14"/>
            <color indexed="81"/>
            <rFont val="ＭＳ Ｐゴシック"/>
            <family val="3"/>
            <charset val="128"/>
          </rPr>
          <t>資格習得大会名と年を入力してください</t>
        </r>
      </text>
    </comment>
    <comment ref="H9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3" authorId="2" shapeId="0">
      <text>
        <r>
          <rPr>
            <b/>
            <sz val="14"/>
            <color indexed="81"/>
            <rFont val="ＭＳ Ｐゴシック"/>
            <family val="3"/>
            <charset val="128"/>
          </rPr>
          <t>種目の選び間違えにご注意ください。</t>
        </r>
      </text>
    </comment>
    <comment ref="M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2" shapeId="0">
      <text>
        <r>
          <rPr>
            <b/>
            <sz val="14"/>
            <color indexed="81"/>
            <rFont val="ＭＳ Ｐゴシック"/>
            <family val="3"/>
            <charset val="128"/>
          </rPr>
          <t>資格習得大会名と年を入力してください</t>
        </r>
      </text>
    </comment>
    <comment ref="P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3" authorId="2" shapeId="0">
      <text>
        <r>
          <rPr>
            <b/>
            <sz val="14"/>
            <color indexed="81"/>
            <rFont val="ＭＳ Ｐゴシック"/>
            <family val="3"/>
            <charset val="128"/>
          </rPr>
          <t>資格習得大会名と年を入力してください</t>
        </r>
      </text>
    </comment>
    <comment ref="H9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4" authorId="2" shapeId="0">
      <text>
        <r>
          <rPr>
            <b/>
            <sz val="14"/>
            <color indexed="81"/>
            <rFont val="ＭＳ Ｐゴシック"/>
            <family val="3"/>
            <charset val="128"/>
          </rPr>
          <t>種目の選び間違えにご注意ください。</t>
        </r>
      </text>
    </comment>
    <comment ref="M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2" shapeId="0">
      <text>
        <r>
          <rPr>
            <b/>
            <sz val="14"/>
            <color indexed="81"/>
            <rFont val="ＭＳ Ｐゴシック"/>
            <family val="3"/>
            <charset val="128"/>
          </rPr>
          <t>資格習得大会名と年を入力してください</t>
        </r>
      </text>
    </comment>
    <comment ref="P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4" authorId="2" shapeId="0">
      <text>
        <r>
          <rPr>
            <b/>
            <sz val="14"/>
            <color indexed="81"/>
            <rFont val="ＭＳ Ｐゴシック"/>
            <family val="3"/>
            <charset val="128"/>
          </rPr>
          <t>資格習得大会名と年を入力してください</t>
        </r>
      </text>
    </comment>
    <comment ref="H9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5" authorId="2" shapeId="0">
      <text>
        <r>
          <rPr>
            <b/>
            <sz val="14"/>
            <color indexed="81"/>
            <rFont val="ＭＳ Ｐゴシック"/>
            <family val="3"/>
            <charset val="128"/>
          </rPr>
          <t>種目の選び間違えにご注意ください。</t>
        </r>
      </text>
    </comment>
    <comment ref="M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2" shapeId="0">
      <text>
        <r>
          <rPr>
            <b/>
            <sz val="14"/>
            <color indexed="81"/>
            <rFont val="ＭＳ Ｐゴシック"/>
            <family val="3"/>
            <charset val="128"/>
          </rPr>
          <t>資格習得大会名と年を入力してください</t>
        </r>
      </text>
    </comment>
    <comment ref="P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5" authorId="2" shapeId="0">
      <text>
        <r>
          <rPr>
            <b/>
            <sz val="14"/>
            <color indexed="81"/>
            <rFont val="ＭＳ Ｐゴシック"/>
            <family val="3"/>
            <charset val="128"/>
          </rPr>
          <t>資格習得大会名と年を入力してください</t>
        </r>
      </text>
    </comment>
    <comment ref="H9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6" authorId="2" shapeId="0">
      <text>
        <r>
          <rPr>
            <b/>
            <sz val="14"/>
            <color indexed="81"/>
            <rFont val="ＭＳ Ｐゴシック"/>
            <family val="3"/>
            <charset val="128"/>
          </rPr>
          <t>種目の選び間違えにご注意ください。</t>
        </r>
      </text>
    </comment>
    <comment ref="M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2" shapeId="0">
      <text>
        <r>
          <rPr>
            <b/>
            <sz val="14"/>
            <color indexed="81"/>
            <rFont val="ＭＳ Ｐゴシック"/>
            <family val="3"/>
            <charset val="128"/>
          </rPr>
          <t>資格習得大会名と年を入力してください</t>
        </r>
      </text>
    </comment>
    <comment ref="P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6" authorId="2" shapeId="0">
      <text>
        <r>
          <rPr>
            <b/>
            <sz val="14"/>
            <color indexed="81"/>
            <rFont val="ＭＳ Ｐゴシック"/>
            <family val="3"/>
            <charset val="128"/>
          </rPr>
          <t>資格習得大会名と年を入力してください</t>
        </r>
      </text>
    </comment>
    <comment ref="H9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7" authorId="2" shapeId="0">
      <text>
        <r>
          <rPr>
            <b/>
            <sz val="14"/>
            <color indexed="81"/>
            <rFont val="ＭＳ Ｐゴシック"/>
            <family val="3"/>
            <charset val="128"/>
          </rPr>
          <t>種目の選び間違えにご注意ください。</t>
        </r>
      </text>
    </comment>
    <comment ref="M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2" shapeId="0">
      <text>
        <r>
          <rPr>
            <b/>
            <sz val="14"/>
            <color indexed="81"/>
            <rFont val="ＭＳ Ｐゴシック"/>
            <family val="3"/>
            <charset val="128"/>
          </rPr>
          <t>資格習得大会名と年を入力してください</t>
        </r>
      </text>
    </comment>
    <comment ref="P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7" authorId="2" shapeId="0">
      <text>
        <r>
          <rPr>
            <b/>
            <sz val="14"/>
            <color indexed="81"/>
            <rFont val="ＭＳ Ｐゴシック"/>
            <family val="3"/>
            <charset val="128"/>
          </rPr>
          <t>資格習得大会名と年を入力してください</t>
        </r>
      </text>
    </comment>
    <comment ref="H9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8" authorId="2" shapeId="0">
      <text>
        <r>
          <rPr>
            <b/>
            <sz val="14"/>
            <color indexed="81"/>
            <rFont val="ＭＳ Ｐゴシック"/>
            <family val="3"/>
            <charset val="128"/>
          </rPr>
          <t>種目の選び間違えにご注意ください。</t>
        </r>
      </text>
    </comment>
    <comment ref="M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2" shapeId="0">
      <text>
        <r>
          <rPr>
            <b/>
            <sz val="14"/>
            <color indexed="81"/>
            <rFont val="ＭＳ Ｐゴシック"/>
            <family val="3"/>
            <charset val="128"/>
          </rPr>
          <t>資格習得大会名と年を入力してください</t>
        </r>
      </text>
    </comment>
    <comment ref="P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8" authorId="2" shapeId="0">
      <text>
        <r>
          <rPr>
            <b/>
            <sz val="14"/>
            <color indexed="81"/>
            <rFont val="ＭＳ Ｐゴシック"/>
            <family val="3"/>
            <charset val="128"/>
          </rPr>
          <t>資格習得大会名と年を入力してください</t>
        </r>
      </text>
    </comment>
    <comment ref="H9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9" authorId="2" shapeId="0">
      <text>
        <r>
          <rPr>
            <b/>
            <sz val="14"/>
            <color indexed="81"/>
            <rFont val="ＭＳ Ｐゴシック"/>
            <family val="3"/>
            <charset val="128"/>
          </rPr>
          <t>種目の選び間違えにご注意ください。</t>
        </r>
      </text>
    </comment>
    <comment ref="M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2" shapeId="0">
      <text>
        <r>
          <rPr>
            <b/>
            <sz val="14"/>
            <color indexed="81"/>
            <rFont val="ＭＳ Ｐゴシック"/>
            <family val="3"/>
            <charset val="128"/>
          </rPr>
          <t>資格習得大会名と年を入力してください</t>
        </r>
      </text>
    </comment>
    <comment ref="P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9" authorId="2" shapeId="0">
      <text>
        <r>
          <rPr>
            <b/>
            <sz val="14"/>
            <color indexed="81"/>
            <rFont val="ＭＳ Ｐゴシック"/>
            <family val="3"/>
            <charset val="128"/>
          </rPr>
          <t>資格習得大会名と年を入力してください</t>
        </r>
      </text>
    </comment>
    <comment ref="H10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00" authorId="2" shapeId="0">
      <text>
        <r>
          <rPr>
            <b/>
            <sz val="14"/>
            <color indexed="81"/>
            <rFont val="ＭＳ Ｐゴシック"/>
            <family val="3"/>
            <charset val="128"/>
          </rPr>
          <t>種目の選び間違えにご注意ください。</t>
        </r>
      </text>
    </comment>
    <comment ref="M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0" authorId="2" shapeId="0">
      <text>
        <r>
          <rPr>
            <b/>
            <sz val="14"/>
            <color indexed="81"/>
            <rFont val="ＭＳ Ｐゴシック"/>
            <family val="3"/>
            <charset val="128"/>
          </rPr>
          <t>資格習得大会名と年を入力してください</t>
        </r>
      </text>
    </comment>
    <comment ref="P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00" authorId="2" shapeId="0">
      <text>
        <r>
          <rPr>
            <b/>
            <sz val="14"/>
            <color indexed="81"/>
            <rFont val="ＭＳ Ｐゴシック"/>
            <family val="3"/>
            <charset val="128"/>
          </rPr>
          <t>資格習得大会名と年を入力してください</t>
        </r>
      </text>
    </comment>
  </commentList>
</comments>
</file>

<file path=xl/sharedStrings.xml><?xml version="1.0" encoding="utf-8"?>
<sst xmlns="http://schemas.openxmlformats.org/spreadsheetml/2006/main" count="3491" uniqueCount="1702">
  <si>
    <t>ﾅﾝﾊﾞｰ</t>
    <phoneticPr fontId="6"/>
  </si>
  <si>
    <t>学年</t>
    <rPh sb="0" eb="2">
      <t>ガクネン</t>
    </rPh>
    <phoneticPr fontId="6"/>
  </si>
  <si>
    <t>男</t>
    <rPh sb="0" eb="1">
      <t>オトコ</t>
    </rPh>
    <phoneticPr fontId="6"/>
  </si>
  <si>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</si>
  <si>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</si>
  <si>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</si>
  <si>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</si>
  <si>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</si>
  <si>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</si>
  <si>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</si>
  <si>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</si>
  <si>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</si>
  <si>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</si>
  <si>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</si>
  <si>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</si>
  <si>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</si>
  <si>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</si>
  <si>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</si>
  <si>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</si>
  <si>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</si>
  <si>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</si>
  <si>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</si>
  <si>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</si>
  <si>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</si>
  <si>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</si>
  <si>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</si>
  <si>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</si>
  <si>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</si>
  <si>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</si>
  <si>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</si>
  <si>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</si>
  <si>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</si>
  <si>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</si>
  <si>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</si>
  <si>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</si>
  <si>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</si>
  <si>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</si>
  <si>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6"/>
  </si>
  <si>
    <t>性別</t>
    <rPh sb="0" eb="2">
      <t>セイベツ</t>
    </rPh>
    <phoneticPr fontId="6"/>
  </si>
  <si>
    <t>記録</t>
    <rPh sb="0" eb="2">
      <t>キロク</t>
    </rPh>
    <phoneticPr fontId="6"/>
  </si>
  <si>
    <t>種目３</t>
    <rPh sb="0" eb="2">
      <t>シュモク</t>
    </rPh>
    <phoneticPr fontId="6"/>
  </si>
  <si>
    <t>例</t>
    <rPh sb="0" eb="1">
      <t>レイ</t>
    </rPh>
    <phoneticPr fontId="6"/>
  </si>
  <si>
    <t>4X100mR</t>
    <phoneticPr fontId="6"/>
  </si>
  <si>
    <t>4X400mR</t>
    <phoneticPr fontId="6"/>
  </si>
  <si>
    <t>氏　名</t>
    <rPh sb="0" eb="1">
      <t>シ</t>
    </rPh>
    <rPh sb="2" eb="3">
      <t>メイ</t>
    </rPh>
    <phoneticPr fontId="6"/>
  </si>
  <si>
    <t>A4サイズ</t>
    <phoneticPr fontId="10"/>
  </si>
  <si>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10"/>
  </si>
  <si>
    <t>女</t>
    <rPh sb="0" eb="1">
      <t>オンナ</t>
    </rPh>
    <phoneticPr fontId="6"/>
  </si>
  <si>
    <t>○</t>
    <phoneticPr fontId="6"/>
  </si>
  <si>
    <t>大会名</t>
    <rPh sb="0" eb="2">
      <t>タイカイ</t>
    </rPh>
    <rPh sb="2" eb="3">
      <t>メイ</t>
    </rPh>
    <phoneticPr fontId="6"/>
  </si>
  <si>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</si>
  <si>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</si>
  <si>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</si>
  <si>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</si>
  <si>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</si>
  <si>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</si>
  <si>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</si>
  <si>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</si>
  <si>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</si>
  <si>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</si>
  <si>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</si>
  <si>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申込チーム数</t>
    <rPh sb="0" eb="2">
      <t>モウシコミ</t>
    </rPh>
    <rPh sb="5" eb="6">
      <t>スウ</t>
    </rPh>
    <phoneticPr fontId="6"/>
  </si>
  <si>
    <t xml:space="preserve">チーム名 </t>
    <rPh sb="3" eb="4">
      <t>メイ</t>
    </rPh>
    <phoneticPr fontId="6"/>
  </si>
  <si>
    <t>12m00</t>
    <phoneticPr fontId="6"/>
  </si>
  <si>
    <t>54秒23</t>
    <rPh sb="2" eb="3">
      <t>ビョウ</t>
    </rPh>
    <phoneticPr fontId="6"/>
  </si>
  <si>
    <t>↓</t>
    <phoneticPr fontId="6"/>
  </si>
  <si>
    <t>期　日</t>
    <rPh sb="0" eb="1">
      <t>キ</t>
    </rPh>
    <rPh sb="2" eb="3">
      <t>ヒ</t>
    </rPh>
    <phoneticPr fontId="6"/>
  </si>
  <si>
    <t>会　場</t>
    <rPh sb="0" eb="1">
      <t>カイ</t>
    </rPh>
    <rPh sb="2" eb="3">
      <t>バ</t>
    </rPh>
    <phoneticPr fontId="6"/>
  </si>
  <si>
    <t>送付先</t>
    <rPh sb="0" eb="2">
      <t>ソウフ</t>
    </rPh>
    <rPh sb="2" eb="3">
      <t>サキ</t>
    </rPh>
    <phoneticPr fontId="6"/>
  </si>
  <si>
    <t>　★データ入力前にこのページの内容を必ずお読みください。</t>
    <rPh sb="5" eb="7">
      <t>ニュウリョク</t>
    </rPh>
    <rPh sb="7" eb="8">
      <t>マエ</t>
    </rPh>
    <rPh sb="15" eb="17">
      <t>ナイヨウ</t>
    </rPh>
    <rPh sb="18" eb="19">
      <t>カナラ</t>
    </rPh>
    <rPh sb="21" eb="22">
      <t>ヨ</t>
    </rPh>
    <phoneticPr fontId="6"/>
  </si>
  <si>
    <t>　　 のときは整数で表示されます。</t>
    <rPh sb="7" eb="9">
      <t>セイスウ</t>
    </rPh>
    <rPh sb="10" eb="12">
      <t>ヒョウジ</t>
    </rPh>
    <phoneticPr fontId="6"/>
  </si>
  <si>
    <t>　　なっていることを確認してください。</t>
    <rPh sb="10" eb="12">
      <t>カクニン</t>
    </rPh>
    <phoneticPr fontId="6"/>
  </si>
  <si>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6"/>
  </si>
  <si>
    <t>男100m</t>
    <rPh sb="0" eb="1">
      <t>ダン</t>
    </rPh>
    <phoneticPr fontId="6"/>
  </si>
  <si>
    <t>男砲丸投</t>
    <rPh sb="0" eb="1">
      <t>オトコ</t>
    </rPh>
    <rPh sb="1" eb="4">
      <t>ホウガンナ</t>
    </rPh>
    <phoneticPr fontId="10"/>
  </si>
  <si>
    <t>男1500m</t>
    <phoneticPr fontId="6"/>
  </si>
  <si>
    <t>★記録がない場合は空欄にしてください。</t>
    <rPh sb="1" eb="3">
      <t>キロク</t>
    </rPh>
    <rPh sb="6" eb="8">
      <t>バアイ</t>
    </rPh>
    <rPh sb="9" eb="11">
      <t>クウラン</t>
    </rPh>
    <phoneticPr fontId="6"/>
  </si>
  <si>
    <t>Ord</t>
    <phoneticPr fontId="6"/>
  </si>
  <si>
    <r>
      <t>　　※</t>
    </r>
    <r>
      <rPr>
        <b/>
        <sz val="11"/>
        <color indexed="10"/>
        <rFont val="ＭＳ ゴシック"/>
        <family val="3"/>
        <charset val="128"/>
      </rPr>
      <t>記録は、次のとおり入力してください。</t>
    </r>
    <rPh sb="3" eb="5">
      <t>キロク</t>
    </rPh>
    <rPh sb="7" eb="8">
      <t>ツギ</t>
    </rPh>
    <rPh sb="12" eb="14">
      <t>ニュウリョク</t>
    </rPh>
    <phoneticPr fontId="6"/>
  </si>
  <si>
    <t>4分07秒00</t>
    <rPh sb="1" eb="2">
      <t>フン</t>
    </rPh>
    <rPh sb="4" eb="5">
      <t>ビョウ</t>
    </rPh>
    <phoneticPr fontId="6"/>
  </si>
  <si>
    <t>　＜注意事項等＞</t>
    <rPh sb="2" eb="4">
      <t>チュウイ</t>
    </rPh>
    <rPh sb="4" eb="6">
      <t>ジコウ</t>
    </rPh>
    <rPh sb="6" eb="7">
      <t>トウ</t>
    </rPh>
    <phoneticPr fontId="6"/>
  </si>
  <si>
    <t>　 ※記録が１分未満で、10分の1以下が「00」</t>
    <rPh sb="3" eb="5">
      <t>キロク</t>
    </rPh>
    <rPh sb="7" eb="8">
      <t>フン</t>
    </rPh>
    <rPh sb="8" eb="10">
      <t>ミマン</t>
    </rPh>
    <rPh sb="14" eb="15">
      <t>ブン</t>
    </rPh>
    <rPh sb="17" eb="19">
      <t>イカ</t>
    </rPh>
    <phoneticPr fontId="6"/>
  </si>
  <si>
    <t>例１</t>
    <rPh sb="0" eb="1">
      <t>レイ</t>
    </rPh>
    <phoneticPr fontId="6"/>
  </si>
  <si>
    <t>例２</t>
    <rPh sb="0" eb="1">
      <t>レイ</t>
    </rPh>
    <phoneticPr fontId="6"/>
  </si>
  <si>
    <t>例３</t>
    <rPh sb="0" eb="1">
      <t>レイ</t>
    </rPh>
    <phoneticPr fontId="6"/>
  </si>
  <si>
    <t>ﾌﾘｶﾞﾅ</t>
    <phoneticPr fontId="6"/>
  </si>
  <si>
    <t>種目</t>
    <rPh sb="0" eb="2">
      <t>シュモク</t>
    </rPh>
    <phoneticPr fontId="40"/>
  </si>
  <si>
    <t>男4X100mR</t>
    <rPh sb="0" eb="1">
      <t>オトコ</t>
    </rPh>
    <phoneticPr fontId="6"/>
  </si>
  <si>
    <t>男4X400mR</t>
    <rPh sb="0" eb="1">
      <t>オトコ</t>
    </rPh>
    <phoneticPr fontId="6"/>
  </si>
  <si>
    <t>女4X100mR</t>
    <phoneticPr fontId="6"/>
  </si>
  <si>
    <t>女4X400mR</t>
    <phoneticPr fontId="6"/>
  </si>
  <si>
    <t>男子</t>
    <rPh sb="0" eb="2">
      <t>ダンシ</t>
    </rPh>
    <phoneticPr fontId="40"/>
  </si>
  <si>
    <t>女子</t>
    <rPh sb="0" eb="2">
      <t>ジョシ</t>
    </rPh>
    <phoneticPr fontId="40"/>
  </si>
  <si>
    <t>記録</t>
    <rPh sb="0" eb="2">
      <t>キロク</t>
    </rPh>
    <phoneticPr fontId="40"/>
  </si>
  <si>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6"/>
  </si>
  <si>
    <t>ｶﾅ</t>
    <phoneticPr fontId="6"/>
  </si>
  <si>
    <t>　・必要事項を入力してください。</t>
    <rPh sb="2" eb="4">
      <t>ヒツヨウ</t>
    </rPh>
    <rPh sb="4" eb="6">
      <t>ジコウ</t>
    </rPh>
    <rPh sb="7" eb="9">
      <t>ニュウリョク</t>
    </rPh>
    <phoneticPr fontId="6"/>
  </si>
  <si>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6"/>
  </si>
  <si>
    <t>⇒</t>
    <phoneticPr fontId="6"/>
  </si>
  <si>
    <t>※データを修正する場合は、必ず「Delete」キーを使用してください。</t>
    <rPh sb="5" eb="7">
      <t>シュウセイ</t>
    </rPh>
    <rPh sb="9" eb="11">
      <t>バアイ</t>
    </rPh>
    <rPh sb="13" eb="14">
      <t>カナラ</t>
    </rPh>
    <rPh sb="26" eb="28">
      <t>シヨウ</t>
    </rPh>
    <phoneticPr fontId="6"/>
  </si>
  <si>
    <t>競技者NO</t>
    <rPh sb="0" eb="3">
      <t>キョウギシャ</t>
    </rPh>
    <phoneticPr fontId="6"/>
  </si>
  <si>
    <t>男400R</t>
    <rPh sb="0" eb="1">
      <t>オトコ</t>
    </rPh>
    <phoneticPr fontId="6"/>
  </si>
  <si>
    <t>リレー記録</t>
    <rPh sb="3" eb="5">
      <t>キロク</t>
    </rPh>
    <phoneticPr fontId="6"/>
  </si>
  <si>
    <t>4X100mR</t>
  </si>
  <si>
    <t>4X400mR</t>
  </si>
  <si>
    <t>男子</t>
    <rPh sb="0" eb="2">
      <t>ダンシ</t>
    </rPh>
    <phoneticPr fontId="6"/>
  </si>
  <si>
    <t>女子</t>
    <rPh sb="0" eb="2">
      <t>ジョシ</t>
    </rPh>
    <phoneticPr fontId="6"/>
  </si>
  <si>
    <t>男1600R</t>
    <rPh sb="0" eb="1">
      <t>オトコ</t>
    </rPh>
    <phoneticPr fontId="6"/>
  </si>
  <si>
    <t>女400R</t>
    <rPh sb="0" eb="1">
      <t>オンナ</t>
    </rPh>
    <phoneticPr fontId="6"/>
  </si>
  <si>
    <t>女1600R</t>
    <rPh sb="0" eb="1">
      <t>オンナ</t>
    </rPh>
    <phoneticPr fontId="6"/>
  </si>
  <si>
    <t>※必要事項を全て入力してください。</t>
    <rPh sb="1" eb="3">
      <t>ヒツヨウ</t>
    </rPh>
    <rPh sb="3" eb="5">
      <t>ジコウ</t>
    </rPh>
    <rPh sb="6" eb="7">
      <t>スベ</t>
    </rPh>
    <rPh sb="8" eb="10">
      <t>ニュウリョク</t>
    </rPh>
    <phoneticPr fontId="6"/>
  </si>
  <si>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6"/>
  </si>
  <si>
    <t>※リレーにエントリーをする選手とチームの記録を確認してください。</t>
    <rPh sb="13" eb="15">
      <t>センシュ</t>
    </rPh>
    <rPh sb="20" eb="22">
      <t>キロク</t>
    </rPh>
    <rPh sb="23" eb="25">
      <t>カクニン</t>
    </rPh>
    <phoneticPr fontId="6"/>
  </si>
  <si>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6"/>
  </si>
  <si>
    <t>〒463-8799　守山郵便局　私書箱１４号　名古屋地区陸上競技協会</t>
    <rPh sb="23" eb="26">
      <t>ナゴヤ</t>
    </rPh>
    <rPh sb="26" eb="28">
      <t>チク</t>
    </rPh>
    <phoneticPr fontId="6"/>
  </si>
  <si>
    <t>種　目　数</t>
    <rPh sb="0" eb="1">
      <t>シュ</t>
    </rPh>
    <rPh sb="2" eb="3">
      <t>メ</t>
    </rPh>
    <rPh sb="4" eb="5">
      <t>スウ</t>
    </rPh>
    <phoneticPr fontId="10"/>
  </si>
  <si>
    <t>種目計</t>
    <rPh sb="0" eb="2">
      <t>シュモク</t>
    </rPh>
    <rPh sb="2" eb="3">
      <t>ケイ</t>
    </rPh>
    <phoneticPr fontId="6"/>
  </si>
  <si>
    <t>種目数</t>
    <rPh sb="0" eb="3">
      <t>シュモクスウ</t>
    </rPh>
    <phoneticPr fontId="10"/>
  </si>
  <si>
    <t>リレー</t>
    <phoneticPr fontId="10"/>
  </si>
  <si>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6"/>
  </si>
  <si>
    <t>リレー計</t>
    <rPh sb="3" eb="4">
      <t>ケイ</t>
    </rPh>
    <phoneticPr fontId="6"/>
  </si>
  <si>
    <t>プログラム購入部数</t>
    <phoneticPr fontId="10"/>
  </si>
  <si>
    <t>部</t>
    <rPh sb="0" eb="1">
      <t>ブ</t>
    </rPh>
    <phoneticPr fontId="10"/>
  </si>
  <si>
    <t>役員のできる方のお名前を入力してください</t>
    <rPh sb="0" eb="2">
      <t>ヤクイン</t>
    </rPh>
    <rPh sb="6" eb="7">
      <t>カタ</t>
    </rPh>
    <rPh sb="9" eb="11">
      <t>ナマ</t>
    </rPh>
    <rPh sb="12" eb="14">
      <t>ニュウリョク</t>
    </rPh>
    <phoneticPr fontId="6"/>
  </si>
  <si>
    <t>申込責任者</t>
    <rPh sb="0" eb="2">
      <t>モウシコミ</t>
    </rPh>
    <rPh sb="2" eb="5">
      <t>セキニ</t>
    </rPh>
    <phoneticPr fontId="6"/>
  </si>
  <si>
    <t>申込責任者</t>
    <rPh sb="0" eb="2">
      <t>モウシコミ</t>
    </rPh>
    <rPh sb="2" eb="5">
      <t>セキニンシャ</t>
    </rPh>
    <phoneticPr fontId="6"/>
  </si>
  <si>
    <t>部</t>
    <rPh sb="0" eb="1">
      <t>ブ</t>
    </rPh>
    <phoneticPr fontId="6"/>
  </si>
  <si>
    <t>役員のできる方のお名前</t>
    <rPh sb="0" eb="2">
      <t>ヤクイン</t>
    </rPh>
    <rPh sb="6" eb="7">
      <t>カタ</t>
    </rPh>
    <rPh sb="9" eb="11">
      <t>ナマ</t>
    </rPh>
    <phoneticPr fontId="6"/>
  </si>
  <si>
    <t>OP</t>
    <phoneticPr fontId="6"/>
  </si>
  <si>
    <t>参加人数</t>
    <rPh sb="0" eb="4">
      <t>サンカニンズウ</t>
    </rPh>
    <phoneticPr fontId="10"/>
  </si>
  <si>
    <t>男女計</t>
    <rPh sb="0" eb="3">
      <t>ダンジョ</t>
    </rPh>
    <phoneticPr fontId="6"/>
  </si>
  <si>
    <t>③選手情報入力</t>
    <rPh sb="1" eb="3">
      <t>センシュ</t>
    </rPh>
    <rPh sb="3" eb="5">
      <t>ジョウホウ</t>
    </rPh>
    <rPh sb="5" eb="7">
      <t>ニュウリョク</t>
    </rPh>
    <phoneticPr fontId="6"/>
  </si>
  <si>
    <t>④リレー情報確認</t>
    <rPh sb="4" eb="6">
      <t>ジョウホウ</t>
    </rPh>
    <rPh sb="6" eb="8">
      <t>カクニン</t>
    </rPh>
    <phoneticPr fontId="6"/>
  </si>
  <si>
    <t>⑤種目別人数一覧表</t>
    <rPh sb="1" eb="4">
      <t>シュモクベツ</t>
    </rPh>
    <rPh sb="4" eb="6">
      <t>ニンズウ</t>
    </rPh>
    <rPh sb="6" eb="8">
      <t>イチラン</t>
    </rPh>
    <rPh sb="8" eb="9">
      <t>ヒョウ</t>
    </rPh>
    <phoneticPr fontId="6"/>
  </si>
  <si>
    <t>絶対に、行を空けて入力しないでください。</t>
    <rPh sb="0" eb="2">
      <t>ゼッタイ</t>
    </rPh>
    <rPh sb="4" eb="5">
      <t>ギョウ</t>
    </rPh>
    <rPh sb="6" eb="7">
      <t>ア</t>
    </rPh>
    <rPh sb="9" eb="11">
      <t>ニュウリョク</t>
    </rPh>
    <phoneticPr fontId="6"/>
  </si>
  <si>
    <t>20m</t>
    <phoneticPr fontId="6"/>
  </si>
  <si>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6"/>
  </si>
  <si>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6"/>
  </si>
  <si>
    <t>２</t>
  </si>
  <si>
    <t>※このファイルをメールに添付して送信してください！</t>
    <rPh sb="12" eb="14">
      <t>テンプ</t>
    </rPh>
    <rPh sb="16" eb="18">
      <t>ソウシン</t>
    </rPh>
    <phoneticPr fontId="6"/>
  </si>
  <si>
    <t>プログラム事前申し込み１部</t>
    <rPh sb="5" eb="7">
      <t>ジゼン</t>
    </rPh>
    <rPh sb="7" eb="8">
      <t>モウ</t>
    </rPh>
    <rPh sb="9" eb="10">
      <t>コ</t>
    </rPh>
    <rPh sb="12" eb="13">
      <t>ブ</t>
    </rPh>
    <phoneticPr fontId="6"/>
  </si>
  <si>
    <t>口座番号</t>
    <rPh sb="0" eb="2">
      <t>コウザ</t>
    </rPh>
    <rPh sb="2" eb="4">
      <t>バンゴウ</t>
    </rPh>
    <phoneticPr fontId="60"/>
  </si>
  <si>
    <t>00870 = 3 = 90904</t>
  </si>
  <si>
    <t>加入者名</t>
    <rPh sb="0" eb="3">
      <t>カニュウシャ</t>
    </rPh>
    <rPh sb="3" eb="4">
      <t>メイ</t>
    </rPh>
    <phoneticPr fontId="60"/>
  </si>
  <si>
    <t>名古屋地区陸上競技協会</t>
    <rPh sb="5" eb="7">
      <t>リクジョウ</t>
    </rPh>
    <rPh sb="7" eb="9">
      <t>キョウギ</t>
    </rPh>
    <rPh sb="9" eb="11">
      <t>キョウカイ</t>
    </rPh>
    <phoneticPr fontId="60"/>
  </si>
  <si>
    <t>金　　額</t>
    <rPh sb="0" eb="1">
      <t>キン</t>
    </rPh>
    <rPh sb="3" eb="4">
      <t>ガク</t>
    </rPh>
    <phoneticPr fontId="60"/>
  </si>
  <si>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60"/>
  </si>
  <si>
    <t>通信欄に記入事項（おところ、おなまえの他に）</t>
    <rPh sb="0" eb="3">
      <t>ツウシンラン</t>
    </rPh>
    <rPh sb="4" eb="6">
      <t>キニュウ</t>
    </rPh>
    <rPh sb="6" eb="8">
      <t>ジコウ</t>
    </rPh>
    <rPh sb="19" eb="20">
      <t>ホカ</t>
    </rPh>
    <phoneticPr fontId="60"/>
  </si>
  <si>
    <t>店名</t>
    <rPh sb="0" eb="2">
      <t>テンメイ</t>
    </rPh>
    <phoneticPr fontId="60"/>
  </si>
  <si>
    <t>〇八九</t>
    <rPh sb="0" eb="3">
      <t>０８９</t>
    </rPh>
    <phoneticPr fontId="60"/>
  </si>
  <si>
    <t>店</t>
    <rPh sb="0" eb="1">
      <t>テン</t>
    </rPh>
    <phoneticPr fontId="60"/>
  </si>
  <si>
    <t>店番</t>
    <rPh sb="0" eb="1">
      <t>テン</t>
    </rPh>
    <rPh sb="1" eb="2">
      <t>バン</t>
    </rPh>
    <phoneticPr fontId="60"/>
  </si>
  <si>
    <t>０８９</t>
  </si>
  <si>
    <t>ｾﾞﾛﾊﾁｷｭｳ</t>
  </si>
  <si>
    <t>預金項目</t>
    <rPh sb="0" eb="2">
      <t>ヨキン</t>
    </rPh>
    <rPh sb="2" eb="4">
      <t>コウモク</t>
    </rPh>
    <phoneticPr fontId="60"/>
  </si>
  <si>
    <t>当座預金</t>
    <rPh sb="0" eb="2">
      <t>トウザ</t>
    </rPh>
    <rPh sb="2" eb="4">
      <t>ヨキン</t>
    </rPh>
    <phoneticPr fontId="60"/>
  </si>
  <si>
    <t>００９０９０４</t>
  </si>
  <si>
    <t>振込口座の間違いにお気をつけください。</t>
    <rPh sb="0" eb="2">
      <t>フリコミ</t>
    </rPh>
    <rPh sb="2" eb="4">
      <t>コウザ</t>
    </rPh>
    <rPh sb="5" eb="7">
      <t>マチガ</t>
    </rPh>
    <rPh sb="10" eb="11">
      <t>キ</t>
    </rPh>
    <phoneticPr fontId="6"/>
  </si>
  <si>
    <t>団体名が判らなくなりますので、</t>
    <rPh sb="0" eb="3">
      <t>ダンタイメイ</t>
    </rPh>
    <rPh sb="4" eb="5">
      <t>ワカ</t>
    </rPh>
    <phoneticPr fontId="6"/>
  </si>
  <si>
    <t>①団体情報入力</t>
    <rPh sb="1" eb="3">
      <t>ダン</t>
    </rPh>
    <rPh sb="3" eb="5">
      <t>ジョウホウ</t>
    </rPh>
    <rPh sb="5" eb="7">
      <t>ニュウリョク</t>
    </rPh>
    <phoneticPr fontId="6"/>
  </si>
  <si>
    <t>団体名検索</t>
    <rPh sb="0" eb="2">
      <t>ダンタイ</t>
    </rPh>
    <rPh sb="2" eb="3">
      <t>メイ</t>
    </rPh>
    <rPh sb="3" eb="5">
      <t>ケンサク</t>
    </rPh>
    <phoneticPr fontId="6"/>
  </si>
  <si>
    <t>団体名</t>
    <rPh sb="0" eb="2">
      <t>ダンタイ</t>
    </rPh>
    <rPh sb="2" eb="3">
      <t>メイ</t>
    </rPh>
    <phoneticPr fontId="6"/>
  </si>
  <si>
    <t>団体コード</t>
    <rPh sb="0" eb="2">
      <t>ダンタイ</t>
    </rPh>
    <phoneticPr fontId="6"/>
  </si>
  <si>
    <t>略称団体名</t>
    <rPh sb="0" eb="2">
      <t>リャクショウ</t>
    </rPh>
    <rPh sb="2" eb="4">
      <t>ダンタ</t>
    </rPh>
    <rPh sb="4" eb="5">
      <t>メイ</t>
    </rPh>
    <phoneticPr fontId="6"/>
  </si>
  <si>
    <t>団体名ﾌﾘｶﾞﾅ</t>
    <rPh sb="0" eb="3">
      <t>ダンタイメイ</t>
    </rPh>
    <phoneticPr fontId="6"/>
  </si>
  <si>
    <t>←入力</t>
    <rPh sb="1" eb="3">
      <t>ニュウリョク</t>
    </rPh>
    <phoneticPr fontId="6"/>
  </si>
  <si>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6"/>
  </si>
  <si>
    <t>プログラム購入部数</t>
    <phoneticPr fontId="6"/>
  </si>
  <si>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6"/>
  </si>
  <si>
    <t>団体名略称</t>
  </si>
  <si>
    <t>団体名カナ</t>
  </si>
  <si>
    <t>加藤建設</t>
  </si>
  <si>
    <t>カブシキガイシャカトウケンセツ</t>
  </si>
  <si>
    <t>ﾄｰｴﾈｯｸ</t>
  </si>
  <si>
    <t>（カ）トーエネック</t>
  </si>
  <si>
    <t>愛教大ｸ名古屋</t>
  </si>
  <si>
    <t>アイキョウダイクラブナゴヤ</t>
  </si>
  <si>
    <t>愛三工業</t>
  </si>
  <si>
    <t>アイサンコウギョウ</t>
  </si>
  <si>
    <t>あいち健康の森</t>
  </si>
  <si>
    <t>アイチケンコンノモリソウユウカイ</t>
  </si>
  <si>
    <t>愛知県庁ｸﾗﾌﾞ</t>
  </si>
  <si>
    <t>アイチケンチョウクラブ</t>
  </si>
  <si>
    <t>愛知製鋼</t>
  </si>
  <si>
    <t>アイチセイコウ</t>
  </si>
  <si>
    <t>愛知電機</t>
  </si>
  <si>
    <t>アイチデンキ</t>
  </si>
  <si>
    <t>ANC</t>
  </si>
  <si>
    <t>アイチナゴヤクラブ</t>
  </si>
  <si>
    <t>愛知茗友ｸﾗﾌﾞ</t>
  </si>
  <si>
    <t>アイチメイユウクラブ</t>
  </si>
  <si>
    <t>アクアAC</t>
  </si>
  <si>
    <t>アクアエシー</t>
  </si>
  <si>
    <t>ｳｨﾝﾄﾞﾗﾝ</t>
  </si>
  <si>
    <t>ウィンドラン</t>
  </si>
  <si>
    <t>AGX</t>
  </si>
  <si>
    <t>エージーエックス</t>
  </si>
  <si>
    <t>栄徳EAGLES</t>
  </si>
  <si>
    <t>エイトクイーグルス</t>
  </si>
  <si>
    <t>大須AC</t>
  </si>
  <si>
    <t>オオスエーシー</t>
  </si>
  <si>
    <t>オオタニクラブ</t>
  </si>
  <si>
    <t>OBUエニスポ</t>
  </si>
  <si>
    <t>オオブエニスポアスリートクラブ</t>
  </si>
  <si>
    <t>オワリアサヒランニングクラブ</t>
  </si>
  <si>
    <t>R2中日本</t>
  </si>
  <si>
    <t>クラブアールツーナカニホン</t>
  </si>
  <si>
    <t>グランシエル</t>
  </si>
  <si>
    <t>KTMC</t>
  </si>
  <si>
    <t>ケーティーエムクラブ</t>
  </si>
  <si>
    <t>KSAC</t>
  </si>
  <si>
    <t>ケイエスエーシー</t>
  </si>
  <si>
    <t>JR東海</t>
  </si>
  <si>
    <t>ジェイアールトウカイリクジョウキョウギクラブ</t>
  </si>
  <si>
    <t>シガクカンクラブ</t>
  </si>
  <si>
    <t>庄内ＲＴ</t>
  </si>
  <si>
    <t>ショウナイアールティ</t>
  </si>
  <si>
    <t>スズラン</t>
  </si>
  <si>
    <t>スズキランニングクラブ</t>
  </si>
  <si>
    <t>ｾｶﾝﾄﾞｳｲﾝﾄﾞ</t>
  </si>
  <si>
    <t>セカンドウインド</t>
  </si>
  <si>
    <t>大同特殊鋼</t>
  </si>
  <si>
    <t>ダイドウトクシュコウ</t>
  </si>
  <si>
    <t>百花繚･RUN</t>
  </si>
  <si>
    <t>チーム　ヒャッカリョウラン</t>
  </si>
  <si>
    <t>知多AC</t>
  </si>
  <si>
    <t>チタエーシー</t>
  </si>
  <si>
    <t>知多教員ｸﾗﾌﾞ</t>
  </si>
  <si>
    <t>チタキョウインクラブ</t>
  </si>
  <si>
    <t>知多走友会</t>
  </si>
  <si>
    <t>チタソウユウカイ</t>
  </si>
  <si>
    <t>知多体協クラブ</t>
  </si>
  <si>
    <t>チタタイキョウクラブ</t>
  </si>
  <si>
    <t>知多ﾗﾝﾅｰｽﾞ</t>
  </si>
  <si>
    <t>チタランナーズ</t>
  </si>
  <si>
    <t>チュウオウハツジョウ(カ)</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</si>
  <si>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</si>
  <si>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</si>
  <si>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</si>
  <si>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</si>
  <si>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</si>
  <si>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</si>
  <si>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</si>
  <si>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</si>
  <si>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</si>
  <si>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</si>
  <si>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</si>
  <si>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</si>
  <si>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</si>
  <si>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</si>
  <si>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</si>
  <si>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</si>
  <si>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</si>
  <si>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JRC</t>
  </si>
  <si>
    <t>トヨヤマジェイアールシー</t>
  </si>
  <si>
    <t>名古屋AC</t>
  </si>
  <si>
    <t>ナゴヤエーシー</t>
  </si>
  <si>
    <t>ナゴヤガクインクラブ</t>
  </si>
  <si>
    <t>名古屋市消防局</t>
  </si>
  <si>
    <t>ナゴヤシショウボウキョク</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</si>
  <si>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</si>
  <si>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</si>
  <si>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</si>
  <si>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</si>
  <si>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</si>
  <si>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</si>
  <si>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</si>
  <si>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</si>
  <si>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</si>
  <si>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</si>
  <si>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</si>
  <si>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</si>
  <si>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</si>
  <si>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</si>
  <si>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</si>
  <si>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</si>
  <si>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ﾋﾃﾞｿﾝｽﾞ</t>
  </si>
  <si>
    <t>ヒデソンズ</t>
  </si>
  <si>
    <t>ﾌｧｲﾝﾄﾞｱｳﾄ</t>
  </si>
  <si>
    <t>ファインドアウト</t>
  </si>
  <si>
    <t>みかん山</t>
  </si>
  <si>
    <t>ミカンヤマ</t>
  </si>
  <si>
    <t>ﾐｽﾞﾉ</t>
  </si>
  <si>
    <t>ミズノ</t>
  </si>
  <si>
    <t>三菱重工名古屋</t>
  </si>
  <si>
    <t>ミツビシジュウコウナゴヤ</t>
  </si>
  <si>
    <t>三菱重工冷熱</t>
  </si>
  <si>
    <t>ミツビシジュウコウレイネツ</t>
  </si>
  <si>
    <t>名城ARC</t>
  </si>
  <si>
    <t>メイジョウオールランナーズクラブ</t>
  </si>
  <si>
    <t>名大倶楽部</t>
  </si>
  <si>
    <t>メイダイクラブ</t>
  </si>
  <si>
    <t>守山35普連</t>
  </si>
  <si>
    <t>モリヤマサンジュウゴフレン</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</si>
  <si>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</si>
  <si>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</si>
  <si>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</si>
  <si>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</si>
  <si>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</si>
  <si>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</si>
  <si>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</si>
  <si>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</si>
  <si>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</si>
  <si>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</si>
  <si>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よかにせＰＲＣ</t>
  </si>
  <si>
    <t>ヨカニセピーアールシー</t>
  </si>
  <si>
    <t>リップル</t>
  </si>
  <si>
    <t>北海道大</t>
  </si>
  <si>
    <t>ホッカイドウダイガク</t>
  </si>
  <si>
    <t>東北大</t>
  </si>
  <si>
    <t>トウホクダイガク</t>
  </si>
  <si>
    <t>筑波大</t>
  </si>
  <si>
    <t>ツクバダイガク</t>
  </si>
  <si>
    <t>高崎経済大</t>
  </si>
  <si>
    <t>タカサキケイザイダイガク</t>
  </si>
  <si>
    <t>城西大</t>
  </si>
  <si>
    <t>ジョウサイダイガク</t>
  </si>
  <si>
    <t>駿河台大</t>
  </si>
  <si>
    <t>スルガダイダイガク</t>
  </si>
  <si>
    <t>東京国際大</t>
  </si>
  <si>
    <t>トウキョウコクサイダイガク</t>
  </si>
  <si>
    <t>東洋大</t>
  </si>
  <si>
    <t>トウヨウダイガク</t>
  </si>
  <si>
    <t>早稲田大</t>
  </si>
  <si>
    <t>ワセダダイガク</t>
  </si>
  <si>
    <t>順天堂大</t>
  </si>
  <si>
    <t>ジュンテンドウダイガク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</si>
  <si>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</si>
  <si>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</si>
  <si>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</si>
  <si>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</si>
  <si>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</si>
  <si>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</si>
  <si>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</si>
  <si>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</si>
  <si>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</si>
  <si>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</si>
  <si>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</si>
  <si>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</si>
  <si>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</si>
  <si>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</si>
  <si>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</si>
  <si>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</si>
  <si>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上智大</t>
  </si>
  <si>
    <t>ジョウチダイガク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</si>
  <si>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</si>
  <si>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</si>
  <si>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</si>
  <si>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</si>
  <si>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</si>
  <si>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</si>
  <si>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</si>
  <si>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</si>
  <si>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</si>
  <si>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</si>
  <si>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</si>
  <si>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</si>
  <si>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</si>
  <si>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</si>
  <si>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</si>
  <si>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</si>
  <si>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</si>
  <si>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</si>
  <si>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</si>
  <si>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</si>
  <si>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東京農業大</t>
  </si>
  <si>
    <t>トウキョウノウギョウダイガク</t>
  </si>
  <si>
    <t>日本大</t>
  </si>
  <si>
    <t>ニホンダイガク</t>
  </si>
  <si>
    <t>一橋大</t>
  </si>
  <si>
    <t>ヒトツバシダイガク</t>
  </si>
  <si>
    <t>法政大</t>
  </si>
  <si>
    <t>ホウセイダイガク</t>
  </si>
  <si>
    <t>明治大</t>
  </si>
  <si>
    <t>メイジダイガク</t>
  </si>
  <si>
    <t>神奈川大</t>
  </si>
  <si>
    <t>カナガワダイガク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</si>
  <si>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</si>
  <si>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</si>
  <si>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</si>
  <si>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</si>
  <si>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</si>
  <si>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</si>
  <si>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</si>
  <si>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</si>
  <si>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</si>
  <si>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</si>
  <si>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都留文科大</t>
  </si>
  <si>
    <t>ツルブンカダイガク</t>
  </si>
  <si>
    <t>山梨学院大</t>
  </si>
  <si>
    <t>ヤマナシガクインダイガク</t>
  </si>
  <si>
    <t>ギフショウトクガクエンダイガク</t>
  </si>
  <si>
    <t>愛知医科大</t>
  </si>
  <si>
    <t>アイチイカダイガク</t>
  </si>
  <si>
    <t>愛知学院大</t>
  </si>
  <si>
    <t>アイチガクインダイガク</t>
  </si>
  <si>
    <t>愛知教育大</t>
  </si>
  <si>
    <t>アイチキョウイクダイガク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</si>
  <si>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</si>
  <si>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</si>
  <si>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</si>
  <si>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</si>
  <si>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</si>
  <si>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</si>
  <si>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</si>
  <si>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</si>
  <si>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</si>
  <si>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</si>
  <si>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</si>
  <si>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</si>
  <si>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</si>
  <si>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</si>
  <si>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中京大</t>
  </si>
  <si>
    <t>チュウキョウダイガク</t>
  </si>
  <si>
    <t>中部大</t>
  </si>
  <si>
    <t>チュウブダイガク</t>
  </si>
  <si>
    <t>東海学園大</t>
  </si>
  <si>
    <t>トウカイガクエンダイガク</t>
  </si>
  <si>
    <t>名古屋学院大</t>
  </si>
  <si>
    <t>ナゴヤガクインダイガク</t>
  </si>
  <si>
    <t>名古屋工業大</t>
  </si>
  <si>
    <t>ナゴヤコウギョウダイガク</t>
  </si>
  <si>
    <t>名古屋市立大</t>
  </si>
  <si>
    <t>名古屋大</t>
  </si>
  <si>
    <t>ナゴヤダイガク</t>
  </si>
  <si>
    <t>南山大</t>
  </si>
  <si>
    <t>ナンザンダイガク</t>
  </si>
  <si>
    <t>日本福祉大</t>
  </si>
  <si>
    <t>ニホンフクシダイガク</t>
  </si>
  <si>
    <t>名城大</t>
  </si>
  <si>
    <t>メイジョウダイガク</t>
  </si>
  <si>
    <t>皇學館大</t>
  </si>
  <si>
    <t>コウガッカンダイガク</t>
  </si>
  <si>
    <t>三重大</t>
  </si>
  <si>
    <t>ミエダイガク</t>
  </si>
  <si>
    <t>京都大</t>
  </si>
  <si>
    <t>キョウトダイガク</t>
  </si>
  <si>
    <t>同志社大</t>
  </si>
  <si>
    <t>ドウシシャダイガク</t>
  </si>
  <si>
    <t>立命館大</t>
  </si>
  <si>
    <t>リツメイカンダイガク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</si>
  <si>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</si>
  <si>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</si>
  <si>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</si>
  <si>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</si>
  <si>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</si>
  <si>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</si>
  <si>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</si>
  <si>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</si>
  <si>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関西学院大</t>
  </si>
  <si>
    <t>カンセイガクインダイガク</t>
  </si>
  <si>
    <t>甲南大</t>
  </si>
  <si>
    <t>コウナンダイガク</t>
  </si>
  <si>
    <t>神戸大</t>
  </si>
  <si>
    <t>コウベダイガク</t>
  </si>
  <si>
    <t>広島大</t>
  </si>
  <si>
    <t>ヒロシマダイガク</t>
  </si>
  <si>
    <t>九州大</t>
  </si>
  <si>
    <t>キュウシュウダイガク</t>
  </si>
  <si>
    <t>産業医科大</t>
  </si>
  <si>
    <t>サンギョウイカダイガク</t>
  </si>
  <si>
    <t>鹿屋体育大</t>
  </si>
  <si>
    <t>カノヤタイイクダイガク</t>
  </si>
  <si>
    <t>←団体名の一部を入力すると、候補がドロップダウンに表示されますので選択してください。</t>
    <rPh sb="1" eb="3">
      <t>ダン</t>
    </rPh>
    <rPh sb="3" eb="4">
      <t>メイ</t>
    </rPh>
    <rPh sb="5" eb="7">
      <t>イチブ</t>
    </rPh>
    <rPh sb="8" eb="10">
      <t>ニュウリョク</t>
    </rPh>
    <rPh sb="14" eb="16">
      <t>コウホ</t>
    </rPh>
    <rPh sb="25" eb="27">
      <t>ヒョウジ</t>
    </rPh>
    <rPh sb="33" eb="35">
      <t>センタク</t>
    </rPh>
    <phoneticPr fontId="6"/>
  </si>
  <si>
    <t>←団体名を選択すると、自動で入力されます。</t>
    <rPh sb="1" eb="3">
      <t>ダンタイ</t>
    </rPh>
    <rPh sb="3" eb="4">
      <t>メイ</t>
    </rPh>
    <rPh sb="5" eb="7">
      <t>センタク</t>
    </rPh>
    <rPh sb="11" eb="13">
      <t>ジドウ</t>
    </rPh>
    <rPh sb="14" eb="16">
      <t>ニュウリョク</t>
    </rPh>
    <phoneticPr fontId="6"/>
  </si>
  <si>
    <t>※種目数・参加料等を確認してから印刷をしてください。</t>
    <phoneticPr fontId="6"/>
  </si>
  <si>
    <t>旭丘高</t>
  </si>
  <si>
    <t>明和高</t>
  </si>
  <si>
    <t>千種高</t>
  </si>
  <si>
    <t>瑞陵高</t>
  </si>
  <si>
    <t>惟信高</t>
  </si>
  <si>
    <t>松蔭高</t>
  </si>
  <si>
    <t>昭和高</t>
  </si>
  <si>
    <t>名古屋西高</t>
  </si>
  <si>
    <t>熱田高</t>
  </si>
  <si>
    <t>中村高</t>
  </si>
  <si>
    <t>南陽高</t>
  </si>
  <si>
    <t>鳴海高</t>
  </si>
  <si>
    <t>守山高</t>
  </si>
  <si>
    <t>愛知総合工科高</t>
  </si>
  <si>
    <t>名南工高</t>
  </si>
  <si>
    <t>愛知商高</t>
  </si>
  <si>
    <t>中川商高</t>
  </si>
  <si>
    <t>春日井高</t>
  </si>
  <si>
    <t>春日井西高</t>
  </si>
  <si>
    <t>春日井商高</t>
  </si>
  <si>
    <t>旭野高</t>
  </si>
  <si>
    <t>長久手高</t>
  </si>
  <si>
    <t>東郷高</t>
  </si>
  <si>
    <t>瀬戸高</t>
  </si>
  <si>
    <t>豊明高</t>
  </si>
  <si>
    <t>大府高</t>
  </si>
  <si>
    <t>オオブ</t>
  </si>
  <si>
    <t>桃陵高</t>
  </si>
  <si>
    <t>横須賀高</t>
  </si>
  <si>
    <t>東海商高</t>
  </si>
  <si>
    <t>常滑高</t>
  </si>
  <si>
    <t>内海高</t>
  </si>
  <si>
    <t>半田高</t>
  </si>
  <si>
    <t>半田農高</t>
  </si>
  <si>
    <t>半田工高</t>
  </si>
  <si>
    <t>半田商高</t>
  </si>
  <si>
    <t>武豊高</t>
  </si>
  <si>
    <t>天白高</t>
  </si>
  <si>
    <t>東海南高</t>
  </si>
  <si>
    <t>菊里高</t>
  </si>
  <si>
    <t>向陽高</t>
  </si>
  <si>
    <t>桜台高</t>
  </si>
  <si>
    <t>市工業高</t>
  </si>
  <si>
    <t>市工芸高</t>
  </si>
  <si>
    <t>西陵高</t>
  </si>
  <si>
    <t>名古屋商高</t>
  </si>
  <si>
    <t>若宮商高</t>
  </si>
  <si>
    <t>ナゴヤイチリツワカミヤショウギョウ</t>
  </si>
  <si>
    <t>緑高</t>
  </si>
  <si>
    <t>富田高</t>
  </si>
  <si>
    <t>トミダ</t>
  </si>
  <si>
    <t>山田高</t>
  </si>
  <si>
    <t>瀬戸西高</t>
  </si>
  <si>
    <t>春日井東高</t>
  </si>
  <si>
    <t>日進高</t>
  </si>
  <si>
    <t>阿久比高</t>
  </si>
  <si>
    <t>アグイ</t>
  </si>
  <si>
    <t>高蔵寺高</t>
  </si>
  <si>
    <t>コウゾウジ</t>
  </si>
  <si>
    <t>半田東高</t>
  </si>
  <si>
    <t>春日井工高</t>
  </si>
  <si>
    <t>日進西高</t>
  </si>
  <si>
    <t>ニッシンニシ</t>
  </si>
  <si>
    <t>大府東高</t>
  </si>
  <si>
    <t>知多翔洋高</t>
  </si>
  <si>
    <t>名古屋南高</t>
  </si>
  <si>
    <t>瀬戸北総合高</t>
  </si>
  <si>
    <t>名東高</t>
  </si>
  <si>
    <t>春日井南高</t>
  </si>
  <si>
    <t>名古屋聾高</t>
  </si>
  <si>
    <t>愛知高</t>
  </si>
  <si>
    <t>愛知淑徳高</t>
  </si>
  <si>
    <t>啓明学館高</t>
  </si>
  <si>
    <t>名経大市邨高</t>
  </si>
  <si>
    <t>名経大高蔵高</t>
  </si>
  <si>
    <t>名古屋大谷高</t>
  </si>
  <si>
    <t>享栄高</t>
  </si>
  <si>
    <t>椙山高</t>
  </si>
  <si>
    <t>大同大大同高</t>
  </si>
  <si>
    <t>福祉大付高</t>
  </si>
  <si>
    <t>中京大中京高</t>
  </si>
  <si>
    <t>至学館高</t>
  </si>
  <si>
    <t>東海高</t>
  </si>
  <si>
    <t>東海学園高</t>
  </si>
  <si>
    <t>愛産大工高</t>
  </si>
  <si>
    <t>同朋高</t>
  </si>
  <si>
    <t>名古屋高</t>
  </si>
  <si>
    <t>名女大高</t>
  </si>
  <si>
    <t>中部大一高</t>
  </si>
  <si>
    <t>桜花学園高</t>
  </si>
  <si>
    <t>愛工大名電高</t>
  </si>
  <si>
    <t>南山男子高</t>
  </si>
  <si>
    <t>ナンザンガクエンダンシ</t>
  </si>
  <si>
    <t>名城大附高</t>
  </si>
  <si>
    <t>菊華高</t>
  </si>
  <si>
    <t>星城高</t>
  </si>
  <si>
    <t>中部大春日丘高</t>
  </si>
  <si>
    <t>栄徳高</t>
  </si>
  <si>
    <t>日進中</t>
  </si>
  <si>
    <t>ニッシンチュウ</t>
  </si>
  <si>
    <t>田光中</t>
  </si>
  <si>
    <t>タコウチュウ</t>
  </si>
  <si>
    <t>チクサダイ</t>
  </si>
  <si>
    <t>ナゴヤキタ</t>
  </si>
  <si>
    <t>名塚中</t>
  </si>
  <si>
    <t>ホウセイ</t>
  </si>
  <si>
    <t>瑞穂ヶ丘中</t>
  </si>
  <si>
    <t>ミズホガオカチュウ</t>
  </si>
  <si>
    <t>沢上中</t>
  </si>
  <si>
    <t>サワカミチュウ</t>
  </si>
  <si>
    <t>富田中</t>
  </si>
  <si>
    <t>はとり中</t>
  </si>
  <si>
    <t>ホウジン</t>
  </si>
  <si>
    <t>守山中</t>
  </si>
  <si>
    <t>モリヤマヒガシ</t>
  </si>
  <si>
    <t>守山西中</t>
  </si>
  <si>
    <t>モリヤマニシチュウ</t>
  </si>
  <si>
    <t>鳴子台中</t>
  </si>
  <si>
    <t>ナルコダイチュウ</t>
  </si>
  <si>
    <t>有松中</t>
  </si>
  <si>
    <t>扇台中</t>
  </si>
  <si>
    <t>オウギダイチュウ</t>
  </si>
  <si>
    <t>鎌倉台中</t>
  </si>
  <si>
    <t>カミノクラ</t>
  </si>
  <si>
    <t>高針台中</t>
  </si>
  <si>
    <t>牧の池中</t>
  </si>
  <si>
    <t>御幸山中</t>
  </si>
  <si>
    <t>平針中</t>
  </si>
  <si>
    <t>瀬戸南山中</t>
  </si>
  <si>
    <t>高森台中</t>
  </si>
  <si>
    <t>タカモリダイチュウ</t>
  </si>
  <si>
    <t>豊明中</t>
  </si>
  <si>
    <t>ハルキチュウ</t>
  </si>
  <si>
    <t>長久手中</t>
  </si>
  <si>
    <t>大府西中</t>
  </si>
  <si>
    <t>知多中部中</t>
  </si>
  <si>
    <t>東浦北部中</t>
  </si>
  <si>
    <t>ヒガシウラホクブチュウ</t>
  </si>
  <si>
    <t>野間中</t>
  </si>
  <si>
    <t>ノマチュウ</t>
  </si>
  <si>
    <t>武豊中</t>
  </si>
  <si>
    <t>富貴中</t>
  </si>
  <si>
    <t>愛知中</t>
  </si>
  <si>
    <t>トウカイ</t>
  </si>
  <si>
    <t>メイケイダイタカクラ</t>
  </si>
  <si>
    <t>吉根中</t>
  </si>
  <si>
    <t>キッコチュウ</t>
  </si>
  <si>
    <t>乙川中</t>
  </si>
  <si>
    <t>前津中</t>
  </si>
  <si>
    <t>振込明細書のコピーを余白に添付してください</t>
    <rPh sb="0" eb="2">
      <t>フリコミ</t>
    </rPh>
    <rPh sb="2" eb="5">
      <t>メイサイショ</t>
    </rPh>
    <rPh sb="10" eb="12">
      <t>ヨハク</t>
    </rPh>
    <rPh sb="13" eb="15">
      <t>テンプ</t>
    </rPh>
    <phoneticPr fontId="6"/>
  </si>
  <si>
    <t>SET PROJECT</t>
  </si>
  <si>
    <t>TNP</t>
  </si>
  <si>
    <t>ティーエヌピー</t>
  </si>
  <si>
    <t>緑丘高</t>
  </si>
  <si>
    <t>水野中</t>
  </si>
  <si>
    <t>滋賀大</t>
  </si>
  <si>
    <t>岐阜協立大</t>
  </si>
  <si>
    <t>ギフキョウリツダイガク</t>
  </si>
  <si>
    <t>藤田医科大</t>
  </si>
  <si>
    <t>フジタイカダイガク</t>
  </si>
  <si>
    <t>大阪府立大</t>
  </si>
  <si>
    <t>男4X400mR</t>
  </si>
  <si>
    <t>女4X400mR</t>
  </si>
  <si>
    <t>記録３</t>
    <rPh sb="0" eb="2">
      <t>キロク</t>
    </rPh>
    <phoneticPr fontId="6"/>
  </si>
  <si>
    <t>4.35.67</t>
    <phoneticPr fontId="6"/>
  </si>
  <si>
    <t>英字名</t>
    <rPh sb="0" eb="2">
      <t>エイジ</t>
    </rPh>
    <rPh sb="2" eb="3">
      <t>メイ</t>
    </rPh>
    <phoneticPr fontId="6"/>
  </si>
  <si>
    <t>英字(姓)NAGOYA</t>
    <phoneticPr fontId="6"/>
  </si>
  <si>
    <t>英字(名)taro</t>
    <phoneticPr fontId="6"/>
  </si>
  <si>
    <t>大学生のみ学連地域コードをハイフンを付けて入力</t>
    <rPh sb="0" eb="3">
      <t>ダイガクセイ</t>
    </rPh>
    <rPh sb="5" eb="7">
      <t>ガクレン</t>
    </rPh>
    <rPh sb="7" eb="9">
      <t>チイキ</t>
    </rPh>
    <rPh sb="18" eb="19">
      <t>ツ</t>
    </rPh>
    <rPh sb="21" eb="23">
      <t>ニュウリョク</t>
    </rPh>
    <phoneticPr fontId="6"/>
  </si>
  <si>
    <t>日付が数字になる場合には、ホームタブの数値メニューのリストから</t>
    <rPh sb="0" eb="2">
      <t>ヒヅケ</t>
    </rPh>
    <rPh sb="3" eb="5">
      <t>スウジ</t>
    </rPh>
    <rPh sb="8" eb="10">
      <t>バアイ</t>
    </rPh>
    <rPh sb="19" eb="21">
      <t>スウチ</t>
    </rPh>
    <phoneticPr fontId="6"/>
  </si>
  <si>
    <t>表示形式を日付に戻す</t>
  </si>
  <si>
    <t>日付の表示形式が失われてシリアル値になったデータは、簡単に日付の形に戻すことができます。</t>
  </si>
  <si>
    <t>操作方法は対象のセル（例ではB5:B14）をアクティブにし、「ホーム」タブの「表示形式」の▼をクリックし、一覧から「短い日付形式」もしくは「長い日付形式」をクリックします。</t>
  </si>
  <si>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</si>
  <si>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</si>
  <si>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</si>
  <si>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</si>
  <si>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①ファイルの送信がないと受付けしたことにはなりません。</t>
    <rPh sb="7" eb="9">
      <t>ソウシン</t>
    </rPh>
    <rPh sb="13" eb="15">
      <t>ウケツ</t>
    </rPh>
    <phoneticPr fontId="6"/>
  </si>
  <si>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6"/>
  </si>
  <si>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6"/>
  </si>
  <si>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6"/>
  </si>
  <si>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6"/>
  </si>
  <si>
    <t>　　フィールド種目では、記録の近い組の最後に追加します。</t>
    <rPh sb="19" eb="21">
      <t>サイゴ</t>
    </rPh>
    <phoneticPr fontId="6"/>
  </si>
  <si>
    <t>　⑤リレー情報確認で、メンバーが反映されていることを必ず確認してください。</t>
    <rPh sb="5" eb="7">
      <t>ジョウホウ</t>
    </rPh>
    <rPh sb="7" eb="9">
      <t>カクニン</t>
    </rPh>
    <rPh sb="28" eb="30">
      <t>カクニン</t>
    </rPh>
    <phoneticPr fontId="6"/>
  </si>
  <si>
    <t>　★作業の流れは次のとおりです。　データの入力は①②のシートのみです。</t>
    <rPh sb="2" eb="4">
      <t>サギョウ</t>
    </rPh>
    <rPh sb="5" eb="6">
      <t>ナガ</t>
    </rPh>
    <rPh sb="8" eb="9">
      <t>ツギ</t>
    </rPh>
    <rPh sb="21" eb="23">
      <t>ニュウリョク</t>
    </rPh>
    <phoneticPr fontId="6"/>
  </si>
  <si>
    <t>　　①団体情報の入力</t>
    <rPh sb="3" eb="5">
      <t>ダンタイ</t>
    </rPh>
    <rPh sb="5" eb="7">
      <t>ジョウホウ</t>
    </rPh>
    <rPh sb="8" eb="10">
      <t>ニュウリョク</t>
    </rPh>
    <phoneticPr fontId="6"/>
  </si>
  <si>
    <t>・プログラム購入部数もこちらで入力となります。</t>
    <rPh sb="6" eb="8">
      <t>コウニュウ</t>
    </rPh>
    <rPh sb="8" eb="10">
      <t>ブスウ</t>
    </rPh>
    <rPh sb="15" eb="17">
      <t>ニュウリョク</t>
    </rPh>
    <phoneticPr fontId="6"/>
  </si>
  <si>
    <t>　　②選手情報の入力</t>
    <rPh sb="3" eb="5">
      <t>センシュ</t>
    </rPh>
    <rPh sb="5" eb="7">
      <t>ジョウホウ</t>
    </rPh>
    <rPh sb="8" eb="10">
      <t>ニュウリョク</t>
    </rPh>
    <phoneticPr fontId="6"/>
  </si>
  <si>
    <t>　　※種目はドロップダウンリストから選択してください。</t>
    <rPh sb="3" eb="5">
      <t>シュモク</t>
    </rPh>
    <rPh sb="18" eb="20">
      <t>センタク</t>
    </rPh>
    <phoneticPr fontId="6"/>
  </si>
  <si>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6"/>
  </si>
  <si>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6"/>
  </si>
  <si>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6"/>
  </si>
  <si>
    <r>
      <t>◎トラック種目・・・・分秒をドット「．」で区切り、</t>
    </r>
    <r>
      <rPr>
        <b/>
        <u/>
        <sz val="11"/>
        <color indexed="10"/>
        <rFont val="ＭＳ ゴシック"/>
        <family val="3"/>
        <charset val="128"/>
      </rPr>
      <t>100分の1秒まで入力</t>
    </r>
    <rPh sb="5" eb="7">
      <t>シュモク</t>
    </rPh>
    <phoneticPr fontId="6"/>
  </si>
  <si>
    <t>4.07.00</t>
    <phoneticPr fontId="6"/>
  </si>
  <si>
    <t>12秒00</t>
    <rPh sb="2" eb="3">
      <t>ビョウ</t>
    </rPh>
    <phoneticPr fontId="6"/>
  </si>
  <si>
    <r>
      <t>◎フィールド種目・・・メートルを「m」で区切り、</t>
    </r>
    <r>
      <rPr>
        <b/>
        <u/>
        <sz val="11"/>
        <color indexed="10"/>
        <rFont val="ＭＳ ゴシック"/>
        <family val="3"/>
        <charset val="128"/>
      </rPr>
      <t>cm単位まで入力（「cm」の文字は入れない）</t>
    </r>
    <rPh sb="6" eb="8">
      <t>シュモク</t>
    </rPh>
    <phoneticPr fontId="6"/>
  </si>
  <si>
    <t>↓</t>
    <phoneticPr fontId="6"/>
  </si>
  <si>
    <t>20m00</t>
    <phoneticPr fontId="6"/>
  </si>
  <si>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6"/>
  </si>
  <si>
    <t>　　③種目別人数の確認・印刷</t>
    <rPh sb="3" eb="6">
      <t>シュモクベツ</t>
    </rPh>
    <rPh sb="6" eb="8">
      <t>ニンズウ</t>
    </rPh>
    <rPh sb="9" eb="11">
      <t>カクニン</t>
    </rPh>
    <rPh sb="12" eb="14">
      <t>インサツ</t>
    </rPh>
    <phoneticPr fontId="6"/>
  </si>
  <si>
    <t>　　④ファイルの保存</t>
    <rPh sb="8" eb="10">
      <t>ホゾン</t>
    </rPh>
    <phoneticPr fontId="6"/>
  </si>
  <si>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6"/>
  </si>
  <si>
    <t>　　⑤メール送信</t>
    <rPh sb="6" eb="8">
      <t>ソウシン</t>
    </rPh>
    <phoneticPr fontId="6"/>
  </si>
  <si>
    <t>　・入力したファイルを添付して送信してください。アドレスは要項を確認してください。</t>
    <rPh sb="2" eb="4">
      <t>ニュウリョク</t>
    </rPh>
    <rPh sb="11" eb="13">
      <t>テンプ</t>
    </rPh>
    <rPh sb="29" eb="31">
      <t>ヨウコウ</t>
    </rPh>
    <rPh sb="32" eb="34">
      <t>カクニン</t>
    </rPh>
    <phoneticPr fontId="6"/>
  </si>
  <si>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6"/>
  </si>
  <si>
    <t>　　⑥参加料の振込</t>
    <rPh sb="3" eb="6">
      <t>サンカリョウ</t>
    </rPh>
    <rPh sb="7" eb="9">
      <t>フリコミ</t>
    </rPh>
    <phoneticPr fontId="6"/>
  </si>
  <si>
    <r>
      <t>　・参加料を振り込んで</t>
    </r>
    <r>
      <rPr>
        <sz val="11"/>
        <color indexed="8"/>
        <rFont val="ＭＳ 明朝"/>
        <family val="1"/>
        <charset val="128"/>
      </rPr>
      <t>ください。</t>
    </r>
    <rPh sb="2" eb="5">
      <t>サンカリョウ</t>
    </rPh>
    <rPh sb="6" eb="7">
      <t>フ</t>
    </rPh>
    <rPh sb="8" eb="9">
      <t>コ</t>
    </rPh>
    <phoneticPr fontId="6"/>
  </si>
  <si>
    <t>　　⑦郵送</t>
    <rPh sb="3" eb="5">
      <t>ユウソウ</t>
    </rPh>
    <phoneticPr fontId="6"/>
  </si>
  <si>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6"/>
  </si>
  <si>
    <t>　　⑧申込完了</t>
    <rPh sb="3" eb="5">
      <t>モウシコミ</t>
    </rPh>
    <rPh sb="5" eb="7">
      <t>カンリョウ</t>
    </rPh>
    <phoneticPr fontId="6"/>
  </si>
  <si>
    <t>リレー参加数✕1200円</t>
    <rPh sb="3" eb="6">
      <t>サンカスウ</t>
    </rPh>
    <rPh sb="11" eb="12">
      <t>エン</t>
    </rPh>
    <phoneticPr fontId="6"/>
  </si>
  <si>
    <t>プログラム部数✕1000円</t>
    <rPh sb="5" eb="7">
      <t>ブスウ</t>
    </rPh>
    <rPh sb="12" eb="13">
      <t>エン</t>
    </rPh>
    <phoneticPr fontId="6"/>
  </si>
  <si>
    <t>・問合せは、申込みアドレスに件名を問合せとして送信願います。</t>
    <rPh sb="1" eb="3">
      <t>トイアワ</t>
    </rPh>
    <rPh sb="6" eb="8">
      <t>モウシコ</t>
    </rPh>
    <rPh sb="14" eb="16">
      <t>ケンメイ</t>
    </rPh>
    <rPh sb="17" eb="19">
      <t>トイアワ</t>
    </rPh>
    <rPh sb="23" eb="25">
      <t>ソウシン</t>
    </rPh>
    <rPh sb="25" eb="26">
      <t>ネガ</t>
    </rPh>
    <phoneticPr fontId="6"/>
  </si>
  <si>
    <r>
      <t>このファイルでは、</t>
    </r>
    <r>
      <rPr>
        <sz val="20"/>
        <color theme="3"/>
        <rFont val="HG創英角ﾎﾟｯﾌﾟ体"/>
        <family val="3"/>
        <charset val="128"/>
      </rPr>
      <t>個人登録(愛知陸協・マスターズ名古屋)</t>
    </r>
    <r>
      <rPr>
        <sz val="16"/>
        <rFont val="HG創英角ﾎﾟｯﾌﾟ体"/>
        <family val="3"/>
        <charset val="128"/>
      </rPr>
      <t>の方は申し込めません.</t>
    </r>
    <rPh sb="9" eb="11">
      <t>コジン</t>
    </rPh>
    <rPh sb="11" eb="13">
      <t>トウロク</t>
    </rPh>
    <rPh sb="14" eb="16">
      <t>アイチ</t>
    </rPh>
    <rPh sb="16" eb="18">
      <t>リッキョウ</t>
    </rPh>
    <rPh sb="24" eb="27">
      <t>ナゴヤ</t>
    </rPh>
    <rPh sb="29" eb="30">
      <t>カタ</t>
    </rPh>
    <rPh sb="31" eb="32">
      <t>モウ</t>
    </rPh>
    <rPh sb="33" eb="34">
      <t>コ</t>
    </rPh>
    <phoneticPr fontId="6"/>
  </si>
  <si>
    <t>←大学生のみ、地域学連コードをハイフンを含めて入力してください。</t>
    <rPh sb="1" eb="4">
      <t>ダイガクセイ</t>
    </rPh>
    <rPh sb="7" eb="9">
      <t>チイキ</t>
    </rPh>
    <rPh sb="9" eb="11">
      <t>ガクレン</t>
    </rPh>
    <rPh sb="20" eb="21">
      <t>フク</t>
    </rPh>
    <rPh sb="23" eb="25">
      <t>ニュウ</t>
    </rPh>
    <phoneticPr fontId="6"/>
  </si>
  <si>
    <t>http://www.aichi-rk.jp/01_01nittei.htm</t>
  </si>
  <si>
    <t>短い日付表示を選択してください。⑧日付が数字になる場合を参照してください。</t>
    <rPh sb="0" eb="1">
      <t>ミジカ</t>
    </rPh>
    <rPh sb="2" eb="4">
      <t>ヒヅケ</t>
    </rPh>
    <rPh sb="4" eb="6">
      <t>ヒョウジ</t>
    </rPh>
    <rPh sb="7" eb="9">
      <t>センタク</t>
    </rPh>
    <rPh sb="17" eb="27">
      <t>ヒヅ</t>
    </rPh>
    <rPh sb="28" eb="30">
      <t>サンショウ</t>
    </rPh>
    <phoneticPr fontId="6"/>
  </si>
  <si>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⑦リレーの選手が反映されない場合の対処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6"/>
  </si>
  <si>
    <t>　　選手を追加する場合に差分だけではなく、全員分のデータに追加する人を入力してください。</t>
    <rPh sb="2" eb="4">
      <t>センシュ</t>
    </rPh>
    <rPh sb="5" eb="7">
      <t>ツイカ</t>
    </rPh>
    <rPh sb="9" eb="11">
      <t>バアイ</t>
    </rPh>
    <rPh sb="12" eb="14">
      <t>サブン</t>
    </rPh>
    <rPh sb="21" eb="23">
      <t>ゼンイ</t>
    </rPh>
    <rPh sb="23" eb="24">
      <t>ブン</t>
    </rPh>
    <rPh sb="29" eb="31">
      <t>ツイカ</t>
    </rPh>
    <rPh sb="33" eb="34">
      <t>ヒト</t>
    </rPh>
    <rPh sb="35" eb="37">
      <t>ニュウリョク</t>
    </rPh>
    <phoneticPr fontId="6"/>
  </si>
  <si>
    <t>日本陸連の陸上競技活動再開のガイダンスに基づき、名古屋地区陸上競技協会は、感染防止に最大限の注意を払った上、</t>
    <rPh sb="0" eb="4">
      <t>ニホンリクレン</t>
    </rPh>
    <rPh sb="5" eb="7">
      <t>リクジョウ</t>
    </rPh>
    <rPh sb="7" eb="9">
      <t>キョウギ</t>
    </rPh>
    <rPh sb="9" eb="11">
      <t>カツドウ</t>
    </rPh>
    <rPh sb="11" eb="13">
      <t>サイカイ</t>
    </rPh>
    <rPh sb="20" eb="21">
      <t>モト</t>
    </rPh>
    <rPh sb="24" eb="27">
      <t>ナゴヤ</t>
    </rPh>
    <rPh sb="27" eb="29">
      <t>チク</t>
    </rPh>
    <rPh sb="29" eb="35">
      <t>リクジョウキョウギキョウカイ</t>
    </rPh>
    <phoneticPr fontId="6"/>
  </si>
  <si>
    <t>できる限り感染リスクを軽減させた競技会の運営に務めてまいります。</t>
    <phoneticPr fontId="6"/>
  </si>
  <si>
    <t>そこで、競技会に参加される皆様には、大会前後の体調を確認・記録し、大会前の体調については大会当日に提出をして頂きます。</t>
    <rPh sb="13" eb="14">
      <t>ミナ</t>
    </rPh>
    <rPh sb="14" eb="15">
      <t>サマ</t>
    </rPh>
    <rPh sb="54" eb="55">
      <t>イタダ</t>
    </rPh>
    <phoneticPr fontId="6"/>
  </si>
  <si>
    <t>①団体情報入力と②選手情報入力を行ってから、⑤大会前提出用⑥大会後個人管理用を印刷してお使いください。</t>
    <rPh sb="1" eb="3">
      <t>ダンタイ</t>
    </rPh>
    <rPh sb="3" eb="5">
      <t>ジョウホウ</t>
    </rPh>
    <rPh sb="5" eb="7">
      <t>ニュウリョク</t>
    </rPh>
    <rPh sb="9" eb="15">
      <t>センシュジョウホウニュウリョ</t>
    </rPh>
    <rPh sb="16" eb="17">
      <t>オコナ</t>
    </rPh>
    <rPh sb="39" eb="41">
      <t>インサツ</t>
    </rPh>
    <rPh sb="44" eb="45">
      <t>ツカ</t>
    </rPh>
    <phoneticPr fontId="6"/>
  </si>
  <si>
    <t>合計</t>
    <rPh sb="0" eb="2">
      <t>ゴウケイ</t>
    </rPh>
    <phoneticPr fontId="6"/>
  </si>
  <si>
    <t>⬅</t>
    <phoneticPr fontId="6"/>
  </si>
  <si>
    <r>
      <rPr>
        <b/>
        <sz val="15.5"/>
        <rFont val="ARゴシック体S"/>
        <family val="3"/>
        <charset val="128"/>
      </rPr>
      <t>　　　　　　　　　　　　　　　　　　　　</t>
    </r>
    <r>
      <rPr>
        <b/>
        <sz val="15.5"/>
        <color rgb="FFFF0000"/>
        <rFont val="ARゴシック体S"/>
        <family val="3"/>
        <charset val="128"/>
      </rPr>
      <t>]ＡＡＦ</t>
    </r>
  </si>
  <si>
    <t>【大会前／提出用】新型コロナウイルス感染症についての体調管理チェツクシート</t>
    <phoneticPr fontId="96"/>
  </si>
  <si>
    <t>本チェックシートは各種大会において新型コロナウイルス感染症の拡大を防⽌するため、参加者の健康状態を確認することを⽬的としています。本チェックシートに記入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大会会場にて感染症患者またはその疑いのある⽅が発⾒された場合に必要な範囲で保健所等に提供することがあります。</t>
    <phoneticPr fontId="97"/>
  </si>
  <si>
    <t>※犬会1週間前から記入し、犬会当日、主催者の指示に従い指定の場所に提出すること</t>
    <phoneticPr fontId="98"/>
  </si>
  <si>
    <t>※該当しない場合は☓を入れ、該当する場合は○を記入すること（体温0.1℃単位の数字を記入）</t>
    <phoneticPr fontId="98"/>
  </si>
  <si>
    <t>N0.</t>
    <phoneticPr fontId="99"/>
  </si>
  <si>
    <t>チェックリスト</t>
    <phoneticPr fontId="15"/>
  </si>
  <si>
    <t>]．</t>
    <phoneticPr fontId="99"/>
  </si>
  <si>
    <t>のどの痛みがある</t>
    <phoneticPr fontId="15"/>
  </si>
  <si>
    <t>２</t>
    <phoneticPr fontId="15"/>
  </si>
  <si>
    <t>咳（せき）が出る</t>
    <phoneticPr fontId="15"/>
  </si>
  <si>
    <t>３</t>
    <phoneticPr fontId="15"/>
  </si>
  <si>
    <t>痰（たん）がでたリ、からんだリする</t>
    <phoneticPr fontId="15"/>
  </si>
  <si>
    <t>４</t>
    <phoneticPr fontId="15"/>
  </si>
  <si>
    <t>鼻水（はなみず）、鼻づまリがある　※アレルギーを除く</t>
    <phoneticPr fontId="15"/>
  </si>
  <si>
    <t>５</t>
    <phoneticPr fontId="15"/>
  </si>
  <si>
    <t>頭が痛い</t>
    <phoneticPr fontId="15"/>
  </si>
  <si>
    <t>６</t>
    <phoneticPr fontId="15"/>
  </si>
  <si>
    <t>体のだるさなどがある</t>
    <phoneticPr fontId="15"/>
  </si>
  <si>
    <t>７</t>
    <phoneticPr fontId="15"/>
  </si>
  <si>
    <t>発熱の症状がある</t>
    <phoneticPr fontId="15"/>
  </si>
  <si>
    <t>８</t>
    <phoneticPr fontId="15"/>
  </si>
  <si>
    <t>息苦しさがある</t>
    <phoneticPr fontId="15"/>
  </si>
  <si>
    <t>９</t>
    <phoneticPr fontId="15"/>
  </si>
  <si>
    <t>味覚異常(味がしない)</t>
    <phoneticPr fontId="15"/>
  </si>
  <si>
    <t>咬覚異常(匂いがしない)</t>
    <phoneticPr fontId="15"/>
  </si>
  <si>
    <t>体温</t>
    <phoneticPr fontId="15"/>
  </si>
  <si>
    <t>゜Ｃ</t>
    <phoneticPr fontId="15"/>
  </si>
  <si>
    <t>゜Ｃ</t>
    <phoneticPr fontId="15"/>
  </si>
  <si>
    <t>゜Ｃ</t>
    <phoneticPr fontId="15"/>
  </si>
  <si>
    <t>氏名</t>
    <phoneticPr fontId="15"/>
  </si>
  <si>
    <t>所属（学校名など）</t>
  </si>
  <si>
    <t>連絡先（電話番号）</t>
    <phoneticPr fontId="15"/>
  </si>
  <si>
    <t>保護者氏名
(中学生･高校生のみ)</t>
    <rPh sb="7" eb="9">
      <t>チュウガク</t>
    </rPh>
    <rPh sb="9" eb="10">
      <t>セイ</t>
    </rPh>
    <rPh sb="11" eb="14">
      <t>コウコウセイ</t>
    </rPh>
    <phoneticPr fontId="14"/>
  </si>
  <si>
    <t>]ＡＡＦ</t>
    <phoneticPr fontId="101"/>
  </si>
  <si>
    <t>　【大会後／個人管理用】新型コロナウイルス感染症についての体調管理チェツクシート</t>
    <phoneticPr fontId="103"/>
  </si>
  <si>
    <t>※犬会終了後２週間は健康チェックをすること。</t>
    <phoneticPr fontId="103"/>
  </si>
  <si>
    <t>※該当しない場合は☓を入れ、該当する場合は○を記入すること［体温は0.1℃単位の数字を記入］</t>
    <phoneticPr fontId="103"/>
  </si>
  <si>
    <t>N0.</t>
    <phoneticPr fontId="99"/>
  </si>
  <si>
    <t>チェックリスト</t>
    <phoneticPr fontId="15"/>
  </si>
  <si>
    <t>１</t>
    <phoneticPr fontId="97"/>
  </si>
  <si>
    <t>のどの痛みがある</t>
    <phoneticPr fontId="99"/>
  </si>
  <si>
    <t>２</t>
    <phoneticPr fontId="15"/>
  </si>
  <si>
    <t>咳（せき）が出る</t>
    <phoneticPr fontId="99"/>
  </si>
  <si>
    <t>３</t>
    <phoneticPr fontId="15"/>
  </si>
  <si>
    <t>痰（たん）がでたり、からんだりする</t>
    <phoneticPr fontId="99"/>
  </si>
  <si>
    <t>鼻水、鼻づまりがある　ﾒｱﾚﾉﾚｷﾞｰを匹</t>
    <phoneticPr fontId="104"/>
  </si>
  <si>
    <t>５</t>
    <phoneticPr fontId="15"/>
  </si>
  <si>
    <t>頭が痛い</t>
    <phoneticPr fontId="99"/>
  </si>
  <si>
    <t>６</t>
    <phoneticPr fontId="15"/>
  </si>
  <si>
    <t>体のだるさなどがある</t>
    <phoneticPr fontId="99"/>
  </si>
  <si>
    <t>７</t>
    <phoneticPr fontId="15"/>
  </si>
  <si>
    <t>発熱の症状がある</t>
    <phoneticPr fontId="99"/>
  </si>
  <si>
    <t>８</t>
    <phoneticPr fontId="15"/>
  </si>
  <si>
    <t>息苦しさがある</t>
    <phoneticPr fontId="99"/>
  </si>
  <si>
    <t>９</t>
    <phoneticPr fontId="15"/>
  </si>
  <si>
    <t>味覚異常(味がしない)</t>
    <phoneticPr fontId="99"/>
  </si>
  <si>
    <t>嗅覚異常(匂いがしない)</t>
    <phoneticPr fontId="99"/>
  </si>
  <si>
    <t>体温</t>
    <phoneticPr fontId="99"/>
  </si>
  <si>
    <t>゜ Ｃ</t>
    <phoneticPr fontId="104"/>
  </si>
  <si>
    <t>゜ Ｃ</t>
    <phoneticPr fontId="104"/>
  </si>
  <si>
    <t>゜ Ｃ</t>
    <phoneticPr fontId="104"/>
  </si>
  <si>
    <t>゜ Ｃ</t>
    <phoneticPr fontId="104"/>
  </si>
  <si>
    <t>氏名</t>
    <phoneticPr fontId="15"/>
  </si>
  <si>
    <t>※症状が４日以上続く場合は必ず最寄りの保健所、医師会、診療所等に報告してください。症状には個人差がありますので、強い症状と思う場合にはすぐに報告してください。</t>
    <phoneticPr fontId="99"/>
  </si>
  <si>
    <t>※保健所、医師会、診療所等に相談後、必ず大会主催者に報告してください。</t>
    <phoneticPr fontId="99"/>
  </si>
  <si>
    <t>①団体情報入力を行ってから、⑤大会前提出用⑥大会後個人管理用を必要数印刷してお使いください。</t>
    <rPh sb="1" eb="3">
      <t>ダンタイ</t>
    </rPh>
    <rPh sb="3" eb="5">
      <t>ジョウホウ</t>
    </rPh>
    <rPh sb="5" eb="7">
      <t>ニュウリョク</t>
    </rPh>
    <rPh sb="6" eb="7">
      <t>チカラ</t>
    </rPh>
    <rPh sb="8" eb="9">
      <t>オコナ</t>
    </rPh>
    <rPh sb="31" eb="34">
      <t>ヒツヨウスウ</t>
    </rPh>
    <rPh sb="34" eb="36">
      <t>インサツ</t>
    </rPh>
    <rPh sb="39" eb="40">
      <t>ツカ</t>
    </rPh>
    <phoneticPr fontId="6"/>
  </si>
  <si>
    <t>アクレディテーションカード</t>
  </si>
  <si>
    <t>Accreditation Card</t>
  </si>
  <si>
    <t>試合のときに発行する入場許可証</t>
  </si>
  <si>
    <t>当分の間、名古屋地区の競技会は無観客で実施します。</t>
    <rPh sb="0" eb="2">
      <t>トウブン</t>
    </rPh>
    <rPh sb="3" eb="4">
      <t>ア</t>
    </rPh>
    <rPh sb="5" eb="11">
      <t>ナゴヤチク</t>
    </rPh>
    <rPh sb="11" eb="14">
      <t>キョウギカイ</t>
    </rPh>
    <rPh sb="15" eb="18">
      <t>ムカンキャク</t>
    </rPh>
    <rPh sb="19" eb="21">
      <t>ジッシ</t>
    </rPh>
    <phoneticPr fontId="40"/>
  </si>
  <si>
    <t>個人参加者の引率などについて、選手1名に付き1名の帯同を認めます。</t>
    <rPh sb="0" eb="2">
      <t>コジン</t>
    </rPh>
    <rPh sb="2" eb="5">
      <t>サンカシャ</t>
    </rPh>
    <rPh sb="6" eb="8">
      <t>インソツ</t>
    </rPh>
    <rPh sb="15" eb="17">
      <t>センシュ</t>
    </rPh>
    <rPh sb="18" eb="19">
      <t>メイ</t>
    </rPh>
    <rPh sb="20" eb="21">
      <t>ツ</t>
    </rPh>
    <rPh sb="23" eb="24">
      <t>メイ</t>
    </rPh>
    <rPh sb="25" eb="27">
      <t>タイドウ</t>
    </rPh>
    <rPh sb="28" eb="29">
      <t>ミト</t>
    </rPh>
    <phoneticPr fontId="40"/>
  </si>
  <si>
    <t>学校等の引率で、審判をされない方も１団体１名の帯同を認めます。</t>
    <rPh sb="0" eb="2">
      <t>ガッコウ</t>
    </rPh>
    <rPh sb="2" eb="3">
      <t>ナド</t>
    </rPh>
    <rPh sb="4" eb="6">
      <t>インソツ</t>
    </rPh>
    <rPh sb="8" eb="10">
      <t>シンパン</t>
    </rPh>
    <rPh sb="15" eb="16">
      <t>カタ</t>
    </rPh>
    <rPh sb="18" eb="20">
      <t>ダンタイ</t>
    </rPh>
    <rPh sb="21" eb="22">
      <t>メイ</t>
    </rPh>
    <rPh sb="23" eb="25">
      <t>タイドウ</t>
    </rPh>
    <rPh sb="26" eb="27">
      <t>ミト</t>
    </rPh>
    <phoneticPr fontId="40"/>
  </si>
  <si>
    <t>選手同様、大会前後の検温等の実施・提出も合わせてお願い致します。</t>
    <rPh sb="0" eb="2">
      <t>センシュ</t>
    </rPh>
    <rPh sb="2" eb="4">
      <t>ドウヨウ</t>
    </rPh>
    <rPh sb="5" eb="7">
      <t>タイカイ</t>
    </rPh>
    <rPh sb="7" eb="9">
      <t>ゼンゴ</t>
    </rPh>
    <rPh sb="10" eb="12">
      <t>ケンオン</t>
    </rPh>
    <rPh sb="12" eb="13">
      <t>ナド</t>
    </rPh>
    <rPh sb="14" eb="16">
      <t>ジッシ</t>
    </rPh>
    <rPh sb="17" eb="19">
      <t>テイシュツ</t>
    </rPh>
    <rPh sb="20" eb="21">
      <t>ア</t>
    </rPh>
    <rPh sb="25" eb="26">
      <t>ネガ</t>
    </rPh>
    <rPh sb="27" eb="28">
      <t>イタ</t>
    </rPh>
    <phoneticPr fontId="40"/>
  </si>
  <si>
    <t>キ　　　リ　　　ト　　リ</t>
    <phoneticPr fontId="40"/>
  </si>
  <si>
    <t>ADカード申請書</t>
    <rPh sb="5" eb="8">
      <t>シンセイショ</t>
    </rPh>
    <phoneticPr fontId="40"/>
  </si>
  <si>
    <t>申請日</t>
    <rPh sb="0" eb="3">
      <t>シンセイビ</t>
    </rPh>
    <phoneticPr fontId="40"/>
  </si>
  <si>
    <t>令和２年　　　　月　　　　日</t>
    <rPh sb="0" eb="2">
      <t>レイワ</t>
    </rPh>
    <rPh sb="3" eb="4">
      <t>ネン</t>
    </rPh>
    <rPh sb="8" eb="9">
      <t>ツキ</t>
    </rPh>
    <rPh sb="13" eb="14">
      <t>ヒ</t>
    </rPh>
    <phoneticPr fontId="40"/>
  </si>
  <si>
    <t>名古屋地区陸上競技協会　会長　坂井田　酵三殿</t>
    <rPh sb="0" eb="11">
      <t>ナゴヤチクリ</t>
    </rPh>
    <rPh sb="12" eb="14">
      <t>カイチョウ</t>
    </rPh>
    <rPh sb="15" eb="18">
      <t>サカイダ</t>
    </rPh>
    <rPh sb="20" eb="21">
      <t>サン</t>
    </rPh>
    <rPh sb="21" eb="22">
      <t>ドノ</t>
    </rPh>
    <phoneticPr fontId="40"/>
  </si>
  <si>
    <t>団　体　名</t>
    <rPh sb="0" eb="1">
      <t>ダン</t>
    </rPh>
    <rPh sb="2" eb="3">
      <t>カラダ</t>
    </rPh>
    <rPh sb="4" eb="5">
      <t>メイ</t>
    </rPh>
    <phoneticPr fontId="40"/>
  </si>
  <si>
    <t>申請者 氏名</t>
    <rPh sb="0" eb="3">
      <t>シンセイシャ</t>
    </rPh>
    <rPh sb="4" eb="6">
      <t>シメイ</t>
    </rPh>
    <phoneticPr fontId="40"/>
  </si>
  <si>
    <t>申請者住所</t>
    <rPh sb="0" eb="3">
      <t>シンセイシャ</t>
    </rPh>
    <rPh sb="3" eb="5">
      <t>ジュウショ</t>
    </rPh>
    <phoneticPr fontId="40"/>
  </si>
  <si>
    <t>電話番号
（携帯が望ましい）</t>
    <rPh sb="0" eb="4">
      <t>デンワバンゴウ</t>
    </rPh>
    <rPh sb="6" eb="8">
      <t>ケイタイ</t>
    </rPh>
    <rPh sb="9" eb="10">
      <t>ノゾ</t>
    </rPh>
    <phoneticPr fontId="40"/>
  </si>
  <si>
    <t>大会要項・競技注意事項等に記されている注意事項を厳守し引率します。</t>
    <rPh sb="0" eb="4">
      <t>タイカイヨウコウ</t>
    </rPh>
    <rPh sb="5" eb="7">
      <t>キョウギ</t>
    </rPh>
    <rPh sb="7" eb="11">
      <t>チュウイジコウ</t>
    </rPh>
    <rPh sb="11" eb="12">
      <t>ナド</t>
    </rPh>
    <rPh sb="13" eb="14">
      <t>シル</t>
    </rPh>
    <rPh sb="19" eb="23">
      <t>チュウイジコウ</t>
    </rPh>
    <rPh sb="24" eb="26">
      <t>ゲンシュ</t>
    </rPh>
    <rPh sb="27" eb="29">
      <t>インソツ</t>
    </rPh>
    <phoneticPr fontId="40"/>
  </si>
  <si>
    <t>これらの項目が守られない場合には退場して頂く場合があります。、</t>
    <phoneticPr fontId="40"/>
  </si>
  <si>
    <t>本人自署</t>
    <rPh sb="0" eb="2">
      <t>ホンニン</t>
    </rPh>
    <rPh sb="2" eb="4">
      <t>ジショ</t>
    </rPh>
    <phoneticPr fontId="40"/>
  </si>
  <si>
    <t>選手との続柄</t>
    <rPh sb="0" eb="2">
      <t>センシュ</t>
    </rPh>
    <rPh sb="4" eb="6">
      <t>ゾクガラ</t>
    </rPh>
    <phoneticPr fontId="40"/>
  </si>
  <si>
    <t>・他地区、他県登録者の参加は認めていません。</t>
    <rPh sb="1" eb="4">
      <t>タチク</t>
    </rPh>
    <rPh sb="5" eb="7">
      <t>タケン</t>
    </rPh>
    <rPh sb="7" eb="10">
      <t>トウロクシャ</t>
    </rPh>
    <rPh sb="11" eb="13">
      <t>サンカ</t>
    </rPh>
    <rPh sb="14" eb="15">
      <t>ミト</t>
    </rPh>
    <phoneticPr fontId="6"/>
  </si>
  <si>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6"/>
  </si>
  <si>
    <t>・メールの件名には、必ず団体名を記入してください。</t>
    <rPh sb="5" eb="7">
      <t>ケンメイ</t>
    </rPh>
    <rPh sb="10" eb="11">
      <t>カナラ</t>
    </rPh>
    <rPh sb="12" eb="15">
      <t>ダンタイメイ</t>
    </rPh>
    <rPh sb="16" eb="18">
      <t>キニュウ</t>
    </rPh>
    <phoneticPr fontId="6"/>
  </si>
  <si>
    <t>・申込ファイル名も団体名に変えてから送信してください。</t>
    <rPh sb="1" eb="3">
      <t>モウシコミ</t>
    </rPh>
    <rPh sb="7" eb="8">
      <t>メイ</t>
    </rPh>
    <rPh sb="9" eb="12">
      <t>ダンタイメイ</t>
    </rPh>
    <rPh sb="13" eb="14">
      <t>カ</t>
    </rPh>
    <rPh sb="18" eb="20">
      <t>ソウシン</t>
    </rPh>
    <phoneticPr fontId="6"/>
  </si>
  <si>
    <r>
      <t xml:space="preserve">ﾌﾘｶﾞﾅ
</t>
    </r>
    <r>
      <rPr>
        <b/>
        <sz val="8"/>
        <color indexed="10"/>
        <rFont val="ＭＳ 明朝"/>
        <family val="1"/>
        <charset val="128"/>
      </rPr>
      <t>姓と名の間に
半角ｽﾍﾟｰｽ1つ</t>
    </r>
    <rPh sb="13" eb="15">
      <t>ハンカク</t>
    </rPh>
    <phoneticPr fontId="6"/>
  </si>
  <si>
    <t>名古屋　太郎</t>
    <rPh sb="0" eb="3">
      <t>ナゴヤ</t>
    </rPh>
    <rPh sb="4" eb="6">
      <t>タロウ</t>
    </rPh>
    <phoneticPr fontId="6"/>
  </si>
  <si>
    <t>ﾅｺﾞﾔ ﾀﾛｳ</t>
    <phoneticPr fontId="6"/>
  </si>
  <si>
    <t>競技者名英字</t>
  </si>
  <si>
    <t>国籍</t>
  </si>
  <si>
    <t>高2</t>
    <rPh sb="0" eb="1">
      <t>コウ</t>
    </rPh>
    <phoneticPr fontId="6"/>
  </si>
  <si>
    <t>生年月日</t>
    <rPh sb="0" eb="4">
      <t>セイネン</t>
    </rPh>
    <phoneticPr fontId="6"/>
  </si>
  <si>
    <t>ナンバー</t>
    <phoneticPr fontId="6"/>
  </si>
  <si>
    <t>JAAF ID</t>
    <phoneticPr fontId="6"/>
  </si>
  <si>
    <t>中１</t>
    <rPh sb="0" eb="1">
      <t>チュウ</t>
    </rPh>
    <phoneticPr fontId="6"/>
  </si>
  <si>
    <t>中２</t>
    <rPh sb="0" eb="1">
      <t>チュウ</t>
    </rPh>
    <phoneticPr fontId="6"/>
  </si>
  <si>
    <t>中３</t>
    <rPh sb="0" eb="1">
      <t>チュウ</t>
    </rPh>
    <phoneticPr fontId="6"/>
  </si>
  <si>
    <t>高１</t>
    <rPh sb="0" eb="1">
      <t>コウ</t>
    </rPh>
    <phoneticPr fontId="6"/>
  </si>
  <si>
    <t>高２</t>
    <rPh sb="0" eb="1">
      <t>コウ</t>
    </rPh>
    <phoneticPr fontId="6"/>
  </si>
  <si>
    <t>高３</t>
    <rPh sb="0" eb="1">
      <t>コウ</t>
    </rPh>
    <phoneticPr fontId="6"/>
  </si>
  <si>
    <t>高４</t>
    <rPh sb="0" eb="1">
      <t>コウ</t>
    </rPh>
    <phoneticPr fontId="6"/>
  </si>
  <si>
    <t>大１</t>
    <rPh sb="0" eb="1">
      <t>ダイ</t>
    </rPh>
    <phoneticPr fontId="6"/>
  </si>
  <si>
    <t>大２</t>
    <rPh sb="0" eb="1">
      <t>ダイ</t>
    </rPh>
    <phoneticPr fontId="6"/>
  </si>
  <si>
    <t>大３</t>
    <rPh sb="0" eb="1">
      <t>ダイ</t>
    </rPh>
    <phoneticPr fontId="6"/>
  </si>
  <si>
    <t>大４</t>
    <rPh sb="0" eb="1">
      <t>ダイ</t>
    </rPh>
    <phoneticPr fontId="6"/>
  </si>
  <si>
    <t>大５</t>
    <rPh sb="0" eb="1">
      <t>ダイ</t>
    </rPh>
    <phoneticPr fontId="6"/>
  </si>
  <si>
    <t>Ｍ１</t>
    <phoneticPr fontId="6"/>
  </si>
  <si>
    <t>Ｍ２</t>
  </si>
  <si>
    <t>Ｄ１</t>
    <phoneticPr fontId="6"/>
  </si>
  <si>
    <t>Ｄ２</t>
  </si>
  <si>
    <t>Ｄ３</t>
  </si>
  <si>
    <t>Ｄ４</t>
  </si>
  <si>
    <t>団体名</t>
    <rPh sb="0" eb="2">
      <t>ダンタイ</t>
    </rPh>
    <rPh sb="2" eb="3">
      <t>メイ</t>
    </rPh>
    <phoneticPr fontId="10"/>
  </si>
  <si>
    <t>　⑥選手データ入力で、項目が変更･追加されています。JAAF登録データから貼り付けをお願いします。</t>
    <rPh sb="2" eb="4">
      <t>センシュ</t>
    </rPh>
    <rPh sb="7" eb="9">
      <t>ニュウリョク</t>
    </rPh>
    <rPh sb="11" eb="13">
      <t>コウモク</t>
    </rPh>
    <rPh sb="14" eb="16">
      <t>ヘンコウ</t>
    </rPh>
    <rPh sb="17" eb="19">
      <t>ツイカ</t>
    </rPh>
    <rPh sb="30" eb="32">
      <t>トウロク</t>
    </rPh>
    <rPh sb="37" eb="38">
      <t>ハ</t>
    </rPh>
    <rPh sb="39" eb="40">
      <t>ツ</t>
    </rPh>
    <rPh sb="43" eb="44">
      <t>ネガ</t>
    </rPh>
    <phoneticPr fontId="6"/>
  </si>
  <si>
    <t>団体ID</t>
  </si>
  <si>
    <t>愛知陸協医事部</t>
  </si>
  <si>
    <t>アイチリクキョウイジブ</t>
  </si>
  <si>
    <t>CHUKYO SPIRITS</t>
  </si>
  <si>
    <t>ﾁｰﾑすｰ</t>
  </si>
  <si>
    <t>チームスー</t>
  </si>
  <si>
    <t>RCベルマーレ</t>
  </si>
  <si>
    <t>ランニングクラブベルマーレ</t>
  </si>
  <si>
    <t>丸八RC</t>
  </si>
  <si>
    <t>マルハチランニングクラブ</t>
  </si>
  <si>
    <t>阿久比RC</t>
  </si>
  <si>
    <t>アグイランニングクラブ</t>
  </si>
  <si>
    <t>宝グループ</t>
  </si>
  <si>
    <t>タカラグループ</t>
  </si>
  <si>
    <t>ティラド</t>
  </si>
  <si>
    <t>ティラドリクジョウキョウギブ</t>
  </si>
  <si>
    <t>小牧ジュニア</t>
  </si>
  <si>
    <t>コマキジュニア</t>
  </si>
  <si>
    <t>TRT</t>
  </si>
  <si>
    <t>トーカイアールティー</t>
  </si>
  <si>
    <t>名大医AC</t>
  </si>
  <si>
    <t>ナゴヤダイガクイガクブエーシー</t>
  </si>
  <si>
    <t>メイジョウダイガクヤクガクブ</t>
  </si>
  <si>
    <t>セット　プロジェクト</t>
  </si>
  <si>
    <t>ＴＳＭ一般</t>
  </si>
  <si>
    <t>ティーエスエムイッパン</t>
  </si>
  <si>
    <t>TIS</t>
  </si>
  <si>
    <t>ティーアイエス</t>
  </si>
  <si>
    <t>interlaken</t>
  </si>
  <si>
    <t>インターラーケン</t>
  </si>
  <si>
    <t>愛知医大病院</t>
  </si>
  <si>
    <t>アイチイカダイガクビョウイン</t>
  </si>
  <si>
    <t>I.A.R.C名古屋</t>
  </si>
  <si>
    <t>インフィニティ　アスリート　アンド　ランニング　クラブ　ナゴヤ</t>
  </si>
  <si>
    <t>ラフィネ</t>
  </si>
  <si>
    <t>ラフィネグループリクジョウブ</t>
  </si>
  <si>
    <t>NCRC</t>
  </si>
  <si>
    <t>エヌシーアールシー</t>
  </si>
  <si>
    <t>トライルAC</t>
  </si>
  <si>
    <t>トライル　アスリートクラブ</t>
  </si>
  <si>
    <t>東浦ＡＣ</t>
  </si>
  <si>
    <t>ヒガシウラアスリートクラブ</t>
  </si>
  <si>
    <t>流通経済大</t>
  </si>
  <si>
    <t>リュウツウケイザイダイガク</t>
  </si>
  <si>
    <t>上武大</t>
  </si>
  <si>
    <t>ジョウブダイガク</t>
  </si>
  <si>
    <t>芝浦工業大</t>
  </si>
  <si>
    <t>シバウラコウギョウダイガク</t>
  </si>
  <si>
    <t>工学院大</t>
  </si>
  <si>
    <t>コウガクインダイガク</t>
  </si>
  <si>
    <t>帝京科学大</t>
  </si>
  <si>
    <t>テイキョウカガクダイガク</t>
  </si>
  <si>
    <t>明治学院大</t>
  </si>
  <si>
    <t>メイジガクインダイガク</t>
  </si>
  <si>
    <t>立教大</t>
  </si>
  <si>
    <t>リッキョウダイガク</t>
  </si>
  <si>
    <t>新潟医療福祉大</t>
  </si>
  <si>
    <t>ニイガタイリョウフクシダイガク</t>
  </si>
  <si>
    <t>新潟大</t>
  </si>
  <si>
    <t>ニイガタダイガク</t>
  </si>
  <si>
    <t>金沢工業大</t>
  </si>
  <si>
    <t>カナザワコウギョウダイガク</t>
  </si>
  <si>
    <t>金沢大</t>
  </si>
  <si>
    <t>カナザワダイガク</t>
  </si>
  <si>
    <t>山梨大</t>
  </si>
  <si>
    <t>ヤマナシダイガク</t>
  </si>
  <si>
    <t>岐阜聖徳大</t>
  </si>
  <si>
    <t>岐阜大</t>
  </si>
  <si>
    <t>ギフダイガク</t>
  </si>
  <si>
    <t>中部学院大</t>
  </si>
  <si>
    <t>チュウブガクインダイガク</t>
  </si>
  <si>
    <t>修文大</t>
  </si>
  <si>
    <t>シュウブンダイガク</t>
  </si>
  <si>
    <t>豊田工業高専</t>
  </si>
  <si>
    <t>トヨタコウギョウコウトウセンモンガッコウ</t>
  </si>
  <si>
    <t>名古屋商科大</t>
  </si>
  <si>
    <t>ナゴヤショウカダイガク</t>
  </si>
  <si>
    <t>シガダイガク</t>
  </si>
  <si>
    <t>京都産業大</t>
  </si>
  <si>
    <t>キョウトサンギョウダイガク</t>
  </si>
  <si>
    <t>京都女子大</t>
  </si>
  <si>
    <t>キョウトジョシダイガク</t>
  </si>
  <si>
    <t>明治国際医療大</t>
  </si>
  <si>
    <t>メイジコクサイイリョウダイガク</t>
  </si>
  <si>
    <t>オオサカフリツダイガク</t>
  </si>
  <si>
    <t>関西大</t>
  </si>
  <si>
    <t>カンサイダイガク</t>
  </si>
  <si>
    <t>環太平洋大</t>
  </si>
  <si>
    <t>カンタイヘイヨウダイガク</t>
  </si>
  <si>
    <t>松山大</t>
  </si>
  <si>
    <t>マツヤマダイガク</t>
  </si>
  <si>
    <t>九州共立大</t>
  </si>
  <si>
    <t>キュウシュウキョウリツダイガク</t>
  </si>
  <si>
    <t>名古屋工学院高</t>
  </si>
  <si>
    <t>名古屋情報高</t>
  </si>
  <si>
    <t>名大附高</t>
  </si>
  <si>
    <t>アジヨシ</t>
  </si>
  <si>
    <t>セトミナミヤマチュウ</t>
  </si>
  <si>
    <t>オワリアサヒヒガシ</t>
  </si>
  <si>
    <t>トヨアケチュウ</t>
  </si>
  <si>
    <t>クツカケ</t>
  </si>
  <si>
    <t>ニッシンヒガシ</t>
  </si>
  <si>
    <t>ナガクテチュウ</t>
  </si>
  <si>
    <t>セイレイ</t>
  </si>
  <si>
    <t>ミナセチュウ</t>
  </si>
  <si>
    <t>トヨアケサカエ</t>
  </si>
  <si>
    <t>オワリアサヒニシ</t>
  </si>
  <si>
    <t>ナガクテキタ</t>
  </si>
  <si>
    <t>カスガイチュウブ</t>
  </si>
  <si>
    <t>タカライチュウガッコウ</t>
  </si>
  <si>
    <t>旭中</t>
  </si>
  <si>
    <t>アサヒナカ</t>
  </si>
  <si>
    <t>カスガイトウブ</t>
  </si>
  <si>
    <t>南城中</t>
  </si>
  <si>
    <t>ナミシロチュウガッコウ</t>
  </si>
  <si>
    <t>青山中</t>
  </si>
  <si>
    <t>アオヤマチュウ</t>
  </si>
  <si>
    <t>岩崎中</t>
  </si>
  <si>
    <t>イワサキチュウガッコウ</t>
  </si>
  <si>
    <t>春日井知多中</t>
  </si>
  <si>
    <t>カスガイチタチュウガッコウ</t>
  </si>
  <si>
    <t>長南中</t>
  </si>
  <si>
    <t>ナガナンチュウ</t>
  </si>
  <si>
    <t>石尾台中</t>
  </si>
  <si>
    <t>イシオダイチュウ</t>
  </si>
  <si>
    <t>春日井西部中</t>
  </si>
  <si>
    <t>セイブチュウガッコウ</t>
  </si>
  <si>
    <t>坂下中</t>
  </si>
  <si>
    <t>サカシタチュウガッコウ</t>
  </si>
  <si>
    <t>ミズノチュウ</t>
  </si>
  <si>
    <t>東郷中</t>
  </si>
  <si>
    <t>トウゴウチュウ</t>
  </si>
  <si>
    <t>柏原中</t>
  </si>
  <si>
    <t>カシハラチュウ</t>
  </si>
  <si>
    <t>品野中</t>
  </si>
  <si>
    <t>シナノチュウ</t>
  </si>
  <si>
    <t>熊野中</t>
  </si>
  <si>
    <t>クマノチュウ</t>
  </si>
  <si>
    <t>ナラワ</t>
  </si>
  <si>
    <t>常滑中</t>
  </si>
  <si>
    <t>トコナメチュウ</t>
  </si>
  <si>
    <t>オオブニシチュウ</t>
  </si>
  <si>
    <t>オオブミナミ</t>
  </si>
  <si>
    <t>チタチュウブチュウ</t>
  </si>
  <si>
    <t>ヒガシウラ</t>
  </si>
  <si>
    <t>ヒガシウラセイブ</t>
  </si>
  <si>
    <t>コウワ</t>
  </si>
  <si>
    <t>タケトヨチュウ</t>
  </si>
  <si>
    <t>フキチュウ</t>
  </si>
  <si>
    <t>オッカワチュウ</t>
  </si>
  <si>
    <t>カメザキ</t>
  </si>
  <si>
    <t>トウカイヨコスカ</t>
  </si>
  <si>
    <t>鬼崎中</t>
  </si>
  <si>
    <t>オニザキチュウガッコウ</t>
  </si>
  <si>
    <t>内海中</t>
  </si>
  <si>
    <t>ウツミチュウガッコウ</t>
  </si>
  <si>
    <t>豊浜中</t>
  </si>
  <si>
    <t>トヨハマチュウ</t>
  </si>
  <si>
    <t>上野中</t>
  </si>
  <si>
    <t>ウエノチュウ</t>
  </si>
  <si>
    <t>師勝中</t>
  </si>
  <si>
    <t>シカツチュウ</t>
  </si>
  <si>
    <t>南陵中</t>
  </si>
  <si>
    <t>ナンリョウチュウ</t>
  </si>
  <si>
    <t>名和中</t>
  </si>
  <si>
    <t>ナワチュウ</t>
  </si>
  <si>
    <t>シオジ</t>
  </si>
  <si>
    <t>ナゴヤシロヤマ</t>
  </si>
  <si>
    <t>ナゴヤシンポ</t>
  </si>
  <si>
    <t>チクサ</t>
  </si>
  <si>
    <t>フジ</t>
  </si>
  <si>
    <t>アイチシュクトク</t>
  </si>
  <si>
    <t>ホクリョウ</t>
  </si>
  <si>
    <t>ナヅカチュウ</t>
  </si>
  <si>
    <t>ナガラ</t>
  </si>
  <si>
    <t>ハトリチュウ</t>
  </si>
  <si>
    <t>助光中</t>
  </si>
  <si>
    <t>スケヒカリチュウ</t>
  </si>
  <si>
    <t>モリヤマチュウ</t>
  </si>
  <si>
    <t>アリマツチュウ</t>
  </si>
  <si>
    <t>カミオカ</t>
  </si>
  <si>
    <t>コウハリタイチュン</t>
  </si>
  <si>
    <t>フジモリ</t>
  </si>
  <si>
    <t>マキノイケ</t>
  </si>
  <si>
    <t>ミユキヤマチュウ</t>
  </si>
  <si>
    <t>アイチチュウ</t>
  </si>
  <si>
    <t>ナゴヤジョシダイ</t>
  </si>
  <si>
    <t>サクラダ</t>
  </si>
  <si>
    <t>イタカ</t>
  </si>
  <si>
    <t>ナゴヤ</t>
  </si>
  <si>
    <t>ナンザンチュウダンシブ</t>
  </si>
  <si>
    <t>ナゴヤチドリガオカ</t>
  </si>
  <si>
    <t>ナゴヤトヨクニ</t>
  </si>
  <si>
    <t>ナンコウ</t>
  </si>
  <si>
    <t>ヒビノ</t>
  </si>
  <si>
    <t>ナゴヤナンヨウ</t>
  </si>
  <si>
    <t>コウナンチュウガッコウ</t>
  </si>
  <si>
    <t>植田中</t>
  </si>
  <si>
    <t>ウエダナカ</t>
  </si>
  <si>
    <t>エンジョウチュウガッコウ</t>
  </si>
  <si>
    <t>イセヤマ</t>
  </si>
  <si>
    <t>イチヤナギ</t>
  </si>
  <si>
    <t>トウチ</t>
  </si>
  <si>
    <t>ヤダチュウガッコウ</t>
  </si>
  <si>
    <t>カマクラダイ</t>
  </si>
  <si>
    <t>マエズチュウ</t>
  </si>
  <si>
    <t>滝ノ水中</t>
  </si>
  <si>
    <t>タキノミズチュウ</t>
  </si>
  <si>
    <t>御田中</t>
  </si>
  <si>
    <t>ミタチュウ</t>
  </si>
  <si>
    <t>森孝中</t>
  </si>
  <si>
    <t>モリタカチュウ</t>
  </si>
  <si>
    <t>原中</t>
  </si>
  <si>
    <t>ハラチュウ</t>
  </si>
  <si>
    <t>金城学院中</t>
  </si>
  <si>
    <t>キンジョウガクインチュウ</t>
  </si>
  <si>
    <t>東星中</t>
  </si>
  <si>
    <t>トウセイチュウ</t>
  </si>
  <si>
    <t>ミナミテンパク</t>
  </si>
  <si>
    <t>守山北中</t>
  </si>
  <si>
    <t>モリヤマキタチュウ</t>
  </si>
  <si>
    <t>川名中</t>
  </si>
  <si>
    <t>カワナチュウ</t>
  </si>
  <si>
    <t>志段味中</t>
  </si>
  <si>
    <t>シダミチュウ</t>
  </si>
  <si>
    <t>笈瀬中</t>
  </si>
  <si>
    <t>オイセチュウ</t>
  </si>
  <si>
    <t>ヒラバリチュウ</t>
  </si>
  <si>
    <t>名南中</t>
  </si>
  <si>
    <t>メイナンチュウ</t>
  </si>
  <si>
    <t>供米田中</t>
  </si>
  <si>
    <t>クマイデンチュウ</t>
  </si>
  <si>
    <t>山王中</t>
  </si>
  <si>
    <t>サンノウチュウ</t>
  </si>
  <si>
    <t>上社中</t>
  </si>
  <si>
    <t>カミヤシロチュウ</t>
  </si>
  <si>
    <t>本城中</t>
  </si>
  <si>
    <t>ホンジョウチュウ</t>
  </si>
  <si>
    <t>桜山中</t>
  </si>
  <si>
    <t>サクラヤマチュウ</t>
  </si>
  <si>
    <t>名大附属中</t>
  </si>
  <si>
    <t>メイダイフゾクチュウ</t>
  </si>
  <si>
    <t>愛工大名電中</t>
  </si>
  <si>
    <t>アイコウダイメイデンチュウ</t>
  </si>
  <si>
    <t>山田中</t>
  </si>
  <si>
    <t>ヤマダチュウ</t>
  </si>
  <si>
    <t>一色中</t>
  </si>
  <si>
    <t>イシキチュウ</t>
  </si>
  <si>
    <t>←団体名最初の一文字を入力してください。</t>
    <rPh sb="1" eb="3">
      <t>ダンタイ</t>
    </rPh>
    <rPh sb="4" eb="6">
      <t>サイショ</t>
    </rPh>
    <rPh sb="7" eb="10">
      <t>ヒトモジ</t>
    </rPh>
    <rPh sb="11" eb="13">
      <t>ニュウリョク</t>
    </rPh>
    <phoneticPr fontId="6"/>
  </si>
  <si>
    <t>個人登録の方は、個人登録用のファイルを利用してください、</t>
    <rPh sb="0" eb="2">
      <t>コジン</t>
    </rPh>
    <rPh sb="2" eb="4">
      <t>トウロク</t>
    </rPh>
    <rPh sb="5" eb="6">
      <t>カタ</t>
    </rPh>
    <rPh sb="8" eb="12">
      <t>コジン</t>
    </rPh>
    <rPh sb="12" eb="13">
      <t>ヨウ</t>
    </rPh>
    <rPh sb="19" eb="21">
      <t>リヨウ</t>
    </rPh>
    <phoneticPr fontId="6"/>
  </si>
  <si>
    <t>国籍</t>
    <rPh sb="0" eb="2">
      <t>コクセキ</t>
    </rPh>
    <phoneticPr fontId="6"/>
  </si>
  <si>
    <t>JPN 日本</t>
    <rPh sb="4" eb="6">
      <t>ニホン</t>
    </rPh>
    <phoneticPr fontId="6"/>
  </si>
  <si>
    <t>AND　アンドラ公国</t>
  </si>
  <si>
    <t>ARE　アラブ首長国連邦</t>
  </si>
  <si>
    <t>AFG　アフガニスタン・イスラム国</t>
  </si>
  <si>
    <t>ATG　アンチグア・バーブーダ</t>
  </si>
  <si>
    <t>AIA　アンギラ</t>
  </si>
  <si>
    <t>ALB　アルバニア共和国</t>
  </si>
  <si>
    <t>ARM　アルメニア共和国</t>
  </si>
  <si>
    <t>ANT　オランダ領アンチル</t>
  </si>
  <si>
    <t>AGO　アンゴラ共和国</t>
  </si>
  <si>
    <t>ATA　南極</t>
  </si>
  <si>
    <t>ARG　アルゼンチン共和国</t>
  </si>
  <si>
    <t>ASM　米領サモア</t>
  </si>
  <si>
    <t>AUT　オーストリア共和国</t>
  </si>
  <si>
    <t>AUS　オーストラリア</t>
  </si>
  <si>
    <t>ABW　アルバ</t>
  </si>
  <si>
    <t>AZE　アゼルバイジャン共和国</t>
  </si>
  <si>
    <t>BIH　(ボスニア・ヘルツェゴビナ共和国)</t>
  </si>
  <si>
    <t>BRB　バルバドス</t>
  </si>
  <si>
    <t>BGD　バングラデシュ人民共和国</t>
  </si>
  <si>
    <t>BEL　ベルギー王国</t>
  </si>
  <si>
    <t>BFA　ブルキナファソ</t>
  </si>
  <si>
    <t>BGR　ブルガリア共和国</t>
  </si>
  <si>
    <t>BHR　バーレーン国</t>
  </si>
  <si>
    <t>BDI　ブルンジ共和国</t>
  </si>
  <si>
    <t>BEN　ベナン共和国</t>
  </si>
  <si>
    <t>BMU　バーミューダ諸島</t>
  </si>
  <si>
    <t>BRN　ブルネイ・ダルサラーム国</t>
  </si>
  <si>
    <t>BOL　ボリビア共和国</t>
  </si>
  <si>
    <t>BRA　ブラジル連邦共和国</t>
  </si>
  <si>
    <t>BHS　バハマ国</t>
  </si>
  <si>
    <t>BTN　ブータン王国</t>
  </si>
  <si>
    <t>BVT　ブーベ島</t>
  </si>
  <si>
    <t>BWA　ボツワナ共和国</t>
  </si>
  <si>
    <t>BLR　ベラルーシ共和国</t>
  </si>
  <si>
    <t>BLZ　ベリーズ</t>
  </si>
  <si>
    <t>CAN　カナダ</t>
  </si>
  <si>
    <t>CCK　ココス諸島</t>
  </si>
  <si>
    <t>CAF　中央アフリカ共和国</t>
  </si>
  <si>
    <t>COG　コンゴ共和国</t>
  </si>
  <si>
    <t>CHE　スイス連邦</t>
  </si>
  <si>
    <t>CIV　コートジボアール共和国</t>
  </si>
  <si>
    <t>COK　クック諸島</t>
  </si>
  <si>
    <t>CHL　チリ共和国</t>
  </si>
  <si>
    <t>CMR　カメルーン共和国</t>
  </si>
  <si>
    <t>CHN　中華人民共和国</t>
  </si>
  <si>
    <t>COL　コロンビア共和国</t>
  </si>
  <si>
    <t>CRI　コスタリカ共和国</t>
  </si>
  <si>
    <t>CUB　キューバ共和国</t>
  </si>
  <si>
    <t>CPV　カーボベルデ共和国</t>
  </si>
  <si>
    <t>CXR　クリスマス島</t>
  </si>
  <si>
    <t>CYP　キプロス共和国</t>
  </si>
  <si>
    <t>CZE　チェコ共和国</t>
  </si>
  <si>
    <t>DEU　ドイツ連邦共和国</t>
  </si>
  <si>
    <t>DJI　ジブチ共和国</t>
  </si>
  <si>
    <t>DNK　デンマーク王国</t>
  </si>
  <si>
    <t>DMA　ドミニカ国</t>
  </si>
  <si>
    <t>DOM　ドミニカ共和国</t>
  </si>
  <si>
    <t>DZA　アルジェリア民主人民共和国</t>
  </si>
  <si>
    <t>ECU　エクアドル共和国</t>
  </si>
  <si>
    <t>EST　エストニア共和国</t>
  </si>
  <si>
    <t>EGY　エジプト・アラブ共和国</t>
  </si>
  <si>
    <t>ESH　西サハラ</t>
  </si>
  <si>
    <t>ERI　エリトリア</t>
  </si>
  <si>
    <t>ESP　スペイン</t>
  </si>
  <si>
    <t>ETH　エチオピア</t>
  </si>
  <si>
    <t>FIN　フィンランド共和国</t>
  </si>
  <si>
    <t>FJI　フィジー共和国</t>
  </si>
  <si>
    <t>FLK　フォークランド(マルビナス)諸島</t>
  </si>
  <si>
    <t>FSM　ミクロネシア連邦</t>
  </si>
  <si>
    <t>FRO　フェロー諸島</t>
  </si>
  <si>
    <t>FRA　フランス共和国</t>
  </si>
  <si>
    <t>FXX　フランス本国</t>
  </si>
  <si>
    <t>GAB　ガボン共和国</t>
  </si>
  <si>
    <t>GBR　グレートブリテン及び北部アイルランド連合王国(英国)</t>
  </si>
  <si>
    <t>GRD　グレナダ</t>
  </si>
  <si>
    <t>GEO　グルジア共和国</t>
  </si>
  <si>
    <t>GUF　仏領ギアナ</t>
  </si>
  <si>
    <t>GHA　ガーナ共和国</t>
  </si>
  <si>
    <t>GIB　ジブラルタル</t>
  </si>
  <si>
    <t>GRL　グリーンランド</t>
  </si>
  <si>
    <t>GMB　ガンビア共和国</t>
  </si>
  <si>
    <t>GIN　ギニア共和国</t>
  </si>
  <si>
    <t>GLP　グアドループ島</t>
  </si>
  <si>
    <t>GNQ　赤道ギニア共和国</t>
  </si>
  <si>
    <t>GRC　ギリシア共和国</t>
  </si>
  <si>
    <t>SGS　南ジョージア島・南サンドイッチ諸島</t>
  </si>
  <si>
    <t>GTM　グアテマラ共和国</t>
  </si>
  <si>
    <t>GUM　グアム</t>
  </si>
  <si>
    <t>GNB　ギニアビサオ共和国</t>
  </si>
  <si>
    <t>GUY　ガイアナ協同共和国</t>
  </si>
  <si>
    <t>HKG　ホンコン (香港)</t>
  </si>
  <si>
    <t>HMD　ヘアド島・マクドナルド諸島</t>
  </si>
  <si>
    <t>HND　ホンジュラス共和国</t>
  </si>
  <si>
    <t>HRV　クロアチア共和国</t>
  </si>
  <si>
    <t>HTI　ハイチ共和国</t>
  </si>
  <si>
    <t>HUN　ハンガリー共和国</t>
  </si>
  <si>
    <t>IDN　インドネシア共和国</t>
  </si>
  <si>
    <t>IRL　アイルランド</t>
  </si>
  <si>
    <t>ISR　イスラエル国</t>
  </si>
  <si>
    <t>IND　インド</t>
  </si>
  <si>
    <t>IOT　英領インド洋地域</t>
  </si>
  <si>
    <t>IRQ　イラク共和国</t>
  </si>
  <si>
    <t>IRN　イラン・イスラム共和国</t>
  </si>
  <si>
    <t>ISL　アイスランド共和国</t>
  </si>
  <si>
    <t>ITA　イタリア共和国</t>
  </si>
  <si>
    <t>JAM　ジャマイカ</t>
  </si>
  <si>
    <t>JOR　ヨルダン・ハシミテ王国</t>
  </si>
  <si>
    <t>JPN　日本国</t>
  </si>
  <si>
    <t>KEN　ケニア共和国</t>
  </si>
  <si>
    <t>KGZ　キルギスタン共和国</t>
  </si>
  <si>
    <t>KHM　カンボディア王国</t>
  </si>
  <si>
    <t>KIR　キリバス共和国</t>
  </si>
  <si>
    <t>COM　コモロ・イスラム連邦共和国</t>
  </si>
  <si>
    <t>KNA　セントクリストファー・ネイビス</t>
  </si>
  <si>
    <t>PRK　(北朝鮮=朝鮮民主主義人民共和国)</t>
  </si>
  <si>
    <t>KOR　大韓民国</t>
  </si>
  <si>
    <t>KWT　クウェート国</t>
  </si>
  <si>
    <t>CYM　ケイマン諸島</t>
  </si>
  <si>
    <t>KAZ　カザフスタン共和国</t>
  </si>
  <si>
    <t>LAO　ラオス人民民主共和国</t>
  </si>
  <si>
    <t>LBN　レバノン共和国</t>
  </si>
  <si>
    <t>LCA　セントルシア</t>
  </si>
  <si>
    <t>LIE　リヒテンシュタイン公国</t>
  </si>
  <si>
    <t>LKA　スリランカ民主社会主義共和国</t>
  </si>
  <si>
    <t>LBR　リベリア共和国</t>
  </si>
  <si>
    <t>LSO　レソト王国</t>
  </si>
  <si>
    <t>LTU　リトアニア共和国</t>
  </si>
  <si>
    <t>LUX　ルクセンブルク大公国</t>
  </si>
  <si>
    <t>LVA　ラトビア共和国</t>
  </si>
  <si>
    <t>LBY　社会主義人民リビア・アラブ国</t>
  </si>
  <si>
    <t>MAR　モロッコ王国</t>
  </si>
  <si>
    <t>MCO　モナコ公国</t>
  </si>
  <si>
    <t>MDA　モルドバ共和国</t>
  </si>
  <si>
    <t>MDG　マダガスカル共和国</t>
  </si>
  <si>
    <t>MHL　マーシャル諸島共和国</t>
  </si>
  <si>
    <t>MLI　マリ共和国</t>
  </si>
  <si>
    <t>MMR　ミャンマー連邦</t>
  </si>
  <si>
    <t>MNG　モンゴル国</t>
  </si>
  <si>
    <t>MAC　マカオ(澳門)</t>
  </si>
  <si>
    <t>MNP　北マリアナ諸島</t>
  </si>
  <si>
    <t>MTQ　マルチニーク島</t>
  </si>
  <si>
    <t>MRT　モーリタニア・イスラム共和国</t>
  </si>
  <si>
    <t>MSR　モントセラト</t>
  </si>
  <si>
    <t>MLT　マルタ共和国</t>
  </si>
  <si>
    <t>MUS　モーリシャス共和国</t>
  </si>
  <si>
    <t>MDV　モルジブ共和国</t>
  </si>
  <si>
    <t>MWI　マラウイ共和国</t>
  </si>
  <si>
    <t>MEX　メキシコ合衆国</t>
  </si>
  <si>
    <t>MYS　マレーシア</t>
  </si>
  <si>
    <t>MOZ　モザンビーク共和国</t>
  </si>
  <si>
    <t>NAM　ナミビア共和国</t>
  </si>
  <si>
    <t>NCL　ニューカレドニア</t>
  </si>
  <si>
    <t>NER　ニジェール共和国</t>
  </si>
  <si>
    <t>NFK　ノーフォーク島</t>
  </si>
  <si>
    <t>NGA　ナイジェリア連邦共和国</t>
  </si>
  <si>
    <t>NIC　ニカラグア共和国</t>
  </si>
  <si>
    <t>NLD　オランダ王国</t>
  </si>
  <si>
    <t>NOR　ノルウェー王国</t>
  </si>
  <si>
    <t>NPL　ネパール王国</t>
  </si>
  <si>
    <t>NRU　ナウル共和国</t>
  </si>
  <si>
    <t>NIU　ニウエ</t>
  </si>
  <si>
    <t>NZL　ニュージーランド</t>
  </si>
  <si>
    <t>OMN　オマーン国</t>
  </si>
  <si>
    <t>PAN　パナマ共和国</t>
  </si>
  <si>
    <t>PER　ペルー共和国</t>
  </si>
  <si>
    <t>PYF　仏領ポリネシア</t>
  </si>
  <si>
    <t>PNG　パプアニューギニア</t>
  </si>
  <si>
    <t>PHL　フィリピン共和国</t>
  </si>
  <si>
    <t>PAK　パキスタン・イスラム共和国</t>
  </si>
  <si>
    <t>POL　ポーランド共和国</t>
  </si>
  <si>
    <t>SPM　サンピエール島・ミクロン島</t>
  </si>
  <si>
    <t>PCN　ピトケアン島</t>
  </si>
  <si>
    <t>PRI　プエルトリコ</t>
  </si>
  <si>
    <t>PRT　ポルトガル共和国</t>
  </si>
  <si>
    <t>PLW　パラオ</t>
  </si>
  <si>
    <t>PRY　パラグアイ共和国</t>
  </si>
  <si>
    <t>QAT　カタール国</t>
  </si>
  <si>
    <t>REU　レユニオン</t>
  </si>
  <si>
    <t>ROM　ルーマニア</t>
  </si>
  <si>
    <t>RUS　ロシア連邦</t>
  </si>
  <si>
    <t>RWA　ルワンダ共和国</t>
  </si>
  <si>
    <t>SAU　サウジアラビア王国</t>
  </si>
  <si>
    <t>SLB　ソロモン諸島</t>
  </si>
  <si>
    <t>SYC　セイシェル共和国</t>
  </si>
  <si>
    <t>SDN　スーダン共和国</t>
  </si>
  <si>
    <t>SWE　スウェーデン王国</t>
  </si>
  <si>
    <t>SGP　シンガポール共和国</t>
  </si>
  <si>
    <t>SHN　セントヘレナ島</t>
  </si>
  <si>
    <t>SVN　スロベニア共和国</t>
  </si>
  <si>
    <t>SJM　スバールバル諸島・ヤンマイエン島</t>
  </si>
  <si>
    <t>SVK　スロバキア共和国</t>
  </si>
  <si>
    <t>SLE　シエラレオネ共和国</t>
  </si>
  <si>
    <t>SMR　サンマリノ共和国</t>
  </si>
  <si>
    <t>SEN　セネガル共和国</t>
  </si>
  <si>
    <t>SOM　ソマリア民主共和国</t>
  </si>
  <si>
    <t>SUR　スリナム共和国</t>
  </si>
  <si>
    <t>STP　サントメ・プリンシペ民主共和国</t>
  </si>
  <si>
    <t>SLV　エルサルバドル共和国</t>
  </si>
  <si>
    <t>SYR　シリア・アラブ共和国</t>
  </si>
  <si>
    <t>SWZ　スワジランド王国</t>
  </si>
  <si>
    <t>TCA　タークス諸島・カイコス諸島</t>
  </si>
  <si>
    <t>TCD　チャド共和国</t>
  </si>
  <si>
    <t>ATF　仏領極南諸島</t>
  </si>
  <si>
    <t>TGO　トーゴ共和国</t>
  </si>
  <si>
    <t>THA　タイ王国</t>
  </si>
  <si>
    <t>TJK　タジキスタン共和国</t>
  </si>
  <si>
    <t>TKL　トケラウ諸島</t>
  </si>
  <si>
    <t>TKM　トルクメニスタン</t>
  </si>
  <si>
    <t>TUN　チュニジア共和国</t>
  </si>
  <si>
    <t>TON　トンガ王国</t>
  </si>
  <si>
    <t>TMP　東チモール</t>
  </si>
  <si>
    <t>TUR　トルコ共和国</t>
  </si>
  <si>
    <t>TTO　トリニダード・トバゴ共和国</t>
  </si>
  <si>
    <t>TUV　ツバル</t>
  </si>
  <si>
    <t>TWN　台湾</t>
  </si>
  <si>
    <t>TZA　タンザニア連合共和国</t>
  </si>
  <si>
    <t>UKR　ウクライナ</t>
  </si>
  <si>
    <t>UGA　ウガンダ共和国</t>
  </si>
  <si>
    <t>UMI　米領太平洋諸島</t>
  </si>
  <si>
    <t>USA　アメリカ合衆国(米国)</t>
  </si>
  <si>
    <t>URY　ウルグアイ東方共和国</t>
  </si>
  <si>
    <t>UZB　ウズベキスタン共和国</t>
  </si>
  <si>
    <t>VAT　バチカン市国</t>
  </si>
  <si>
    <t>VCT　セントビンセント及びグレナディーン諸島</t>
  </si>
  <si>
    <t>VEN　ベネズエラ共和国</t>
  </si>
  <si>
    <t>VGB　英領バージン諸島</t>
  </si>
  <si>
    <t>VIR　米領バージン諸島</t>
  </si>
  <si>
    <t>VNM　ベトナム社会主義共和国</t>
  </si>
  <si>
    <t>VUT　バヌアツ共和国</t>
  </si>
  <si>
    <t>WLF　ワリス・フテュナ諸島</t>
  </si>
  <si>
    <t>WSM　西サモア</t>
  </si>
  <si>
    <t>YEM　イエメン共和国</t>
  </si>
  <si>
    <t>MYT　マイヨット島</t>
  </si>
  <si>
    <t>YUG　(ユーゴスラビア連邦共和国)</t>
  </si>
  <si>
    <t>ZAF　南アフリカ共和国</t>
  </si>
  <si>
    <t>ZMB　ザンビア共和国</t>
  </si>
  <si>
    <t>ZAR　ザイール共和国</t>
  </si>
  <si>
    <t>ZWE　ジンバブエ共和国</t>
  </si>
  <si>
    <t>大６</t>
    <rPh sb="0" eb="1">
      <t>ダイ</t>
    </rPh>
    <phoneticPr fontId="6"/>
  </si>
  <si>
    <r>
      <rPr>
        <b/>
        <sz val="14"/>
        <rFont val="HG丸ｺﾞｼｯｸM-PRO"/>
        <family val="3"/>
        <charset val="128"/>
      </rPr>
      <t>このファイルに、必要事項を入力してそのままのファイル形式でメールに添付して送信願います。</t>
    </r>
    <r>
      <rPr>
        <b/>
        <sz val="14"/>
        <color rgb="FFFF0000"/>
        <rFont val="HG丸ｺﾞｼｯｸM-PRO"/>
        <family val="3"/>
        <charset val="128"/>
      </rPr>
      <t xml:space="preserve">
</t>
    </r>
    <r>
      <rPr>
        <b/>
        <i/>
        <u/>
        <sz val="14"/>
        <color rgb="FFFF0000"/>
        <rFont val="HG丸ｺﾞｼｯｸM-PRO"/>
        <family val="3"/>
        <charset val="128"/>
      </rPr>
      <t>エクセル互換ソフト・ＰＤＦ等では受付不可です。</t>
    </r>
    <rPh sb="8" eb="12">
      <t>ヒツヨウジコウ</t>
    </rPh>
    <rPh sb="13" eb="15">
      <t>ニュウリョク</t>
    </rPh>
    <rPh sb="26" eb="28">
      <t>ケイシキ</t>
    </rPh>
    <rPh sb="33" eb="35">
      <t>テンプ</t>
    </rPh>
    <rPh sb="37" eb="39">
      <t>ソウシン</t>
    </rPh>
    <rPh sb="39" eb="40">
      <t>ネガ</t>
    </rPh>
    <rPh sb="49" eb="51">
      <t>ゴカン</t>
    </rPh>
    <rPh sb="58" eb="59">
      <t>ナド</t>
    </rPh>
    <rPh sb="61" eb="65">
      <t>ウケツケフカ</t>
    </rPh>
    <phoneticPr fontId="6"/>
  </si>
  <si>
    <t>　・参加選手のデータ、申込種目、記録を入力してください。</t>
    <rPh sb="2" eb="4">
      <t>サンカ</t>
    </rPh>
    <rPh sb="4" eb="6">
      <t>センシュ</t>
    </rPh>
    <rPh sb="11" eb="13">
      <t>モウシコミ</t>
    </rPh>
    <rPh sb="13" eb="15">
      <t>シュモク</t>
    </rPh>
    <rPh sb="16" eb="18">
      <t>キロク</t>
    </rPh>
    <rPh sb="19" eb="21">
      <t>ニュウリョク</t>
    </rPh>
    <phoneticPr fontId="6"/>
  </si>
  <si>
    <t>種目数×800円</t>
  </si>
  <si>
    <t>一般大学高校</t>
    <rPh sb="0" eb="2">
      <t>イッパ</t>
    </rPh>
    <rPh sb="2" eb="4">
      <t>ダイガク</t>
    </rPh>
    <rPh sb="4" eb="6">
      <t>コウコウ</t>
    </rPh>
    <phoneticPr fontId="6"/>
  </si>
  <si>
    <t>⬅参加料が中学生と一般大学高校で異なります。必ず選択してください。</t>
    <rPh sb="1" eb="4">
      <t>サンカリョウ</t>
    </rPh>
    <rPh sb="5" eb="8">
      <t>チュウガクセイ</t>
    </rPh>
    <rPh sb="9" eb="13">
      <t>イッパ</t>
    </rPh>
    <rPh sb="13" eb="15">
      <t>コウコウ</t>
    </rPh>
    <rPh sb="16" eb="17">
      <t>コト</t>
    </rPh>
    <rPh sb="22" eb="23">
      <t>カナラ</t>
    </rPh>
    <rPh sb="24" eb="26">
      <t>センタク</t>
    </rPh>
    <phoneticPr fontId="6"/>
  </si>
  <si>
    <t>中学生と一般で参加料が異なります。①団体情報入力で正しいカテゴリーが選択されているか確認願います。</t>
    <rPh sb="0" eb="3">
      <t>チュウガクセイ</t>
    </rPh>
    <rPh sb="4" eb="6">
      <t>イッパン</t>
    </rPh>
    <rPh sb="7" eb="10">
      <t>サンカリョウ</t>
    </rPh>
    <rPh sb="11" eb="12">
      <t>コト</t>
    </rPh>
    <rPh sb="18" eb="20">
      <t>ダンタイ</t>
    </rPh>
    <rPh sb="20" eb="22">
      <t>ジョウホウ</t>
    </rPh>
    <rPh sb="22" eb="24">
      <t>ニュウリョク</t>
    </rPh>
    <rPh sb="25" eb="26">
      <t>タダ</t>
    </rPh>
    <rPh sb="34" eb="36">
      <t>センタク</t>
    </rPh>
    <rPh sb="42" eb="44">
      <t>カクニン</t>
    </rPh>
    <rPh sb="44" eb="45">
      <t>ネガ</t>
    </rPh>
    <phoneticPr fontId="6"/>
  </si>
  <si>
    <t>参　加　料</t>
    <phoneticPr fontId="6"/>
  </si>
  <si>
    <t>中　　　学</t>
    <rPh sb="0" eb="1">
      <t>ナカ</t>
    </rPh>
    <rPh sb="4" eb="5">
      <t>ガク</t>
    </rPh>
    <phoneticPr fontId="6"/>
  </si>
  <si>
    <t>⬇　必ずカテゴリーを選択してください</t>
    <rPh sb="2" eb="4">
      <t>カナラ</t>
    </rPh>
    <rPh sb="10" eb="12">
      <t>センタク</t>
    </rPh>
    <phoneticPr fontId="6"/>
  </si>
  <si>
    <t>参加料設定➡➡</t>
    <rPh sb="0" eb="3">
      <t>サン</t>
    </rPh>
    <rPh sb="3" eb="5">
      <t>セッテ</t>
    </rPh>
    <phoneticPr fontId="6"/>
  </si>
  <si>
    <t>この用紙を印刷の上、必要事項を記入し④種目別人数と一緒に郵送してください</t>
    <rPh sb="2" eb="4">
      <t>ヨウシ</t>
    </rPh>
    <rPh sb="5" eb="9">
      <t>インサ</t>
    </rPh>
    <rPh sb="10" eb="14">
      <t>ヒツヨウジコウ</t>
    </rPh>
    <rPh sb="15" eb="18">
      <t>キニュウ</t>
    </rPh>
    <rPh sb="19" eb="22">
      <t>シュモクベツ</t>
    </rPh>
    <rPh sb="22" eb="24">
      <t>ニンズウ</t>
    </rPh>
    <rPh sb="25" eb="36">
      <t>イッショ</t>
    </rPh>
    <phoneticPr fontId="40"/>
  </si>
  <si>
    <t>ただし、事前申請に限ります。当日発行はいたしませんのでご注意ください。</t>
    <rPh sb="4" eb="8">
      <t>ジゼンシンセイ</t>
    </rPh>
    <rPh sb="9" eb="10">
      <t>カギ</t>
    </rPh>
    <rPh sb="14" eb="16">
      <t>トウジツ</t>
    </rPh>
    <rPh sb="16" eb="18">
      <t>ハッコウ</t>
    </rPh>
    <rPh sb="28" eb="30">
      <t>チュウイ</t>
    </rPh>
    <phoneticPr fontId="40"/>
  </si>
  <si>
    <t>やり投</t>
  </si>
  <si>
    <t>6.000kg</t>
  </si>
  <si>
    <t>設定しません</t>
    <rPh sb="0" eb="2">
      <t>セッテイ</t>
    </rPh>
    <phoneticPr fontId="53"/>
  </si>
  <si>
    <t>三段跳</t>
  </si>
  <si>
    <t>走幅跳</t>
  </si>
  <si>
    <t>棒高跳</t>
  </si>
  <si>
    <t>走高跳</t>
  </si>
  <si>
    <t>400mH</t>
  </si>
  <si>
    <t>100mH</t>
  </si>
  <si>
    <t>110mH</t>
  </si>
  <si>
    <t>設定しません
(25分で競技を打切ります)</t>
    <rPh sb="0" eb="2">
      <t>セッテイ</t>
    </rPh>
    <rPh sb="10" eb="11">
      <t>フン</t>
    </rPh>
    <rPh sb="12" eb="14">
      <t>キョウギ</t>
    </rPh>
    <rPh sb="15" eb="17">
      <t>ウチキ</t>
    </rPh>
    <phoneticPr fontId="53"/>
  </si>
  <si>
    <t>1500m</t>
  </si>
  <si>
    <t>800m</t>
  </si>
  <si>
    <t>400m</t>
  </si>
  <si>
    <t>200m</t>
  </si>
  <si>
    <t>100m</t>
  </si>
  <si>
    <t>記録</t>
    <rPh sb="1" eb="2">
      <t>ロク</t>
    </rPh>
    <phoneticPr fontId="53"/>
  </si>
  <si>
    <t>種目</t>
  </si>
  <si>
    <t>女子</t>
  </si>
  <si>
    <t>男子</t>
  </si>
  <si>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4" eb="19">
      <t>ナゴヤチク</t>
    </rPh>
    <phoneticPr fontId="6"/>
  </si>
  <si>
    <t>・競技中に発生した負傷・傷病の応急処置は主催者において行いますが、以後の責任は負いません。</t>
  </si>
  <si>
    <t>・時間プログラム、受付一覧、大会注意事項は、大会7日前程度に愛知陸協ホームページ</t>
    <rPh sb="1" eb="3">
      <t>ジカン</t>
    </rPh>
    <rPh sb="9" eb="11">
      <t>ウケツケ</t>
    </rPh>
    <rPh sb="11" eb="13">
      <t>イチラン</t>
    </rPh>
    <rPh sb="14" eb="16">
      <t>タイカイ</t>
    </rPh>
    <rPh sb="16" eb="18">
      <t>チュウイ</t>
    </rPh>
    <rPh sb="18" eb="20">
      <t>ジコウ</t>
    </rPh>
    <rPh sb="22" eb="24">
      <t>タイカイ</t>
    </rPh>
    <rPh sb="25" eb="26">
      <t>ニチ</t>
    </rPh>
    <rPh sb="26" eb="27">
      <t>マエ</t>
    </rPh>
    <rPh sb="27" eb="29">
      <t>テイド</t>
    </rPh>
    <rPh sb="30" eb="32">
      <t>アイチ</t>
    </rPh>
    <rPh sb="32" eb="34">
      <t>リクキョウ</t>
    </rPh>
    <phoneticPr fontId="6"/>
  </si>
  <si>
    <t>・棒高跳の試技は、男子３ｍ５０、女子２ｍ２０から行います。（天候・その他の理由で開始の高さを変更する場合があります）</t>
    <rPh sb="1" eb="4">
      <t>ボウタカトビ</t>
    </rPh>
    <rPh sb="5" eb="7">
      <t>シギ</t>
    </rPh>
    <rPh sb="9" eb="11">
      <t>ダンシ</t>
    </rPh>
    <rPh sb="16" eb="18">
      <t>ジョシ</t>
    </rPh>
    <rPh sb="24" eb="25">
      <t>オコナ</t>
    </rPh>
    <rPh sb="30" eb="32">
      <t>テンコウ</t>
    </rPh>
    <rPh sb="35" eb="36">
      <t>タ</t>
    </rPh>
    <rPh sb="37" eb="39">
      <t>リユウ</t>
    </rPh>
    <rPh sb="40" eb="42">
      <t>カイシ</t>
    </rPh>
    <rPh sb="43" eb="44">
      <t>タカ</t>
    </rPh>
    <rPh sb="46" eb="48">
      <t>ヘンコウ</t>
    </rPh>
    <rPh sb="50" eb="52">
      <t>バアイ</t>
    </rPh>
    <phoneticPr fontId="6"/>
  </si>
  <si>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ﾅｺﾞﾔｼﾘﾂなど</t>
    </r>
    <r>
      <rPr>
        <sz val="12"/>
        <rFont val="ＭＳ Ｐゴシック"/>
        <family val="3"/>
        <charset val="128"/>
      </rPr>
      <t>は、</t>
    </r>
    <r>
      <rPr>
        <b/>
        <sz val="12"/>
        <rFont val="ＭＳ Ｐゴシック"/>
        <family val="3"/>
        <charset val="128"/>
      </rPr>
      <t>絶対に付けないで</t>
    </r>
    <r>
      <rPr>
        <sz val="12"/>
        <rFont val="ＭＳ Ｐゴシック"/>
        <family val="3"/>
        <charset val="128"/>
      </rPr>
      <t>ください</t>
    </r>
    <rPh sb="0" eb="2">
      <t>フリコミ</t>
    </rPh>
    <rPh sb="2" eb="5">
      <t>ダンタイメイ</t>
    </rPh>
    <rPh sb="26" eb="28">
      <t>ゼッタイ</t>
    </rPh>
    <rPh sb="29" eb="30">
      <t>ツ</t>
    </rPh>
    <phoneticPr fontId="6"/>
  </si>
  <si>
    <r>
      <t>ゆうちょ銀行以外</t>
    </r>
    <r>
      <rPr>
        <sz val="12"/>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60"/>
  </si>
  <si>
    <r>
      <t>②</t>
    </r>
    <r>
      <rPr>
        <b/>
        <sz val="12"/>
        <rFont val="ＭＳ Ｐゴシック"/>
        <family val="3"/>
        <charset val="128"/>
      </rPr>
      <t>申込団体名・学校名のいずれか</t>
    </r>
    <rPh sb="1" eb="3">
      <t>モウシコミ</t>
    </rPh>
    <rPh sb="3" eb="6">
      <t>ダンタイメイ</t>
    </rPh>
    <rPh sb="7" eb="10">
      <t>ガッコウメイ</t>
    </rPh>
    <phoneticPr fontId="60"/>
  </si>
  <si>
    <r>
      <t>①</t>
    </r>
    <r>
      <rPr>
        <b/>
        <sz val="12"/>
        <rFont val="ＭＳ Ｐゴシック"/>
        <family val="3"/>
        <charset val="128"/>
      </rPr>
      <t>申込大会名（大会期日）</t>
    </r>
    <rPh sb="1" eb="3">
      <t>モウシコミ</t>
    </rPh>
    <rPh sb="3" eb="6">
      <t>タイカイメイ</t>
    </rPh>
    <rPh sb="7" eb="9">
      <t>タイカイ</t>
    </rPh>
    <rPh sb="9" eb="11">
      <t>キジツ</t>
    </rPh>
    <phoneticPr fontId="60"/>
  </si>
  <si>
    <r>
      <t>払込取扱票に必要事項を記入し、郵便振替払込請求書兼受領証の写しを「種目別申込人数一覧表」の貼付欄に貼付してください。振替用紙は郵便局に備え付けの</t>
    </r>
    <r>
      <rPr>
        <b/>
        <u/>
        <sz val="12"/>
        <rFont val="ＭＳ Ｐ明朝"/>
        <family val="1"/>
        <charset val="128"/>
      </rPr>
      <t>青</t>
    </r>
    <r>
      <rPr>
        <sz val="12"/>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60"/>
  </si>
  <si>
    <t>☆郵便振替</t>
    <rPh sb="1" eb="3">
      <t>ユウビン</t>
    </rPh>
    <rPh sb="3" eb="5">
      <t>フリカエ</t>
    </rPh>
    <phoneticPr fontId="60"/>
  </si>
  <si>
    <t>＊申し込みのファイルは、各カテゴリーのものを使用してください。</t>
    <rPh sb="1" eb="2">
      <t>モウ</t>
    </rPh>
    <rPh sb="3" eb="4">
      <t>コ</t>
    </rPh>
    <rPh sb="12" eb="13">
      <t>カク</t>
    </rPh>
    <rPh sb="22" eb="24">
      <t>シヨウ</t>
    </rPh>
    <phoneticPr fontId="6"/>
  </si>
  <si>
    <t>nagoyasensyuken.99@gmail.com</t>
  </si>
  <si>
    <r>
      <t xml:space="preserve">　　 </t>
    </r>
    <r>
      <rPr>
        <sz val="12"/>
        <rFont val="ＭＳ Ｐゴシック"/>
        <family val="3"/>
        <charset val="128"/>
      </rPr>
      <t>〒463-8799 守山郵便局私書箱１４号</t>
    </r>
    <r>
      <rPr>
        <sz val="12"/>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6"/>
  </si>
  <si>
    <t>・団体情報シートをプリントアウトして、参加料振込用紙のコピーを添付して</t>
    <rPh sb="19" eb="22">
      <t>サンカリョウ</t>
    </rPh>
    <rPh sb="22" eb="26">
      <t>フリコミヨウシ</t>
    </rPh>
    <rPh sb="31" eb="33">
      <t>テンプ</t>
    </rPh>
    <phoneticPr fontId="6"/>
  </si>
  <si>
    <t>・中学生は、太字で示した種目に限りの出場できます。</t>
    <rPh sb="1" eb="4">
      <t>チュウガクセイ</t>
    </rPh>
    <rPh sb="6" eb="8">
      <t>フトジ</t>
    </rPh>
    <rPh sb="9" eb="10">
      <t>シメ</t>
    </rPh>
    <rPh sb="12" eb="14">
      <t>シュモク</t>
    </rPh>
    <rPh sb="15" eb="16">
      <t>カギ</t>
    </rPh>
    <phoneticPr fontId="6"/>
  </si>
  <si>
    <t>・中学生は愛知陸協（名古屋地区）の登録番号で申し込んでください。
　 中体連学校番号では、出場できません。</t>
    <rPh sb="1" eb="4">
      <t>チュウガクセイ</t>
    </rPh>
    <rPh sb="5" eb="7">
      <t>アイチ</t>
    </rPh>
    <rPh sb="7" eb="9">
      <t>リクキョウ</t>
    </rPh>
    <rPh sb="17" eb="19">
      <t>トウロク</t>
    </rPh>
    <rPh sb="19" eb="21">
      <t>バンゴウ</t>
    </rPh>
    <rPh sb="22" eb="23">
      <t>モウ</t>
    </rPh>
    <rPh sb="24" eb="25">
      <t>コ</t>
    </rPh>
    <rPh sb="38" eb="40">
      <t>ガッコウ</t>
    </rPh>
    <phoneticPr fontId="6"/>
  </si>
  <si>
    <t>（男子）</t>
    <phoneticPr fontId="6"/>
  </si>
  <si>
    <r>
      <rPr>
        <b/>
        <sz val="12"/>
        <rFont val="ＭＳ Ｐゴシック"/>
        <family val="3"/>
        <charset val="128"/>
      </rPr>
      <t>走高跳</t>
    </r>
    <r>
      <rPr>
        <sz val="12"/>
        <rFont val="ＭＳ Ｐゴシック"/>
        <family val="3"/>
        <charset val="128"/>
      </rPr>
      <t>，</t>
    </r>
    <r>
      <rPr>
        <b/>
        <sz val="12"/>
        <rFont val="ＭＳ Ｐゴシック"/>
        <family val="3"/>
        <charset val="128"/>
      </rPr>
      <t>走幅跳</t>
    </r>
    <r>
      <rPr>
        <sz val="12"/>
        <rFont val="ＭＳ Ｐ明朝"/>
        <family val="1"/>
        <charset val="128"/>
      </rPr>
      <t>，円盤投(2.000kg)，ハンマー投(7.260kg)</t>
    </r>
    <rPh sb="4" eb="7">
      <t>ハシリハバトビ</t>
    </rPh>
    <phoneticPr fontId="6"/>
  </si>
  <si>
    <t>男4X100mR</t>
  </si>
  <si>
    <t>女4X100mR</t>
  </si>
  <si>
    <t>団体用</t>
    <rPh sb="0" eb="2">
      <t>ダンタイ</t>
    </rPh>
    <rPh sb="2" eb="3">
      <t>ヨウ</t>
    </rPh>
    <phoneticPr fontId="6"/>
  </si>
  <si>
    <t>資格習得競技会</t>
    <rPh sb="0" eb="4">
      <t>シカクシュトク</t>
    </rPh>
    <rPh sb="4" eb="7">
      <t>キョウギカイ</t>
    </rPh>
    <phoneticPr fontId="6"/>
  </si>
  <si>
    <t>2021地区クラス別</t>
    <rPh sb="4" eb="6">
      <t>チク</t>
    </rPh>
    <rPh sb="9" eb="10">
      <t>ベツ</t>
    </rPh>
    <phoneticPr fontId="6"/>
  </si>
  <si>
    <t>2019日本選手権</t>
    <rPh sb="4" eb="9">
      <t>ニホンセンシュケン</t>
    </rPh>
    <phoneticPr fontId="6"/>
  </si>
  <si>
    <t>所属</t>
    <phoneticPr fontId="40"/>
  </si>
  <si>
    <t>リレー</t>
    <phoneticPr fontId="40"/>
  </si>
  <si>
    <t>No</t>
    <phoneticPr fontId="40"/>
  </si>
  <si>
    <t>FLAG</t>
    <phoneticPr fontId="40"/>
  </si>
  <si>
    <t>No</t>
    <phoneticPr fontId="40"/>
  </si>
  <si>
    <t>FLAG</t>
    <phoneticPr fontId="40"/>
  </si>
  <si>
    <t>◎第１日</t>
  </si>
  <si>
    <t>男100m</t>
  </si>
  <si>
    <t>女100m</t>
  </si>
  <si>
    <t>※今年度は、男子１００００ｍ，男女５０００ｍＷは6月の夏季競技会で実施します。</t>
    <rPh sb="1" eb="4">
      <t>コンネンド</t>
    </rPh>
    <rPh sb="6" eb="8">
      <t>ダンシ</t>
    </rPh>
    <rPh sb="15" eb="17">
      <t>ダンジョ</t>
    </rPh>
    <rPh sb="25" eb="26">
      <t>ガツ</t>
    </rPh>
    <rPh sb="27" eb="29">
      <t>カキ</t>
    </rPh>
    <rPh sb="29" eb="32">
      <t>キョウギカイ</t>
    </rPh>
    <rPh sb="33" eb="35">
      <t>ジッシ</t>
    </rPh>
    <phoneticPr fontId="127"/>
  </si>
  <si>
    <t>男200m</t>
  </si>
  <si>
    <t>女200m</t>
  </si>
  <si>
    <t>（男子）</t>
  </si>
  <si>
    <t>男400m</t>
  </si>
  <si>
    <t>女400m</t>
  </si>
  <si>
    <t>１００ｍ，４００ｍ，１５００ｍ，１１０ｍＨ(1.067m)，３０００ｍＳＣ(0.914m)，</t>
  </si>
  <si>
    <t>男800m</t>
  </si>
  <si>
    <t>女800m</t>
  </si>
  <si>
    <r>
      <rPr>
        <b/>
        <sz val="12"/>
        <rFont val="ＭＳ Ｐゴシック"/>
        <family val="3"/>
        <charset val="128"/>
      </rPr>
      <t>４×１００ｍＲ，棒高跳</t>
    </r>
    <r>
      <rPr>
        <b/>
        <sz val="12"/>
        <rFont val="ＭＳ Ｐ明朝"/>
        <family val="1"/>
        <charset val="128"/>
      </rPr>
      <t>，</t>
    </r>
    <r>
      <rPr>
        <b/>
        <sz val="12"/>
        <rFont val="ＭＳ Ｐゴシック"/>
        <family val="3"/>
        <charset val="128"/>
      </rPr>
      <t>三段跳</t>
    </r>
    <r>
      <rPr>
        <sz val="12"/>
        <rFont val="ＭＳ Ｐ明朝"/>
        <family val="1"/>
        <charset val="128"/>
      </rPr>
      <t>，砲丸投(7.260kg)，やり投(0.800kg)</t>
    </r>
    <rPh sb="12" eb="14">
      <t>サンダン</t>
    </rPh>
    <phoneticPr fontId="128"/>
  </si>
  <si>
    <t>男1500m</t>
  </si>
  <si>
    <t>女1500m</t>
  </si>
  <si>
    <t>（女子）</t>
  </si>
  <si>
    <t>男5000m</t>
  </si>
  <si>
    <t>女5000m</t>
  </si>
  <si>
    <t>１００ｍ，４００ｍ，１５００ｍ，１００ｍＨ(0.840m)，４×１００ｍＲ，</t>
  </si>
  <si>
    <t>男110mH(1.067m)</t>
  </si>
  <si>
    <t>女100mH(0.838m)</t>
  </si>
  <si>
    <t>棒高跳，走幅跳，砲丸投(4.000kg)，やり投(0.600kg)</t>
  </si>
  <si>
    <t>男400mH(0.914m)</t>
  </si>
  <si>
    <t>女400mH(0.762m)</t>
  </si>
  <si>
    <t>◎第２日</t>
  </si>
  <si>
    <t>男3000mSC(0.914m)</t>
  </si>
  <si>
    <t>女走高跳</t>
  </si>
  <si>
    <t>男走高跳</t>
  </si>
  <si>
    <t>女棒高跳</t>
  </si>
  <si>
    <t>２００ｍ，８００ｍ，５０００ｍ，４００ｍＨ(0.914m)，４×４００ｍＲ，</t>
  </si>
  <si>
    <t>男棒高跳</t>
  </si>
  <si>
    <t>女走幅跳</t>
  </si>
  <si>
    <r>
      <rPr>
        <b/>
        <sz val="12"/>
        <rFont val="ＭＳ Ｐゴシック"/>
        <family val="3"/>
        <charset val="128"/>
      </rPr>
      <t>走高跳</t>
    </r>
    <r>
      <rPr>
        <sz val="12"/>
        <rFont val="ＭＳ Ｐゴシック"/>
        <family val="3"/>
        <charset val="128"/>
      </rPr>
      <t>，</t>
    </r>
    <r>
      <rPr>
        <b/>
        <sz val="12"/>
        <rFont val="ＭＳ Ｐゴシック"/>
        <family val="3"/>
        <charset val="128"/>
      </rPr>
      <t>走幅跳</t>
    </r>
    <r>
      <rPr>
        <sz val="12"/>
        <rFont val="ＭＳ Ｐ明朝"/>
        <family val="1"/>
        <charset val="128"/>
      </rPr>
      <t>，円盤投(2.000kg)，ハンマー投(7.260kg)</t>
    </r>
    <rPh sb="4" eb="7">
      <t>ハシリハバトビ</t>
    </rPh>
    <phoneticPr fontId="128"/>
  </si>
  <si>
    <t>男走幅跳</t>
  </si>
  <si>
    <t>女三段跳</t>
  </si>
  <si>
    <t>男三段跳</t>
  </si>
  <si>
    <t>女砲丸投(4.000kg)</t>
  </si>
  <si>
    <t>２００ｍ，８００ｍ，４００ｍＨ(0.762m)，５０００ｍ，４×４００ｍＲ，</t>
  </si>
  <si>
    <t>男砲丸投(7.260kg)</t>
  </si>
  <si>
    <t>女円盤投(1.000kg)</t>
  </si>
  <si>
    <t>走高跳，三段跳，円盤投(1.000kg)，ハンマー投(4.000kg)</t>
  </si>
  <si>
    <t>男円盤投(2.000kg)</t>
  </si>
  <si>
    <t>女ハンマー投(4.000kg)</t>
  </si>
  <si>
    <t>男ハンマー投(7.260kg)</t>
  </si>
  <si>
    <t>女やり投(0.600kg)</t>
  </si>
  <si>
    <t>男やり投(0.800kg)</t>
  </si>
  <si>
    <t>１日目</t>
    <rPh sb="1" eb="3">
      <t>ニチメ</t>
    </rPh>
    <phoneticPr fontId="40"/>
  </si>
  <si>
    <t>２日目</t>
    <rPh sb="1" eb="3">
      <t>ヒメ</t>
    </rPh>
    <phoneticPr fontId="40"/>
  </si>
  <si>
    <t>１日目種目</t>
    <rPh sb="1" eb="3">
      <t>ニチメ</t>
    </rPh>
    <rPh sb="3" eb="5">
      <t>シュモク</t>
    </rPh>
    <phoneticPr fontId="6"/>
  </si>
  <si>
    <t>記録１日目</t>
    <rPh sb="0" eb="2">
      <t>キロク</t>
    </rPh>
    <rPh sb="3" eb="5">
      <t>ニチメ</t>
    </rPh>
    <phoneticPr fontId="6"/>
  </si>
  <si>
    <t>２日目種目</t>
    <rPh sb="1" eb="3">
      <t>ヒメ</t>
    </rPh>
    <phoneticPr fontId="6"/>
  </si>
  <si>
    <t>記録２日目</t>
    <rPh sb="0" eb="2">
      <t>キロク</t>
    </rPh>
    <rPh sb="3" eb="5">
      <t>ヒメ</t>
    </rPh>
    <phoneticPr fontId="6"/>
  </si>
  <si>
    <t/>
  </si>
  <si>
    <t>参加競技１資格習得大会</t>
    <rPh sb="5" eb="9">
      <t>シカクシュトク</t>
    </rPh>
    <rPh sb="9" eb="11">
      <t>タイカイ</t>
    </rPh>
    <phoneticPr fontId="40"/>
  </si>
  <si>
    <t>参加競技２資格取得大会</t>
    <rPh sb="5" eb="7">
      <t>シカク</t>
    </rPh>
    <rPh sb="7" eb="9">
      <t>シュトク</t>
    </rPh>
    <rPh sb="9" eb="11">
      <t>タイカイ</t>
    </rPh>
    <phoneticPr fontId="40"/>
  </si>
  <si>
    <t>＊人数制限のため、ターゲットナンバーを設定しました。</t>
    <rPh sb="1" eb="5">
      <t>ニンズウセ</t>
    </rPh>
    <rPh sb="19" eb="21">
      <t>セッテイ</t>
    </rPh>
    <phoneticPr fontId="53"/>
  </si>
  <si>
    <t>各種目の出場可能な人数をターゲットナンバーとして設定します。エントリー数でターゲットナンバーを超えることが生じた場合は、下記記の参加標準記録を有する競技者であっても参加を制限されることがあります。</t>
    <rPh sb="60" eb="62">
      <t>カキ</t>
    </rPh>
    <phoneticPr fontId="53"/>
  </si>
  <si>
    <t xml:space="preserve">１．期  日 </t>
    <phoneticPr fontId="6"/>
  </si>
  <si>
    <t>２．場  所</t>
    <phoneticPr fontId="6"/>
  </si>
  <si>
    <t>パロマ瑞穂北陸上競技場</t>
    <rPh sb="3" eb="5">
      <t>ミズホ</t>
    </rPh>
    <rPh sb="5" eb="6">
      <t>キタ</t>
    </rPh>
    <rPh sb="6" eb="8">
      <t>リクジョウ</t>
    </rPh>
    <rPh sb="8" eb="11">
      <t>キョウギジョウ</t>
    </rPh>
    <phoneticPr fontId="6"/>
  </si>
  <si>
    <t>３．種　目</t>
    <rPh sb="2" eb="3">
      <t>シュ</t>
    </rPh>
    <rPh sb="4" eb="5">
      <t>メ</t>
    </rPh>
    <phoneticPr fontId="6"/>
  </si>
  <si>
    <t>◎第１日</t>
    <phoneticPr fontId="6"/>
  </si>
  <si>
    <t>※今年度は、男子１００００ｍ，男女５０００ｍＷは6月の夏季競技会で実施します。</t>
    <rPh sb="1" eb="4">
      <t>コンネンド</t>
    </rPh>
    <rPh sb="6" eb="8">
      <t>ダンシ</t>
    </rPh>
    <rPh sb="15" eb="17">
      <t>ダンジョ</t>
    </rPh>
    <rPh sb="25" eb="26">
      <t>ガツ</t>
    </rPh>
    <rPh sb="27" eb="29">
      <t>カキ</t>
    </rPh>
    <rPh sb="29" eb="32">
      <t>キョウギカイ</t>
    </rPh>
    <rPh sb="33" eb="35">
      <t>ジッシ</t>
    </rPh>
    <phoneticPr fontId="53"/>
  </si>
  <si>
    <r>
      <rPr>
        <b/>
        <sz val="12"/>
        <rFont val="ＭＳ Ｐゴシック"/>
        <family val="3"/>
        <charset val="128"/>
      </rPr>
      <t>１００ｍ，４００ｍ，１５００ｍ</t>
    </r>
    <r>
      <rPr>
        <sz val="12"/>
        <rFont val="ＭＳ Ｐ明朝"/>
        <family val="1"/>
        <charset val="128"/>
      </rPr>
      <t>，１１０ｍＨ(1.067m)，３０００ｍＳＣ(0.914m)，</t>
    </r>
    <phoneticPr fontId="6"/>
  </si>
  <si>
    <r>
      <rPr>
        <b/>
        <sz val="12"/>
        <rFont val="ＭＳ Ｐゴシック"/>
        <family val="3"/>
        <charset val="128"/>
      </rPr>
      <t>４×１００ｍＲ，棒高跳</t>
    </r>
    <r>
      <rPr>
        <b/>
        <sz val="12"/>
        <rFont val="ＭＳ Ｐ明朝"/>
        <family val="1"/>
        <charset val="128"/>
      </rPr>
      <t>，</t>
    </r>
    <r>
      <rPr>
        <b/>
        <sz val="12"/>
        <rFont val="ＭＳ Ｐゴシック"/>
        <family val="3"/>
        <charset val="128"/>
      </rPr>
      <t>三段跳</t>
    </r>
    <r>
      <rPr>
        <sz val="12"/>
        <rFont val="ＭＳ Ｐ明朝"/>
        <family val="1"/>
        <charset val="128"/>
      </rPr>
      <t>，砲丸投(7.260kg)，やり投(0.800kg)</t>
    </r>
    <rPh sb="12" eb="14">
      <t>サンダン</t>
    </rPh>
    <phoneticPr fontId="6"/>
  </si>
  <si>
    <t>（女子）</t>
    <phoneticPr fontId="6"/>
  </si>
  <si>
    <r>
      <rPr>
        <b/>
        <sz val="12"/>
        <rFont val="ＭＳ Ｐゴシック"/>
        <family val="3"/>
        <charset val="128"/>
      </rPr>
      <t>１００ｍ，４００ｍ，１５００ｍ</t>
    </r>
    <r>
      <rPr>
        <sz val="12"/>
        <rFont val="ＭＳ Ｐ明朝"/>
        <family val="1"/>
        <charset val="128"/>
      </rPr>
      <t>，１００ｍＨ(0.840m)，</t>
    </r>
    <r>
      <rPr>
        <b/>
        <sz val="12"/>
        <rFont val="ＭＳ Ｐゴシック"/>
        <family val="3"/>
        <charset val="128"/>
      </rPr>
      <t>４×１００ｍＲ</t>
    </r>
    <r>
      <rPr>
        <sz val="12"/>
        <rFont val="ＭＳ Ｐゴシック"/>
        <family val="3"/>
        <charset val="128"/>
      </rPr>
      <t>，</t>
    </r>
    <phoneticPr fontId="6"/>
  </si>
  <si>
    <r>
      <rPr>
        <b/>
        <sz val="12"/>
        <rFont val="ＭＳ Ｐゴシック"/>
        <family val="3"/>
        <charset val="128"/>
      </rPr>
      <t>棒高跳</t>
    </r>
    <r>
      <rPr>
        <b/>
        <sz val="12"/>
        <rFont val="ＭＳ Ｐ明朝"/>
        <family val="1"/>
        <charset val="128"/>
      </rPr>
      <t>，走幅跳，</t>
    </r>
    <r>
      <rPr>
        <sz val="12"/>
        <rFont val="ＭＳ Ｐ明朝"/>
        <family val="1"/>
        <charset val="128"/>
      </rPr>
      <t>砲丸投</t>
    </r>
    <r>
      <rPr>
        <sz val="12"/>
        <rFont val="ＭＳ Ｐゴシック"/>
        <family val="3"/>
        <charset val="128"/>
      </rPr>
      <t>(4.000kg)</t>
    </r>
    <r>
      <rPr>
        <sz val="12"/>
        <rFont val="ＭＳ Ｐ明朝"/>
        <family val="1"/>
        <charset val="128"/>
      </rPr>
      <t>，やり投</t>
    </r>
    <r>
      <rPr>
        <sz val="12"/>
        <rFont val="ＭＳ Ｐゴシック"/>
        <family val="3"/>
        <charset val="128"/>
      </rPr>
      <t>(0.600kg)</t>
    </r>
    <phoneticPr fontId="6"/>
  </si>
  <si>
    <t>◎第２日</t>
    <phoneticPr fontId="6"/>
  </si>
  <si>
    <r>
      <rPr>
        <b/>
        <sz val="12"/>
        <rFont val="ＭＳ Ｐゴシック"/>
        <family val="3"/>
        <charset val="128"/>
      </rPr>
      <t>２００ｍ，８００ｍ</t>
    </r>
    <r>
      <rPr>
        <sz val="12"/>
        <rFont val="ＭＳ Ｐ明朝"/>
        <family val="1"/>
        <charset val="128"/>
      </rPr>
      <t>，５０００ｍ，４００ｍＨ(0.914m)，</t>
    </r>
    <r>
      <rPr>
        <b/>
        <sz val="12"/>
        <rFont val="ＭＳ Ｐゴシック"/>
        <family val="3"/>
        <charset val="128"/>
      </rPr>
      <t>４×４００ｍＲ</t>
    </r>
    <r>
      <rPr>
        <sz val="12"/>
        <rFont val="ＭＳ Ｐゴシック"/>
        <family val="3"/>
        <charset val="128"/>
      </rPr>
      <t>，</t>
    </r>
    <phoneticPr fontId="6"/>
  </si>
  <si>
    <t>（女子）</t>
    <phoneticPr fontId="6"/>
  </si>
  <si>
    <r>
      <rPr>
        <b/>
        <sz val="12"/>
        <rFont val="ＭＳ Ｐゴシック"/>
        <family val="3"/>
        <charset val="128"/>
      </rPr>
      <t>２００ｍ，８００ｍ</t>
    </r>
    <r>
      <rPr>
        <sz val="12"/>
        <rFont val="ＭＳ Ｐ明朝"/>
        <family val="3"/>
        <charset val="128"/>
      </rPr>
      <t>，４００ｍＨ</t>
    </r>
    <r>
      <rPr>
        <sz val="12"/>
        <rFont val="ＭＳ Ｐゴシック"/>
        <family val="3"/>
        <charset val="128"/>
      </rPr>
      <t>(0.762m)</t>
    </r>
    <r>
      <rPr>
        <sz val="12"/>
        <rFont val="ＭＳ Ｐ明朝"/>
        <family val="3"/>
        <charset val="128"/>
      </rPr>
      <t>，</t>
    </r>
    <r>
      <rPr>
        <sz val="12"/>
        <rFont val="ＭＳ Ｐ明朝"/>
        <family val="1"/>
        <charset val="128"/>
      </rPr>
      <t>５０００ｍ</t>
    </r>
    <r>
      <rPr>
        <sz val="12"/>
        <rFont val="ＭＳ Ｐ明朝"/>
        <family val="3"/>
        <charset val="128"/>
      </rPr>
      <t>，</t>
    </r>
    <r>
      <rPr>
        <b/>
        <sz val="12"/>
        <rFont val="ＭＳ Ｐゴシック"/>
        <family val="3"/>
        <charset val="128"/>
      </rPr>
      <t>４×４００ｍＲ，</t>
    </r>
    <phoneticPr fontId="6"/>
  </si>
  <si>
    <r>
      <rPr>
        <b/>
        <sz val="12"/>
        <rFont val="ＭＳ Ｐゴシック"/>
        <family val="3"/>
        <charset val="128"/>
      </rPr>
      <t>走高跳，</t>
    </r>
    <r>
      <rPr>
        <b/>
        <sz val="12"/>
        <rFont val="ＭＳ ゴシック"/>
        <family val="3"/>
        <charset val="128"/>
      </rPr>
      <t>三段跳</t>
    </r>
    <r>
      <rPr>
        <b/>
        <sz val="12"/>
        <rFont val="ＭＳ Ｐゴシック"/>
        <family val="3"/>
        <charset val="128"/>
      </rPr>
      <t>，円盤投(1.000kg)，</t>
    </r>
    <r>
      <rPr>
        <sz val="12"/>
        <rFont val="ＭＳ Ｐ明朝"/>
        <family val="1"/>
        <charset val="128"/>
      </rPr>
      <t>ハンマー投(4.000kg)</t>
    </r>
    <phoneticPr fontId="6"/>
  </si>
  <si>
    <t>４．参加について</t>
    <phoneticPr fontId="6"/>
  </si>
  <si>
    <t>＊各種目のターゲットナンバー（出場数の上限）を上限に正式参加者とします。</t>
    <rPh sb="1" eb="2">
      <t>カク</t>
    </rPh>
    <rPh sb="2" eb="4">
      <t>シュモク</t>
    </rPh>
    <rPh sb="15" eb="17">
      <t>シュツジョウ</t>
    </rPh>
    <rPh sb="17" eb="18">
      <t>スウ</t>
    </rPh>
    <rPh sb="19" eb="21">
      <t>ジョウゲン</t>
    </rPh>
    <rPh sb="23" eb="25">
      <t>ジョウゲン</t>
    </rPh>
    <rPh sb="26" eb="28">
      <t>セイシキ</t>
    </rPh>
    <rPh sb="28" eb="30">
      <t>サンカ</t>
    </rPh>
    <rPh sb="30" eb="31">
      <t>シャ</t>
    </rPh>
    <phoneticPr fontId="6"/>
  </si>
  <si>
    <t>＊下記標準記録を超えた方のみ申込できます。</t>
    <rPh sb="1" eb="3">
      <t>カキ</t>
    </rPh>
    <rPh sb="3" eb="7">
      <t>ヒョウジュンキロク</t>
    </rPh>
    <rPh sb="8" eb="9">
      <t>コ</t>
    </rPh>
    <rPh sb="11" eb="12">
      <t>カタ</t>
    </rPh>
    <rPh sb="14" eb="16">
      <t>モウシコミ</t>
    </rPh>
    <phoneticPr fontId="6"/>
  </si>
  <si>
    <t xml:space="preserve"> ●申込締切後、資格審査を行い正式参加者を９月１７日（金）までに </t>
    <rPh sb="27" eb="28">
      <t>キン</t>
    </rPh>
    <phoneticPr fontId="53"/>
  </si>
  <si>
    <t xml:space="preserve">　　名古屋地区陸協ホームページに掲載します。 </t>
    <rPh sb="16" eb="18">
      <t>ケイサイ</t>
    </rPh>
    <phoneticPr fontId="53"/>
  </si>
  <si>
    <t>　　発表後に参加料を振り込んでください。振込票は一覧表に添付して</t>
    <phoneticPr fontId="53"/>
  </si>
  <si>
    <t>　　守山郵便局私書箱１４号にに郵送してください。</t>
    <phoneticPr fontId="53"/>
  </si>
  <si>
    <t>・１人１日１種目（リレー種目は除く）、リレーは１団体１チームとします。</t>
    <rPh sb="2" eb="3">
      <t>ニン</t>
    </rPh>
    <rPh sb="4" eb="5">
      <t>ニチ</t>
    </rPh>
    <rPh sb="6" eb="8">
      <t>シュモク</t>
    </rPh>
    <rPh sb="12" eb="14">
      <t>シュモク</t>
    </rPh>
    <rPh sb="15" eb="16">
      <t>ノゾ</t>
    </rPh>
    <rPh sb="24" eb="26">
      <t>ダンタイ</t>
    </rPh>
    <phoneticPr fontId="6"/>
  </si>
  <si>
    <t>５．参加料</t>
    <phoneticPr fontId="6"/>
  </si>
  <si>
    <t>１種目　高校生以上８００円　中学生６００円　　</t>
    <rPh sb="1" eb="3">
      <t>シュモク</t>
    </rPh>
    <phoneticPr fontId="6"/>
  </si>
  <si>
    <t>リレー　１チーム１２００円</t>
    <phoneticPr fontId="6"/>
  </si>
  <si>
    <t>１４００円</t>
    <rPh sb="4" eb="5">
      <t>エン</t>
    </rPh>
    <phoneticPr fontId="6"/>
  </si>
  <si>
    <t>プロクラムの当日販売は行いません</t>
    <rPh sb="6" eb="8">
      <t>トウジツ</t>
    </rPh>
    <rPh sb="8" eb="10">
      <t>ハンバイ</t>
    </rPh>
    <rPh sb="11" eb="12">
      <t>オコナ</t>
    </rPh>
    <phoneticPr fontId="53"/>
  </si>
  <si>
    <t>メールアドレス　　　</t>
    <phoneticPr fontId="6"/>
  </si>
  <si>
    <t>６．申込について</t>
    <phoneticPr fontId="6"/>
  </si>
  <si>
    <t>メール送信期間９月６日(月)～９月１３日(月)</t>
    <rPh sb="3" eb="7">
      <t>ソウシンキカン</t>
    </rPh>
    <rPh sb="21" eb="22">
      <t>ツキ</t>
    </rPh>
    <phoneticPr fontId="53"/>
  </si>
  <si>
    <t>⬅正式な参加者が確定後に振込を行ってください。</t>
    <rPh sb="15" eb="16">
      <t>オコナ</t>
    </rPh>
    <phoneticPr fontId="53"/>
  </si>
  <si>
    <t>７．大会参加料の納入先</t>
    <phoneticPr fontId="6"/>
  </si>
  <si>
    <t>８．表彰について</t>
    <rPh sb="2" eb="4">
      <t>ヒョウショウ</t>
    </rPh>
    <phoneticPr fontId="6"/>
  </si>
  <si>
    <t>各種目とも優勝者には賞状と選手権賞、２位～８位までには賞状を授与しますが、表彰式は行いません。</t>
    <rPh sb="0" eb="3">
      <t>カクシュモク</t>
    </rPh>
    <rPh sb="5" eb="8">
      <t>ユウショウシャ</t>
    </rPh>
    <rPh sb="10" eb="12">
      <t>ショウジョウ</t>
    </rPh>
    <rPh sb="13" eb="16">
      <t>センシュケン</t>
    </rPh>
    <rPh sb="16" eb="17">
      <t>ショウ</t>
    </rPh>
    <rPh sb="19" eb="20">
      <t>イ</t>
    </rPh>
    <rPh sb="22" eb="23">
      <t>イ</t>
    </rPh>
    <rPh sb="27" eb="29">
      <t>ショウジョウ</t>
    </rPh>
    <rPh sb="30" eb="32">
      <t>ジュヨ</t>
    </rPh>
    <rPh sb="37" eb="40">
      <t>ヒョウショウシ</t>
    </rPh>
    <rPh sb="41" eb="42">
      <t>オコナ</t>
    </rPh>
    <phoneticPr fontId="6"/>
  </si>
  <si>
    <t>９．その他</t>
    <phoneticPr fontId="6"/>
  </si>
  <si>
    <t>・三段跳の踏切版は、男子１０ｍ、女子８ｍで実施します。</t>
    <rPh sb="1" eb="4">
      <t>サンダントビ</t>
    </rPh>
    <rPh sb="5" eb="7">
      <t>フミキリ</t>
    </rPh>
    <rPh sb="7" eb="8">
      <t>バン</t>
    </rPh>
    <rPh sb="10" eb="12">
      <t>ダンシ</t>
    </rPh>
    <rPh sb="16" eb="18">
      <t>ジョシ</t>
    </rPh>
    <rPh sb="21" eb="23">
      <t>ジッシ</t>
    </rPh>
    <phoneticPr fontId="53"/>
  </si>
  <si>
    <t xml:space="preserve">    （愛知陸協で検索）にアップします。</t>
    <phoneticPr fontId="6"/>
  </si>
  <si>
    <t>10.標準記録等</t>
    <rPh sb="3" eb="5">
      <t>ヒョウジュン</t>
    </rPh>
    <rPh sb="5" eb="7">
      <t>キロク</t>
    </rPh>
    <rPh sb="7" eb="8">
      <t>ナド</t>
    </rPh>
    <phoneticPr fontId="6"/>
  </si>
  <si>
    <t>・2021年度から、選手権のみ実施します。</t>
    <rPh sb="5" eb="7">
      <t>ネンド</t>
    </rPh>
    <rPh sb="10" eb="13">
      <t>センシュケン</t>
    </rPh>
    <rPh sb="15" eb="17">
      <t>ジッシ</t>
    </rPh>
    <phoneticPr fontId="6"/>
  </si>
  <si>
    <t>参加標準記録(上記の記録）を規定有効期間内に突破した競技者。
（有効期間２０１９年１月１日～２０２１年９月１２日）
各種目の出場可能な人数をターゲットナンバーとして設定します。エントリー数でターゲットナンバーを超えることが生じた場合は、上記の参加標準記録を有する競技者であっても参加を制限されることがあります。</t>
    <phoneticPr fontId="53"/>
  </si>
  <si>
    <t>ターゲットナンバー</t>
    <phoneticPr fontId="53"/>
  </si>
  <si>
    <t>ターゲットナンバー</t>
    <phoneticPr fontId="53"/>
  </si>
  <si>
    <t>11.20</t>
    <phoneticPr fontId="53"/>
  </si>
  <si>
    <t>12.64</t>
    <phoneticPr fontId="53"/>
  </si>
  <si>
    <t>1.02.04</t>
    <phoneticPr fontId="53"/>
  </si>
  <si>
    <t>2.02.54</t>
    <phoneticPr fontId="53"/>
  </si>
  <si>
    <t>2.32.00</t>
    <phoneticPr fontId="53"/>
  </si>
  <si>
    <t>4.15.00</t>
    <phoneticPr fontId="53"/>
  </si>
  <si>
    <t>5.15.00</t>
    <phoneticPr fontId="53"/>
  </si>
  <si>
    <t>5000m</t>
    <phoneticPr fontId="53"/>
  </si>
  <si>
    <t>15.45.00
(20分で競技を打切ります)</t>
    <phoneticPr fontId="53"/>
  </si>
  <si>
    <t>5000m</t>
    <phoneticPr fontId="53"/>
  </si>
  <si>
    <t>3000mSC</t>
    <phoneticPr fontId="53"/>
  </si>
  <si>
    <t>10.45.00</t>
    <phoneticPr fontId="53"/>
  </si>
  <si>
    <t>1m75</t>
    <phoneticPr fontId="53"/>
  </si>
  <si>
    <t>1m45</t>
    <phoneticPr fontId="53"/>
  </si>
  <si>
    <t>6m３０</t>
    <phoneticPr fontId="53"/>
  </si>
  <si>
    <t>５m００</t>
    <phoneticPr fontId="53"/>
  </si>
  <si>
    <t>1１m７0</t>
    <phoneticPr fontId="53"/>
  </si>
  <si>
    <t>9m10</t>
    <phoneticPr fontId="53"/>
  </si>
  <si>
    <t>砲丸投(7.260kg)</t>
    <phoneticPr fontId="53"/>
  </si>
  <si>
    <t>7.260kg</t>
    <phoneticPr fontId="6"/>
  </si>
  <si>
    <t>８ｍ５０</t>
    <phoneticPr fontId="6"/>
  </si>
  <si>
    <t>砲丸投(4.000kg)</t>
    <phoneticPr fontId="53"/>
  </si>
  <si>
    <t>１０ｍ００</t>
    <phoneticPr fontId="53"/>
  </si>
  <si>
    <t>6.000kg</t>
    <phoneticPr fontId="53"/>
  </si>
  <si>
    <t>１１ｍ５０</t>
    <phoneticPr fontId="6"/>
  </si>
  <si>
    <t>円盤投(2.000kg)</t>
    <phoneticPr fontId="53"/>
  </si>
  <si>
    <t>2.000kg</t>
    <phoneticPr fontId="6"/>
  </si>
  <si>
    <t>３０ｍ００</t>
    <phoneticPr fontId="6"/>
  </si>
  <si>
    <t>円盤投(1.000kg)</t>
    <phoneticPr fontId="53"/>
  </si>
  <si>
    <t>25m00</t>
    <phoneticPr fontId="53"/>
  </si>
  <si>
    <t>1.750kg</t>
  </si>
  <si>
    <t>３３ｍ００</t>
    <phoneticPr fontId="53"/>
  </si>
  <si>
    <t>ハンマー投
(7.260kg)</t>
    <phoneticPr fontId="6"/>
  </si>
  <si>
    <t>３０ｍ００</t>
    <phoneticPr fontId="6"/>
  </si>
  <si>
    <t>ハンマー投
(4.000kg)</t>
    <phoneticPr fontId="6"/>
  </si>
  <si>
    <t>３５ｍ００</t>
    <phoneticPr fontId="6"/>
  </si>
  <si>
    <t>４５ｍ００</t>
    <phoneticPr fontId="53"/>
  </si>
  <si>
    <t>３５ｍ００</t>
    <phoneticPr fontId="53"/>
  </si>
  <si>
    <t>第４９回名古屋地区陸上競技選手権大会　</t>
    <rPh sb="13" eb="16">
      <t>センシュケン</t>
    </rPh>
    <rPh sb="16" eb="18">
      <t>タイカイ</t>
    </rPh>
    <phoneticPr fontId="6"/>
  </si>
  <si>
    <t>訂正版</t>
  </si>
  <si>
    <t>振込期間９月１７日(金)～９月２４日（金)</t>
    <rPh sb="0" eb="2">
      <t>フリコミ</t>
    </rPh>
    <rPh sb="2" eb="4">
      <t>キカン</t>
    </rPh>
    <rPh sb="10" eb="11">
      <t>キン</t>
    </rPh>
    <rPh sb="19" eb="20">
      <t>キン</t>
    </rPh>
    <phoneticPr fontId="40"/>
  </si>
  <si>
    <t>郵送期間９月２１日(火)～９月２５日(土)</t>
    <rPh sb="10" eb="11">
      <t>ヒ</t>
    </rPh>
    <rPh sb="19" eb="20">
      <t>ツチ</t>
    </rPh>
    <phoneticPr fontId="53"/>
  </si>
  <si>
    <t>⬅</t>
    <phoneticPr fontId="6"/>
  </si>
  <si>
    <t>参加者が確定してから振込をしてください。</t>
    <rPh sb="0" eb="3">
      <t>サンカシャ</t>
    </rPh>
    <rPh sb="4" eb="6">
      <t>カクテイ</t>
    </rPh>
    <rPh sb="10" eb="12">
      <t>フリコミ</t>
    </rPh>
    <phoneticPr fontId="6"/>
  </si>
  <si>
    <t>　２日目　一般高校</t>
    <rPh sb="2" eb="4">
      <t>ヒメ</t>
    </rPh>
    <rPh sb="5" eb="7">
      <t>イッ</t>
    </rPh>
    <rPh sb="7" eb="9">
      <t>コウコウ</t>
    </rPh>
    <phoneticPr fontId="40"/>
  </si>
  <si>
    <t>　２日目 中学</t>
    <rPh sb="2" eb="4">
      <t>ニチメ</t>
    </rPh>
    <rPh sb="5" eb="7">
      <t>チュウガク</t>
    </rPh>
    <phoneticPr fontId="40"/>
  </si>
  <si>
    <t>　１日目 中学</t>
    <rPh sb="2" eb="4">
      <t>ニチメ</t>
    </rPh>
    <rPh sb="5" eb="7">
      <t>チュウガク</t>
    </rPh>
    <phoneticPr fontId="40"/>
  </si>
  <si>
    <t>　１日目 一般高校</t>
    <rPh sb="2" eb="4">
      <t>ニチメ</t>
    </rPh>
    <rPh sb="5" eb="7">
      <t>イッパン</t>
    </rPh>
    <rPh sb="7" eb="9">
      <t>コウコウ</t>
    </rPh>
    <phoneticPr fontId="40"/>
  </si>
  <si>
    <t>※申込みファイルは全カテゴリー共通としました。①団体情報入力で、中学、一般大学高校の選択をお願いします。</t>
    <rPh sb="1" eb="3">
      <t>モウシコ</t>
    </rPh>
    <rPh sb="9" eb="10">
      <t>ゼン</t>
    </rPh>
    <rPh sb="15" eb="17">
      <t>キョウツウ</t>
    </rPh>
    <rPh sb="24" eb="26">
      <t>ダンタイ</t>
    </rPh>
    <rPh sb="26" eb="28">
      <t>ジョウホウ</t>
    </rPh>
    <rPh sb="28" eb="30">
      <t>ニュウリョク</t>
    </rPh>
    <rPh sb="32" eb="34">
      <t>チュウガク</t>
    </rPh>
    <rPh sb="35" eb="37">
      <t>イッパン</t>
    </rPh>
    <rPh sb="37" eb="39">
      <t>ダイガク</t>
    </rPh>
    <rPh sb="39" eb="41">
      <t>コウコウ</t>
    </rPh>
    <rPh sb="42" eb="44">
      <t>センタク</t>
    </rPh>
    <rPh sb="46" eb="47">
      <t>ネガ</t>
    </rPh>
    <phoneticPr fontId="6"/>
  </si>
  <si>
    <t>　ドロップダウンリストは一般高校と中学生が別れています。選択間違えの無いように御気を付けください。</t>
    <rPh sb="12" eb="14">
      <t>イッパン</t>
    </rPh>
    <rPh sb="14" eb="16">
      <t>コウコウ</t>
    </rPh>
    <rPh sb="17" eb="20">
      <t>チュウガクセイ</t>
    </rPh>
    <rPh sb="21" eb="22">
      <t>ワカ</t>
    </rPh>
    <rPh sb="28" eb="30">
      <t>センタク</t>
    </rPh>
    <rPh sb="30" eb="32">
      <t>マチガ</t>
    </rPh>
    <rPh sb="34" eb="35">
      <t>ナ</t>
    </rPh>
    <rPh sb="39" eb="41">
      <t>オキ</t>
    </rPh>
    <rPh sb="42" eb="43">
      <t>ツ</t>
    </rPh>
    <phoneticPr fontId="6"/>
  </si>
  <si>
    <t>No</t>
  </si>
  <si>
    <t>愛知マスターズ</t>
  </si>
  <si>
    <t>アイチマスターズ</t>
  </si>
  <si>
    <t>愛知陸協</t>
  </si>
  <si>
    <t>アイチリッキョウ</t>
  </si>
  <si>
    <t>アサヒガオカ</t>
  </si>
  <si>
    <t>メイワ</t>
  </si>
  <si>
    <t>チグサ</t>
  </si>
  <si>
    <t>ズイリョウ</t>
  </si>
  <si>
    <t>イシン</t>
  </si>
  <si>
    <t>ショウイン</t>
  </si>
  <si>
    <t>ショウワ</t>
  </si>
  <si>
    <t>ナゴヤニシ</t>
  </si>
  <si>
    <t>アツタ</t>
  </si>
  <si>
    <t>ナカムラ</t>
  </si>
  <si>
    <t>ナルミ</t>
  </si>
  <si>
    <t>モリヤマ</t>
  </si>
  <si>
    <t>メイナンコウギョウ</t>
  </si>
  <si>
    <t>アイチショウギョウ</t>
  </si>
  <si>
    <t>ナカガワショウギョウ</t>
  </si>
  <si>
    <t>ミドリガオカ</t>
  </si>
  <si>
    <t>カスガイ</t>
  </si>
  <si>
    <t>カスガイニシ</t>
  </si>
  <si>
    <t>カスガイショウギョウ</t>
  </si>
  <si>
    <t>アサヒノ</t>
  </si>
  <si>
    <t>ナガクテ</t>
  </si>
  <si>
    <t>トウゴウ</t>
  </si>
  <si>
    <t>セト</t>
  </si>
  <si>
    <t>トヨアケ</t>
  </si>
  <si>
    <t>トウリョウ</t>
  </si>
  <si>
    <t>ヨコスカ</t>
  </si>
  <si>
    <t>トウカイショウギョウ</t>
  </si>
  <si>
    <t>トコナメ</t>
  </si>
  <si>
    <t>ウツミ</t>
  </si>
  <si>
    <t>ハンダ</t>
  </si>
  <si>
    <t>ハンダノウギョウ</t>
  </si>
  <si>
    <t>ハンダコウギョウ</t>
  </si>
  <si>
    <t>ハンダショウギョウ</t>
  </si>
  <si>
    <t>タケトヨ</t>
  </si>
  <si>
    <t>テンパク</t>
  </si>
  <si>
    <t>トウカイミナミ</t>
  </si>
  <si>
    <t>キクザト</t>
  </si>
  <si>
    <t>コウヨウ</t>
  </si>
  <si>
    <t>サクラダイ</t>
  </si>
  <si>
    <t>コウギョウ</t>
  </si>
  <si>
    <t>コウゲイ</t>
  </si>
  <si>
    <t>ナゴヤショウギョウ</t>
  </si>
  <si>
    <t>ミドリ</t>
  </si>
  <si>
    <t>ヤマダ</t>
  </si>
  <si>
    <t>セトニシ</t>
  </si>
  <si>
    <t>ハンダヒガシ</t>
  </si>
  <si>
    <t>カスガイコウギョウ</t>
  </si>
  <si>
    <t>オオブヒガシ</t>
  </si>
  <si>
    <t>チタショウヨウ</t>
  </si>
  <si>
    <t>ナゴヤミナミ</t>
  </si>
  <si>
    <t>メイトウ</t>
  </si>
  <si>
    <t>カスガイミナミ</t>
  </si>
  <si>
    <t>ナゴヤロウ</t>
  </si>
  <si>
    <t>アイチ</t>
    <phoneticPr fontId="40"/>
  </si>
  <si>
    <t>アイチシュクトク</t>
    <phoneticPr fontId="40"/>
  </si>
  <si>
    <t>イチムラ</t>
    <phoneticPr fontId="40"/>
  </si>
  <si>
    <t>タカクラ</t>
    <phoneticPr fontId="40"/>
  </si>
  <si>
    <t>ナゴヤオオタニ</t>
    <phoneticPr fontId="40"/>
  </si>
  <si>
    <t>キョウエイ</t>
    <phoneticPr fontId="40"/>
  </si>
  <si>
    <t>スギヤマジョガクエンコウ</t>
    <phoneticPr fontId="40"/>
  </si>
  <si>
    <t>ダイドウダイガクダイドウ</t>
    <phoneticPr fontId="40"/>
  </si>
  <si>
    <t>ニホンフクシダイガクフゾク</t>
  </si>
  <si>
    <t>チュウキョウダイチュウキョウ</t>
    <phoneticPr fontId="40"/>
  </si>
  <si>
    <t>トウカイ</t>
    <phoneticPr fontId="40"/>
  </si>
  <si>
    <t>トウカイガクエン</t>
  </si>
  <si>
    <t>アイチサンギョウダイガクコウギョウ</t>
    <phoneticPr fontId="40"/>
  </si>
  <si>
    <t>ドウホウ</t>
    <phoneticPr fontId="40"/>
  </si>
  <si>
    <t>ナゴヤコウ</t>
    <phoneticPr fontId="40"/>
  </si>
  <si>
    <t>ナゴヤジョシダイガクコウ</t>
    <phoneticPr fontId="40"/>
  </si>
  <si>
    <t>チュウブダイガクダイイチ</t>
    <phoneticPr fontId="40"/>
  </si>
  <si>
    <t>オウカガクエン</t>
    <phoneticPr fontId="40"/>
  </si>
  <si>
    <t>アイコウダイメイデンチュウ</t>
    <phoneticPr fontId="40"/>
  </si>
  <si>
    <t>メイジョウダイガクフゾク</t>
  </si>
  <si>
    <t>キクカ</t>
    <phoneticPr fontId="40"/>
  </si>
  <si>
    <t>セイジョウ</t>
    <phoneticPr fontId="40"/>
  </si>
  <si>
    <t>チュウブダイハルヒガオカ</t>
    <phoneticPr fontId="40"/>
  </si>
  <si>
    <t>エイトク</t>
    <phoneticPr fontId="40"/>
  </si>
  <si>
    <t>ナゴヤコウガクイン</t>
    <phoneticPr fontId="40"/>
  </si>
  <si>
    <t>汐路中</t>
    <rPh sb="2" eb="3">
      <t>チュウ</t>
    </rPh>
    <phoneticPr fontId="53"/>
  </si>
  <si>
    <t>宝神中</t>
    <rPh sb="2" eb="3">
      <t>チュウ</t>
    </rPh>
    <phoneticPr fontId="53"/>
  </si>
  <si>
    <t>ナゴヤジョウホウセン</t>
    <phoneticPr fontId="40"/>
  </si>
  <si>
    <t>味美中</t>
    <rPh sb="2" eb="3">
      <t>チュウ</t>
    </rPh>
    <phoneticPr fontId="53"/>
  </si>
  <si>
    <t>城山中</t>
    <rPh sb="2" eb="3">
      <t>チュウ</t>
    </rPh>
    <phoneticPr fontId="53"/>
  </si>
  <si>
    <t>千種台中</t>
    <rPh sb="3" eb="4">
      <t>チュウ</t>
    </rPh>
    <phoneticPr fontId="53"/>
  </si>
  <si>
    <t>振甫中</t>
    <rPh sb="2" eb="3">
      <t>チュウ</t>
    </rPh>
    <phoneticPr fontId="53"/>
  </si>
  <si>
    <t>千種中</t>
    <rPh sb="2" eb="3">
      <t>チュウ</t>
    </rPh>
    <phoneticPr fontId="53"/>
  </si>
  <si>
    <t>冨士中</t>
    <rPh sb="2" eb="3">
      <t>チュウ</t>
    </rPh>
    <phoneticPr fontId="53"/>
  </si>
  <si>
    <t>愛知淑徳中</t>
    <rPh sb="4" eb="5">
      <t>t</t>
    </rPh>
    <phoneticPr fontId="53"/>
  </si>
  <si>
    <t>北陵中</t>
    <rPh sb="2" eb="3">
      <t>t</t>
    </rPh>
    <phoneticPr fontId="53"/>
  </si>
  <si>
    <t>豊正中</t>
    <rPh sb="2" eb="3">
      <t>t</t>
    </rPh>
    <phoneticPr fontId="53"/>
  </si>
  <si>
    <t>長良中</t>
    <rPh sb="2" eb="3">
      <t>t</t>
    </rPh>
    <phoneticPr fontId="53"/>
  </si>
  <si>
    <t>東港中</t>
    <rPh sb="2" eb="3">
      <t>t</t>
    </rPh>
    <phoneticPr fontId="53"/>
  </si>
  <si>
    <t>トウコウ</t>
    <phoneticPr fontId="40"/>
  </si>
  <si>
    <t>鳴海中</t>
    <rPh sb="2" eb="3">
      <t>t</t>
    </rPh>
    <phoneticPr fontId="53"/>
  </si>
  <si>
    <t>ナルミ</t>
    <phoneticPr fontId="40"/>
  </si>
  <si>
    <t>神丘中</t>
    <rPh sb="2" eb="3">
      <t>t</t>
    </rPh>
    <phoneticPr fontId="53"/>
  </si>
  <si>
    <t>藤森中</t>
    <rPh sb="2" eb="3">
      <t>t</t>
    </rPh>
    <phoneticPr fontId="53"/>
  </si>
  <si>
    <t>萩山中</t>
    <rPh sb="2" eb="3">
      <t>t</t>
    </rPh>
    <phoneticPr fontId="53"/>
  </si>
  <si>
    <t>ハギヤマ</t>
    <phoneticPr fontId="40"/>
  </si>
  <si>
    <t>尾張旭東中</t>
    <rPh sb="4" eb="5">
      <t>t</t>
    </rPh>
    <phoneticPr fontId="53"/>
  </si>
  <si>
    <t>沓掛中</t>
    <rPh sb="2" eb="3">
      <t>t</t>
    </rPh>
    <phoneticPr fontId="53"/>
  </si>
  <si>
    <t>日進西中</t>
    <rPh sb="3" eb="4">
      <t>t</t>
    </rPh>
    <phoneticPr fontId="53"/>
  </si>
  <si>
    <t>日進東中</t>
    <rPh sb="3" eb="4">
      <t>t</t>
    </rPh>
    <phoneticPr fontId="53"/>
  </si>
  <si>
    <t>成岩中</t>
    <rPh sb="2" eb="3">
      <t>t</t>
    </rPh>
    <phoneticPr fontId="53"/>
  </si>
  <si>
    <t>青山中</t>
    <rPh sb="2" eb="3">
      <t>t</t>
    </rPh>
    <phoneticPr fontId="53"/>
  </si>
  <si>
    <t>アオヤマ</t>
    <phoneticPr fontId="40"/>
  </si>
  <si>
    <t>大府南中</t>
    <rPh sb="3" eb="4">
      <t>t</t>
    </rPh>
    <phoneticPr fontId="53"/>
  </si>
  <si>
    <t>阿久比中</t>
    <rPh sb="3" eb="4">
      <t>t</t>
    </rPh>
    <phoneticPr fontId="53"/>
  </si>
  <si>
    <t>東浦中</t>
    <rPh sb="2" eb="3">
      <t>t</t>
    </rPh>
    <phoneticPr fontId="53"/>
  </si>
  <si>
    <t>東浦西部中</t>
    <rPh sb="4" eb="5">
      <t>t</t>
    </rPh>
    <phoneticPr fontId="53"/>
  </si>
  <si>
    <t>河和中</t>
    <rPh sb="2" eb="3">
      <t>t</t>
    </rPh>
    <phoneticPr fontId="53"/>
  </si>
  <si>
    <t>亀崎中</t>
    <rPh sb="2" eb="3">
      <t>t</t>
    </rPh>
    <phoneticPr fontId="53"/>
  </si>
  <si>
    <t>愛教大附中</t>
    <rPh sb="4" eb="5">
      <t>t</t>
    </rPh>
    <phoneticPr fontId="53"/>
  </si>
  <si>
    <t>アイキョウダイフ</t>
    <phoneticPr fontId="40"/>
  </si>
  <si>
    <t>東海中</t>
    <rPh sb="2" eb="3">
      <t>t</t>
    </rPh>
    <phoneticPr fontId="53"/>
  </si>
  <si>
    <t>名古屋女子大中</t>
    <rPh sb="6" eb="7">
      <t>t</t>
    </rPh>
    <phoneticPr fontId="53"/>
  </si>
  <si>
    <t>聖霊中</t>
    <rPh sb="2" eb="3">
      <t>t</t>
    </rPh>
    <phoneticPr fontId="53"/>
  </si>
  <si>
    <t>神の倉中</t>
    <rPh sb="3" eb="4">
      <t>t</t>
    </rPh>
    <phoneticPr fontId="53"/>
  </si>
  <si>
    <t>大曽根中</t>
    <rPh sb="3" eb="4">
      <t>t</t>
    </rPh>
    <phoneticPr fontId="53"/>
  </si>
  <si>
    <t>オオゾネ</t>
    <phoneticPr fontId="40"/>
  </si>
  <si>
    <t>名古屋北中</t>
    <rPh sb="4" eb="5">
      <t>t</t>
    </rPh>
    <phoneticPr fontId="53"/>
  </si>
  <si>
    <t>水無瀬中</t>
    <phoneticPr fontId="53"/>
  </si>
  <si>
    <t>大府中</t>
    <rPh sb="2" eb="3">
      <t>t</t>
    </rPh>
    <phoneticPr fontId="53"/>
  </si>
  <si>
    <t>シガクカン</t>
    <phoneticPr fontId="40"/>
  </si>
  <si>
    <t>豊明栄中</t>
    <rPh sb="3" eb="4">
      <t>t</t>
    </rPh>
    <phoneticPr fontId="53"/>
  </si>
  <si>
    <t>ナゴヤダイガクキョウイクガクブフ</t>
    <phoneticPr fontId="40"/>
  </si>
  <si>
    <t>セイリョウ</t>
  </si>
  <si>
    <t>カスガイヒガシ</t>
    <phoneticPr fontId="40"/>
  </si>
  <si>
    <t>ケイメイガッカン</t>
    <phoneticPr fontId="40"/>
  </si>
  <si>
    <t>セトキタソウゴウ</t>
  </si>
  <si>
    <t>ナンヨウ</t>
  </si>
  <si>
    <t>ニッシン</t>
  </si>
  <si>
    <t>桜田中</t>
    <rPh sb="2" eb="3">
      <t>t</t>
    </rPh>
    <phoneticPr fontId="53"/>
  </si>
  <si>
    <t>猪高中</t>
    <rPh sb="2" eb="3">
      <t>チュウ</t>
    </rPh>
    <phoneticPr fontId="40"/>
  </si>
  <si>
    <t>名古屋中</t>
    <rPh sb="3" eb="4">
      <t>t</t>
    </rPh>
    <phoneticPr fontId="53"/>
  </si>
  <si>
    <t>大高中</t>
    <rPh sb="2" eb="3">
      <t>t</t>
    </rPh>
    <phoneticPr fontId="53"/>
  </si>
  <si>
    <t>オオダカ</t>
    <phoneticPr fontId="40"/>
  </si>
  <si>
    <t>南山中男子部</t>
    <rPh sb="2" eb="3">
      <t>t</t>
    </rPh>
    <phoneticPr fontId="53"/>
  </si>
  <si>
    <t>尾張旭西中</t>
    <rPh sb="4" eb="5">
      <t>t</t>
    </rPh>
    <phoneticPr fontId="53"/>
  </si>
  <si>
    <t>高蔵寺中</t>
    <rPh sb="3" eb="4">
      <t>t</t>
    </rPh>
    <phoneticPr fontId="53"/>
  </si>
  <si>
    <t>千鳥丘中</t>
    <rPh sb="3" eb="4">
      <t>t</t>
    </rPh>
    <phoneticPr fontId="53"/>
  </si>
  <si>
    <t>尾張旭RC</t>
    <phoneticPr fontId="53"/>
  </si>
  <si>
    <t>横須賀中</t>
    <rPh sb="3" eb="4">
      <t>t</t>
    </rPh>
    <phoneticPr fontId="53"/>
  </si>
  <si>
    <t>長久手北中</t>
    <rPh sb="4" eb="5">
      <t>t</t>
    </rPh>
    <phoneticPr fontId="53"/>
  </si>
  <si>
    <t>豊国中</t>
    <rPh sb="2" eb="3">
      <t>t</t>
    </rPh>
    <phoneticPr fontId="53"/>
  </si>
  <si>
    <t>南光中</t>
    <rPh sb="2" eb="3">
      <t>t</t>
    </rPh>
    <phoneticPr fontId="53"/>
  </si>
  <si>
    <t>ダイガク</t>
  </si>
  <si>
    <t>春日井中部中</t>
    <rPh sb="5" eb="6">
      <t>t</t>
    </rPh>
    <phoneticPr fontId="53"/>
  </si>
  <si>
    <t>日比野中</t>
    <rPh sb="3" eb="4">
      <t>t</t>
    </rPh>
    <phoneticPr fontId="53"/>
  </si>
  <si>
    <t>南陽中</t>
    <rPh sb="2" eb="3">
      <t>t</t>
    </rPh>
    <phoneticPr fontId="53"/>
  </si>
  <si>
    <t>守山東中</t>
    <rPh sb="3" eb="4">
      <t>t</t>
    </rPh>
    <phoneticPr fontId="53"/>
  </si>
  <si>
    <t>鷹来中</t>
    <phoneticPr fontId="53"/>
  </si>
  <si>
    <t>港南中</t>
    <phoneticPr fontId="53"/>
  </si>
  <si>
    <t>円上中</t>
    <phoneticPr fontId="53"/>
  </si>
  <si>
    <t>伊勢山中</t>
    <rPh sb="3" eb="4">
      <t>t</t>
    </rPh>
    <phoneticPr fontId="53"/>
  </si>
  <si>
    <t>一柳中</t>
    <rPh sb="2" eb="3">
      <t>t</t>
    </rPh>
    <phoneticPr fontId="53"/>
  </si>
  <si>
    <t>春木中</t>
    <rPh sb="0" eb="2">
      <t>ハルキ</t>
    </rPh>
    <rPh sb="2" eb="3">
      <t>t</t>
    </rPh>
    <phoneticPr fontId="53"/>
  </si>
  <si>
    <t>当知中</t>
    <rPh sb="2" eb="3">
      <t>t</t>
    </rPh>
    <phoneticPr fontId="53"/>
  </si>
  <si>
    <t>ソウゴウコウカ</t>
  </si>
  <si>
    <t>矢田中</t>
    <phoneticPr fontId="53"/>
  </si>
  <si>
    <t>春日井東部中</t>
    <rPh sb="5" eb="6">
      <t>t</t>
    </rPh>
    <phoneticPr fontId="53"/>
  </si>
  <si>
    <t>名城薬陸上部</t>
  </si>
  <si>
    <t>南天白中</t>
    <rPh sb="3" eb="4">
      <t>t</t>
    </rPh>
    <phoneticPr fontId="53"/>
  </si>
  <si>
    <t>名経大高蔵中</t>
    <rPh sb="5" eb="6">
      <t>t</t>
    </rPh>
    <phoneticPr fontId="53"/>
  </si>
  <si>
    <t>知多中</t>
  </si>
  <si>
    <t>チタチュウ</t>
  </si>
  <si>
    <t>CROSSOVER</t>
  </si>
  <si>
    <t>ｸﾛｽｵｰﾊﾞｰ</t>
  </si>
  <si>
    <t>Try-C</t>
  </si>
  <si>
    <t>ﾄﾗｲｼｰ</t>
  </si>
  <si>
    <t>NAGOYA STRIDRS TC</t>
  </si>
  <si>
    <t>ﾅｺﾞﾔｽﾄﾗｲﾀﾞｰｽﾞﾃｨｰｼｰ</t>
  </si>
  <si>
    <t>中央発條</t>
    <phoneticPr fontId="53"/>
  </si>
  <si>
    <t>大谷ク</t>
    <rPh sb="0" eb="2">
      <t>オオタニ</t>
    </rPh>
    <phoneticPr fontId="53"/>
  </si>
  <si>
    <t>大谷クラブ</t>
    <rPh sb="0" eb="2">
      <t>オオタニ</t>
    </rPh>
    <phoneticPr fontId="53"/>
  </si>
  <si>
    <t>名古屋学院ク</t>
    <rPh sb="0" eb="3">
      <t>ナゴヤ</t>
    </rPh>
    <phoneticPr fontId="53"/>
  </si>
  <si>
    <t>至学館ク</t>
    <phoneticPr fontId="53"/>
  </si>
  <si>
    <t>至学館クラブ</t>
    <phoneticPr fontId="53"/>
  </si>
  <si>
    <t>Spirits</t>
  </si>
  <si>
    <t>ｽﾋﾟﾘｯﾂ</t>
  </si>
  <si>
    <t>エントリー確定後、参加が認められなかった選手・種目を削除してから、④種目別人数を印刷して</t>
    <rPh sb="5" eb="8">
      <t>カクテイゴ</t>
    </rPh>
    <rPh sb="9" eb="11">
      <t>サンカ</t>
    </rPh>
    <rPh sb="12" eb="13">
      <t>ミト</t>
    </rPh>
    <rPh sb="20" eb="22">
      <t>センシュ</t>
    </rPh>
    <rPh sb="23" eb="25">
      <t>シュモク</t>
    </rPh>
    <rPh sb="26" eb="28">
      <t>サクジョ</t>
    </rPh>
    <rPh sb="34" eb="37">
      <t>シュモクベツ</t>
    </rPh>
    <rPh sb="37" eb="39">
      <t>ニンズウ</t>
    </rPh>
    <rPh sb="40" eb="42">
      <t>インサツ</t>
    </rPh>
    <phoneticPr fontId="6"/>
  </si>
  <si>
    <t>振込票のコピーを添付して郵送してください。このファイルは再送信の必要はありません。</t>
    <rPh sb="0" eb="2">
      <t>フリコミ</t>
    </rPh>
    <rPh sb="2" eb="3">
      <t>ヒョウ</t>
    </rPh>
    <rPh sb="8" eb="10">
      <t>テンプ</t>
    </rPh>
    <rPh sb="12" eb="14">
      <t>ユウソウ</t>
    </rPh>
    <rPh sb="28" eb="31">
      <t>サイソウシン</t>
    </rPh>
    <rPh sb="32" eb="34">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</si>
</sst>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m&quot;月&quot;d&quot;日&quot;&quot;(&quot;aaa&quot;)&quot;"/>
    <numFmt numFmtId="178" formatCode="[$-411]m&quot;月&quot;d&quot;日&quot;&quot;(&quot;aaa&quot;)メール必着&quot;"/>
    <numFmt numFmtId="179" formatCode="[$-411]yyyy&quot;年&quot;m&quot;月&quot;d&quot;日&quot;&quot;(&quot;aaa&quot;)&quot;"/>
    <numFmt numFmtId="180" formatCode="[$-F800]dddd\,\ mmmm\ dd\,\ yyyy"/>
    <numFmt numFmtId="181" formatCode="m&quot;月&quot;d&quot;日&quot;;@"/>
    <numFmt numFmtId="182" formatCode="[$-411]m&quot;月&quot;d&quot;日&quot;&quot;(&quot;aaa&quot;)郵送必着&quot;"/>
    <numFmt numFmtId="183" formatCode="[$-411]ggge&quot;年&quot;m&quot;月&quot;d&quot;日&quot;&quot;(&quot;aaa&quot;)必着&quot;"/>
  </numFmts>
  <fonts count="139">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sz val="12"/>
      <name val="ＭＳ Ｐ明朝"/>
      <family val="1"/>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1"/>
      <color indexed="81"/>
      <name val="ＭＳ Ｐゴシック"/>
      <family val="3"/>
      <charset val="128"/>
    </font>
    <font>
      <b/>
      <sz val="28"/>
      <color rgb="FFFF0000"/>
      <name val="ＭＳ ゴシック"/>
      <family val="3"/>
      <charset val="128"/>
    </font>
    <font>
      <b/>
      <sz val="12"/>
      <color indexed="81"/>
      <name val="ＭＳ Ｐゴシック"/>
      <family val="3"/>
      <charset val="128"/>
    </font>
    <font>
      <sz val="18"/>
      <color theme="3"/>
      <name val="ＭＳ Ｐゴシック"/>
      <family val="2"/>
      <charset val="128"/>
      <scheme val="major"/>
    </font>
    <font>
      <sz val="11"/>
      <name val="ＭＳ Ｐ明朝"/>
      <family val="1"/>
      <charset val="128"/>
    </font>
    <font>
      <b/>
      <sz val="12"/>
      <name val="ＭＳ Ｐゴシック"/>
      <family val="3"/>
      <charset val="128"/>
    </font>
    <font>
      <sz val="12"/>
      <name val="ＭＳ Ｐゴシック"/>
      <family val="3"/>
      <charset val="128"/>
    </font>
    <font>
      <sz val="11"/>
      <name val="ＤＦ平成明朝体W7"/>
      <family val="1"/>
      <charset val="128"/>
    </font>
    <font>
      <b/>
      <sz val="11"/>
      <color indexed="81"/>
      <name val="ＭＳ Ｐゴシック"/>
      <family val="3"/>
      <charset val="128"/>
    </font>
    <font>
      <sz val="14"/>
      <color rgb="FFFF0000"/>
      <name val="HGS創英角ﾎﾟｯﾌﾟ体"/>
      <family val="3"/>
      <charset val="128"/>
    </font>
    <font>
      <b/>
      <sz val="18"/>
      <color indexed="81"/>
      <name val="ＭＳ Ｐゴシック"/>
      <family val="3"/>
      <charset val="128"/>
    </font>
    <font>
      <sz val="9"/>
      <color indexed="81"/>
      <name val="ＭＳ Ｐゴシック"/>
      <family val="3"/>
      <charset val="128"/>
    </font>
    <font>
      <b/>
      <sz val="16"/>
      <color indexed="81"/>
      <name val="ＭＳ Ｐゴシック"/>
      <family val="3"/>
      <charset val="128"/>
    </font>
    <font>
      <b/>
      <sz val="18"/>
      <color theme="8" tint="-0.249977111117893"/>
      <name val="ＭＳ ゴシック"/>
      <family val="3"/>
      <charset val="128"/>
    </font>
    <font>
      <b/>
      <sz val="18"/>
      <color rgb="FFFF0000"/>
      <name val="ＭＳ ゴシック"/>
      <family val="3"/>
      <charset val="128"/>
    </font>
    <font>
      <b/>
      <sz val="16.5"/>
      <color rgb="FF3E3E3E"/>
      <name val="游ゴシック"/>
      <family val="3"/>
      <charset val="128"/>
    </font>
    <font>
      <sz val="11.3"/>
      <color rgb="FF3E3E3E"/>
      <name val="游ゴシック"/>
      <family val="3"/>
      <charset val="128"/>
    </font>
    <font>
      <b/>
      <sz val="16"/>
      <color rgb="FF0886E0"/>
      <name val="メイリオ"/>
      <family val="3"/>
      <charset val="128"/>
    </font>
    <font>
      <sz val="11"/>
      <color rgb="FF000000"/>
      <name val="メイリオ"/>
      <family val="3"/>
      <charset val="128"/>
    </font>
    <font>
      <b/>
      <sz val="18"/>
      <color rgb="FF00B050"/>
      <name val="ＭＳ ゴシック"/>
      <family val="3"/>
      <charset val="128"/>
    </font>
    <font>
      <b/>
      <sz val="18"/>
      <name val="ＭＳ ゴシック"/>
      <family val="3"/>
      <charset val="128"/>
    </font>
    <font>
      <b/>
      <sz val="16"/>
      <color rgb="FFFF0000"/>
      <name val="ＭＳ ゴシック"/>
      <family val="3"/>
      <charset val="128"/>
    </font>
    <font>
      <b/>
      <sz val="16"/>
      <color rgb="FFFF0000"/>
      <name val="HG創英角ﾎﾟｯﾌﾟ体"/>
      <family val="3"/>
      <charset val="128"/>
    </font>
    <font>
      <b/>
      <u/>
      <sz val="11"/>
      <color indexed="8"/>
      <name val="ＭＳ 明朝"/>
      <family val="1"/>
      <charset val="128"/>
    </font>
    <font>
      <b/>
      <i/>
      <sz val="12"/>
      <color rgb="FFFF0000"/>
      <name val="ＭＳ ゴシック"/>
      <family val="3"/>
      <charset val="128"/>
    </font>
    <font>
      <sz val="16"/>
      <name val="HG創英角ﾎﾟｯﾌﾟ体"/>
      <family val="3"/>
      <charset val="128"/>
    </font>
    <font>
      <sz val="20"/>
      <color theme="3"/>
      <name val="HG創英角ﾎﾟｯﾌﾟ体"/>
      <family val="3"/>
      <charset val="128"/>
    </font>
    <font>
      <b/>
      <sz val="16"/>
      <color theme="1"/>
      <name val="ＭＳ Ｐゴシック"/>
      <family val="3"/>
      <charset val="128"/>
      <scheme val="minor"/>
    </font>
    <font>
      <sz val="10"/>
      <name val="ＤＦ平成明朝体W7"/>
      <family val="3"/>
      <charset val="128"/>
    </font>
    <font>
      <sz val="14"/>
      <color rgb="FFFF0000"/>
      <name val="HGP創英ﾌﾟﾚｾﾞﾝｽEB"/>
      <family val="1"/>
      <charset val="128"/>
    </font>
    <font>
      <b/>
      <sz val="14"/>
      <color rgb="FFFF0000"/>
      <name val="HGP創英ﾌﾟﾚｾﾞﾝｽEB"/>
      <family val="1"/>
      <charset val="128"/>
    </font>
    <font>
      <sz val="12"/>
      <name val="ＤＦ平成明朝体W7"/>
      <family val="3"/>
      <charset val="128"/>
    </font>
    <font>
      <b/>
      <sz val="16"/>
      <color rgb="FFFF0000"/>
      <name val="ＭＳ Ｐゴシック"/>
      <family val="3"/>
      <charset val="128"/>
      <scheme val="minor"/>
    </font>
    <font>
      <sz val="11"/>
      <color rgb="FFFF0000"/>
      <name val="ＭＳ Ｐゴシック"/>
      <family val="3"/>
      <charset val="128"/>
      <scheme val="minor"/>
    </font>
    <font>
      <sz val="11"/>
      <name val="ＭＳ Ｐゴシック"/>
      <family val="2"/>
      <charset val="128"/>
    </font>
    <font>
      <b/>
      <sz val="11"/>
      <name val="ARゴシック体S"/>
      <family val="3"/>
      <charset val="128"/>
    </font>
    <font>
      <b/>
      <sz val="15.5"/>
      <name val="ARゴシック体S"/>
      <family val="3"/>
      <charset val="128"/>
    </font>
    <font>
      <b/>
      <sz val="15.5"/>
      <color rgb="FFFF0000"/>
      <name val="ARゴシック体S"/>
      <family val="3"/>
      <charset val="128"/>
    </font>
    <font>
      <sz val="12"/>
      <name val="ARゴシック体S"/>
      <family val="3"/>
      <charset val="128"/>
    </font>
    <font>
      <sz val="15.5"/>
      <name val="ＭＳ ゴシック"/>
      <family val="3"/>
      <charset val="128"/>
    </font>
    <font>
      <sz val="6"/>
      <name val="ＭＳ Ｐゴシック"/>
      <family val="2"/>
      <charset val="128"/>
    </font>
    <font>
      <sz val="10"/>
      <name val="ＭＳ ゴシック"/>
      <family val="3"/>
      <charset val="128"/>
    </font>
    <font>
      <sz val="9"/>
      <name val="ＭＳ ゴシック"/>
      <family val="3"/>
      <charset val="128"/>
    </font>
    <font>
      <b/>
      <sz val="28"/>
      <color rgb="FFFF0000"/>
      <name val="ARゴシック体S"/>
      <family val="3"/>
      <charset val="128"/>
    </font>
    <font>
      <sz val="28"/>
      <color rgb="FFFF0000"/>
      <name val="ＭＳ ゴシック"/>
      <family val="3"/>
      <charset val="128"/>
    </font>
    <font>
      <b/>
      <sz val="14"/>
      <name val="ＭＳ ゴシック"/>
      <family val="3"/>
      <charset val="128"/>
    </font>
    <font>
      <sz val="14"/>
      <name val="ＭＳ ゴシック"/>
      <family val="3"/>
      <charset val="128"/>
    </font>
    <font>
      <sz val="7"/>
      <name val="ＭＳ ゴシック"/>
      <family val="3"/>
      <charset val="128"/>
    </font>
    <font>
      <sz val="9"/>
      <name val="ＭＳ Ｐゴシック"/>
      <family val="2"/>
      <charset val="128"/>
    </font>
    <font>
      <b/>
      <sz val="9"/>
      <name val="ＭＳ ゴシック"/>
      <family val="3"/>
      <charset val="128"/>
    </font>
    <font>
      <sz val="14"/>
      <color rgb="FFFF0000"/>
      <name val="HG創英角ｺﾞｼｯｸUB"/>
      <family val="3"/>
      <charset val="128"/>
    </font>
    <font>
      <sz val="9"/>
      <color rgb="FF333333"/>
      <name val="メイリオ"/>
      <family val="3"/>
      <charset val="128"/>
    </font>
    <font>
      <b/>
      <sz val="14"/>
      <color rgb="FFFF0000"/>
      <name val="HG丸ｺﾞｼｯｸM-PRO"/>
      <family val="3"/>
      <charset val="128"/>
    </font>
    <font>
      <b/>
      <i/>
      <u/>
      <sz val="14"/>
      <color rgb="FFFF0000"/>
      <name val="HG丸ｺﾞｼｯｸM-PRO"/>
      <family val="3"/>
      <charset val="128"/>
    </font>
    <font>
      <b/>
      <sz val="14"/>
      <name val="HG丸ｺﾞｼｯｸM-PRO"/>
      <family val="3"/>
      <charset val="128"/>
    </font>
    <font>
      <sz val="16"/>
      <color rgb="FFFF0000"/>
      <name val="HG丸ｺﾞｼｯｸM-PRO"/>
      <family val="3"/>
      <charset val="128"/>
    </font>
    <font>
      <sz val="18"/>
      <color rgb="FFFF0000"/>
      <name val="HGP創英角ﾎﾟｯﾌﾟ体"/>
      <family val="3"/>
      <charset val="128"/>
    </font>
    <font>
      <sz val="12"/>
      <color rgb="FFFF0000"/>
      <name val="HGS創英角ﾎﾟｯﾌﾟ体"/>
      <family val="3"/>
      <charset val="128"/>
    </font>
    <font>
      <b/>
      <sz val="20"/>
      <color indexed="81"/>
      <name val="ＭＳ Ｐゴシック"/>
      <family val="3"/>
      <charset val="128"/>
    </font>
    <font>
      <b/>
      <sz val="14"/>
      <color rgb="FFFF0000"/>
      <name val="BIZ UDPゴシック"/>
      <family val="3"/>
      <charset val="128"/>
    </font>
    <font>
      <sz val="10"/>
      <color theme="1"/>
      <name val="ＭＳ Ｐゴシック"/>
      <family val="3"/>
      <charset val="128"/>
    </font>
    <font>
      <sz val="10"/>
      <color theme="1"/>
      <name val="Times New Roman"/>
      <family val="1"/>
    </font>
    <font>
      <sz val="12"/>
      <name val="ＭＳ 明朝"/>
      <family val="1"/>
      <charset val="128"/>
    </font>
    <font>
      <b/>
      <u/>
      <sz val="12"/>
      <name val="ＭＳ Ｐ明朝"/>
      <family val="1"/>
      <charset val="128"/>
    </font>
    <font>
      <b/>
      <sz val="12"/>
      <name val="ＭＳ Ｐ明朝"/>
      <family val="1"/>
      <charset val="128"/>
    </font>
    <font>
      <b/>
      <sz val="18"/>
      <name val="Arial"/>
      <family val="2"/>
    </font>
    <font>
      <i/>
      <sz val="12"/>
      <name val="ＭＳ Ｐ明朝"/>
      <family val="1"/>
      <charset val="128"/>
    </font>
    <font>
      <sz val="12"/>
      <name val="ＭＳ Ｐ明朝"/>
      <family val="3"/>
      <charset val="128"/>
    </font>
    <font>
      <b/>
      <sz val="14"/>
      <name val="ＭＳ Ｐゴシック"/>
      <family val="3"/>
      <charset val="128"/>
    </font>
    <font>
      <b/>
      <sz val="12"/>
      <color rgb="FFFF0000"/>
      <name val="ＭＳ Ｐゴシック"/>
      <family val="3"/>
      <charset val="128"/>
      <scheme val="minor"/>
    </font>
    <font>
      <b/>
      <sz val="11"/>
      <color theme="3"/>
      <name val="ＭＳ ゴシック"/>
      <family val="2"/>
      <charset val="128"/>
    </font>
    <font>
      <sz val="11"/>
      <color rgb="FF006100"/>
      <name val="ＭＳ ゴシック"/>
      <family val="2"/>
      <charset val="128"/>
    </font>
    <font>
      <b/>
      <i/>
      <sz val="16"/>
      <name val="ＭＳ Ｐ明朝"/>
      <family val="1"/>
      <charset val="128"/>
    </font>
    <font>
      <b/>
      <sz val="11"/>
      <color rgb="FFFF0000"/>
      <name val="ＭＳ Ｐ明朝"/>
      <family val="1"/>
      <charset val="128"/>
    </font>
    <font>
      <b/>
      <sz val="12"/>
      <color rgb="FFFF0000"/>
      <name val="ＭＳ Ｐ明朝"/>
      <family val="1"/>
      <charset val="128"/>
    </font>
    <font>
      <sz val="12"/>
      <color rgb="FFFF0000"/>
      <name val="ＭＳ Ｐ明朝"/>
      <family val="1"/>
      <charset val="128"/>
    </font>
    <font>
      <b/>
      <sz val="22"/>
      <name val="ＭＳ Ｐゴシック"/>
      <family val="3"/>
      <charset val="128"/>
    </font>
    <font>
      <sz val="12"/>
      <color theme="1"/>
      <name val="ＭＳ 明朝"/>
      <family val="1"/>
      <charset val="128"/>
    </font>
    <font>
      <b/>
      <sz val="18"/>
      <color rgb="FFFF0000"/>
      <name val="AR P丸ゴシック体E"/>
      <family val="3"/>
      <charset val="128"/>
    </font>
    <font>
      <b/>
      <sz val="18"/>
      <name val="ＭＳ Ｐ明朝"/>
      <family val="1"/>
      <charset val="128"/>
    </font>
    <font>
      <sz val="28"/>
      <color theme="1"/>
      <name val="ＭＳ 明朝"/>
      <family val="1"/>
      <charset val="128"/>
    </font>
    <font>
      <sz val="16"/>
      <color theme="1"/>
      <name val="ＭＳ 明朝"/>
      <family val="1"/>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7" tint="0.59999389629810485"/>
        <bgColor indexed="64"/>
      </patternFill>
    </fill>
  </fills>
  <borders count="12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medium">
        <color rgb="FF000000"/>
      </top>
      <bottom/>
      <diagonal/>
    </border>
    <border>
      <left style="medium">
        <color indexed="64"/>
      </left>
      <right style="thin">
        <color indexed="64"/>
      </right>
      <top style="medium">
        <color rgb="FF000000"/>
      </top>
      <bottom/>
      <diagonal/>
    </border>
    <border>
      <left style="thin">
        <color indexed="64"/>
      </left>
      <right/>
      <top style="medium">
        <color rgb="FF000000"/>
      </top>
      <bottom style="dotted">
        <color indexed="64"/>
      </bottom>
      <diagonal/>
    </border>
    <border>
      <left/>
      <right/>
      <top style="medium">
        <color rgb="FF000000"/>
      </top>
      <bottom style="medium">
        <color rgb="FF000000"/>
      </bottom>
      <diagonal/>
    </border>
    <border>
      <left style="medium">
        <color indexed="64"/>
      </left>
      <right style="thin">
        <color indexed="64"/>
      </right>
      <top/>
      <bottom style="medium">
        <color rgb="FF000000"/>
      </bottom>
      <diagonal/>
    </border>
    <border diagonalDown="1">
      <left/>
      <right style="medium">
        <color indexed="64"/>
      </right>
      <top style="medium">
        <color rgb="FF000000"/>
      </top>
      <bottom style="medium">
        <color rgb="FF000000"/>
      </bottom>
      <diagonal style="thin">
        <color rgb="FF000000"/>
      </diagonal>
    </border>
    <border diagonalDown="1">
      <left/>
      <right/>
      <top style="medium">
        <color rgb="FF000000"/>
      </top>
      <bottom style="medium">
        <color rgb="FF000000"/>
      </bottom>
      <diagonal style="thin">
        <color rgb="FF000000"/>
      </diagonal>
    </border>
    <border diagonalDown="1">
      <left style="medium">
        <color indexed="64"/>
      </left>
      <right/>
      <top style="medium">
        <color rgb="FF000000"/>
      </top>
      <bottom style="medium">
        <color rgb="FF000000"/>
      </bottom>
      <diagonal style="thin">
        <color rgb="FF000000"/>
      </diagonal>
    </border>
    <border>
      <left/>
      <right/>
      <top/>
      <bottom style="medium">
        <color rgb="FF000000"/>
      </bottom>
      <diagonal/>
    </border>
    <border>
      <left style="thin">
        <color indexed="64"/>
      </left>
      <right style="medium">
        <color indexed="64"/>
      </right>
      <top/>
      <bottom style="medium">
        <color indexed="64"/>
      </bottom>
      <diagonal/>
    </border>
    <border>
      <left style="thin">
        <color indexed="64"/>
      </left>
      <right/>
      <top style="medium">
        <color indexed="64"/>
      </top>
      <bottom style="medium">
        <color rgb="FF000000"/>
      </bottom>
      <diagonal/>
    </border>
    <border>
      <left/>
      <right/>
      <top style="medium">
        <color indexed="64"/>
      </top>
      <bottom style="medium">
        <color rgb="FF000000"/>
      </bottom>
      <diagonal/>
    </border>
    <border>
      <left style="thin">
        <color indexed="64"/>
      </left>
      <right style="medium">
        <color indexed="64"/>
      </right>
      <top/>
      <bottom style="medium">
        <color rgb="FF000000"/>
      </bottom>
      <diagonal/>
    </border>
    <border>
      <left style="thin">
        <color indexed="64"/>
      </left>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indexed="64"/>
      </left>
      <right style="thin">
        <color indexed="64"/>
      </right>
      <top/>
      <bottom/>
      <diagonal/>
    </border>
    <border>
      <left style="thin">
        <color indexed="64"/>
      </left>
      <right/>
      <top style="medium">
        <color rgb="FF000000"/>
      </top>
      <bottom style="medium">
        <color indexed="64"/>
      </bottom>
      <diagonal/>
    </border>
    <border>
      <left/>
      <right/>
      <top style="medium">
        <color rgb="FF000000"/>
      </top>
      <bottom style="medium">
        <color indexed="64"/>
      </bottom>
      <diagonal/>
    </border>
    <border>
      <left style="thin">
        <color indexed="64"/>
      </left>
      <right style="medium">
        <color indexed="64"/>
      </right>
      <top style="medium">
        <color rgb="FF000000"/>
      </top>
      <bottom/>
      <diagonal/>
    </border>
    <border>
      <left/>
      <right/>
      <top style="medium">
        <color rgb="FF000000"/>
      </top>
      <bottom style="dotted">
        <color indexed="64"/>
      </bottom>
      <diagonal/>
    </border>
    <border>
      <left/>
      <right/>
      <top style="medium">
        <color rgb="FF000000"/>
      </top>
      <bottom/>
      <diagonal/>
    </border>
    <border>
      <left style="thin">
        <color indexed="64"/>
      </left>
      <right/>
      <top/>
      <bottom style="medium">
        <color rgb="FF000000"/>
      </bottom>
      <diagonal/>
    </border>
    <border>
      <left style="thin">
        <color indexed="64"/>
      </left>
      <right style="medium">
        <color indexed="64"/>
      </right>
      <top/>
      <bottom/>
      <diagonal/>
    </border>
    <border>
      <left/>
      <right/>
      <top style="medium">
        <color indexed="64"/>
      </top>
      <bottom style="hair">
        <color indexed="64"/>
      </bottom>
      <diagonal/>
    </border>
    <border>
      <left style="thin">
        <color indexed="64"/>
      </left>
      <right/>
      <top style="medium">
        <color indexed="64"/>
      </top>
      <bottom/>
      <diagonal/>
    </border>
  </borders>
  <cellStyleXfs count="13">
    <xf numFmtId="0" fontId="0" fillId="0" borderId="0">
      <alignment vertical="center"/>
    </xf>
    <xf numFmtId="0" fontId="25" fillId="0" borderId="0"/>
    <xf numFmtId="0" fontId="16" fillId="0" borderId="0">
      <alignment vertical="center"/>
    </xf>
    <xf numFmtId="0" fontId="5" fillId="0" borderId="0">
      <alignment vertical="center"/>
    </xf>
    <xf numFmtId="0" fontId="4" fillId="0" borderId="0">
      <alignment vertical="center"/>
    </xf>
    <xf numFmtId="0" fontId="3" fillId="0" borderId="0">
      <alignment vertical="center"/>
    </xf>
    <xf numFmtId="0" fontId="16" fillId="0" borderId="0">
      <alignment vertical="center"/>
    </xf>
    <xf numFmtId="0" fontId="91" fillId="0" borderId="0">
      <alignment vertical="center"/>
    </xf>
    <xf numFmtId="0" fontId="16" fillId="0" borderId="0">
      <alignment vertical="center"/>
    </xf>
    <xf numFmtId="0" fontId="16" fillId="0" borderId="0">
      <alignment vertical="center"/>
    </xf>
    <xf numFmtId="0" fontId="2" fillId="0" borderId="0">
      <alignment vertical="center"/>
    </xf>
    <xf numFmtId="0" fontId="16" fillId="0" borderId="0" applyFill="0"/>
    <xf numFmtId="0" fontId="1" fillId="0" borderId="0">
      <alignment vertical="center"/>
    </xf>
  </cellStyleXfs>
  <cellXfs count="609">
    <xf numFmtId="0" fontId="0" fillId="0" borderId="0" xfId="0">
      <alignment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Fill="1" applyBorder="1" applyAlignment="1">
      <alignment vertical="center"/>
    </xf>
    <xf numFmtId="0" fontId="26" fillId="0" borderId="0" xfId="0" applyFont="1" applyBorder="1" applyAlignment="1">
      <alignment horizontal="center" vertical="center"/>
    </xf>
    <xf numFmtId="0" fontId="0" fillId="0" borderId="0" xfId="0" applyFill="1">
      <alignment vertical="center"/>
    </xf>
    <xf numFmtId="0" fontId="31" fillId="0" borderId="0" xfId="0" applyFont="1" applyAlignment="1">
      <alignment vertical="center"/>
    </xf>
    <xf numFmtId="0" fontId="26"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6" fillId="0" borderId="0" xfId="0" applyFont="1">
      <alignment vertical="center"/>
    </xf>
    <xf numFmtId="49" fontId="26" fillId="0" borderId="0" xfId="0" applyNumberFormat="1" applyFont="1" applyAlignment="1">
      <alignment horizontal="right" vertical="center"/>
    </xf>
    <xf numFmtId="0" fontId="26" fillId="0" borderId="0" xfId="0" applyFont="1" applyAlignment="1">
      <alignment horizontal="right" vertical="center"/>
    </xf>
    <xf numFmtId="0" fontId="27" fillId="0" borderId="0" xfId="0" applyFont="1">
      <alignment vertical="center"/>
    </xf>
    <xf numFmtId="0" fontId="30" fillId="3" borderId="3" xfId="0" applyFont="1" applyFill="1" applyBorder="1" applyAlignment="1">
      <alignment horizontal="center" vertical="center"/>
    </xf>
    <xf numFmtId="0" fontId="26" fillId="5" borderId="0" xfId="0" applyFont="1" applyFill="1">
      <alignment vertical="center"/>
    </xf>
    <xf numFmtId="0" fontId="34" fillId="5" borderId="0" xfId="0" applyFont="1" applyFill="1">
      <alignment vertical="center"/>
    </xf>
    <xf numFmtId="0" fontId="26" fillId="5" borderId="0" xfId="0" applyFont="1" applyFill="1" applyAlignment="1">
      <alignment horizontal="center" vertical="center"/>
    </xf>
    <xf numFmtId="0" fontId="26" fillId="0" borderId="26" xfId="0" applyFont="1" applyBorder="1" applyAlignment="1">
      <alignment horizontal="center" vertical="center"/>
    </xf>
    <xf numFmtId="0" fontId="26" fillId="0" borderId="19" xfId="0" applyFont="1" applyBorder="1" applyAlignment="1">
      <alignment horizontal="center" vertical="center"/>
    </xf>
    <xf numFmtId="0" fontId="0" fillId="0" borderId="28" xfId="0" applyBorder="1">
      <alignment vertical="center"/>
    </xf>
    <xf numFmtId="0" fontId="26" fillId="0" borderId="23" xfId="0" applyFont="1" applyBorder="1" applyAlignment="1">
      <alignment horizontal="center" vertical="center"/>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26" fillId="0" borderId="19" xfId="0" applyFont="1" applyBorder="1" applyAlignment="1">
      <alignment horizontal="center" vertical="center" wrapText="1"/>
    </xf>
    <xf numFmtId="0" fontId="35" fillId="3" borderId="6" xfId="0" applyFont="1" applyFill="1" applyBorder="1" applyAlignment="1">
      <alignment horizontal="center" vertical="center"/>
    </xf>
    <xf numFmtId="0" fontId="26" fillId="0" borderId="6" xfId="0" applyFont="1" applyBorder="1" applyAlignment="1">
      <alignment horizontal="center" vertical="center"/>
    </xf>
    <xf numFmtId="0" fontId="0" fillId="0" borderId="0" xfId="0" applyBorder="1">
      <alignment vertical="center"/>
    </xf>
    <xf numFmtId="0" fontId="24"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Border="1" applyAlignment="1" applyProtection="1">
      <alignment vertical="center"/>
    </xf>
    <xf numFmtId="0" fontId="0" fillId="0" borderId="0" xfId="0" applyFill="1" applyProtection="1">
      <alignment vertical="center"/>
    </xf>
    <xf numFmtId="0" fontId="28" fillId="5" borderId="0" xfId="0" applyFont="1" applyFill="1" applyAlignment="1">
      <alignment vertical="center"/>
    </xf>
    <xf numFmtId="0" fontId="26" fillId="5" borderId="0" xfId="0" applyFont="1" applyFill="1" applyBorder="1" applyAlignment="1">
      <alignment horizontal="center" vertical="center"/>
    </xf>
    <xf numFmtId="0" fontId="26" fillId="5" borderId="0" xfId="0" applyFont="1" applyFill="1" applyAlignment="1">
      <alignment horizontal="right" vertical="center"/>
    </xf>
    <xf numFmtId="0" fontId="26" fillId="5" borderId="39" xfId="0" applyFont="1" applyFill="1" applyBorder="1">
      <alignment vertical="center"/>
    </xf>
    <xf numFmtId="0" fontId="26" fillId="5" borderId="40" xfId="0" applyFont="1" applyFill="1" applyBorder="1">
      <alignment vertical="center"/>
    </xf>
    <xf numFmtId="0" fontId="26" fillId="5" borderId="41" xfId="0" applyFont="1" applyFill="1" applyBorder="1">
      <alignment vertical="center"/>
    </xf>
    <xf numFmtId="0" fontId="26" fillId="5" borderId="0" xfId="0" applyFont="1" applyFill="1" applyBorder="1" applyAlignment="1">
      <alignment horizontal="right" vertical="center"/>
    </xf>
    <xf numFmtId="0" fontId="26" fillId="5" borderId="42" xfId="0" applyFont="1" applyFill="1" applyBorder="1">
      <alignment vertical="center"/>
    </xf>
    <xf numFmtId="0" fontId="26" fillId="5" borderId="0" xfId="0" applyFont="1" applyFill="1" applyBorder="1">
      <alignment vertical="center"/>
    </xf>
    <xf numFmtId="0" fontId="26" fillId="5" borderId="43" xfId="0" applyFont="1" applyFill="1" applyBorder="1">
      <alignment vertical="center"/>
    </xf>
    <xf numFmtId="0" fontId="26" fillId="5" borderId="44" xfId="0" applyFont="1" applyFill="1" applyBorder="1" applyAlignment="1">
      <alignment horizontal="right" vertical="center"/>
    </xf>
    <xf numFmtId="0" fontId="26" fillId="5" borderId="45" xfId="0" applyFont="1" applyFill="1" applyBorder="1" applyAlignment="1">
      <alignment horizontal="center" vertical="center"/>
    </xf>
    <xf numFmtId="0" fontId="26" fillId="5" borderId="45" xfId="0" applyFont="1" applyFill="1" applyBorder="1" applyAlignment="1">
      <alignment horizontal="left" vertical="center"/>
    </xf>
    <xf numFmtId="0" fontId="26" fillId="5" borderId="46" xfId="0" applyFont="1" applyFill="1" applyBorder="1">
      <alignment vertical="center"/>
    </xf>
    <xf numFmtId="0" fontId="26" fillId="0" borderId="0" xfId="0" applyFont="1" applyProtection="1">
      <alignment vertical="center"/>
    </xf>
    <xf numFmtId="0" fontId="26" fillId="0" borderId="3" xfId="0" applyFont="1" applyBorder="1" applyAlignment="1" applyProtection="1">
      <alignment horizontal="center" vertical="center" shrinkToFit="1"/>
      <protection locked="0"/>
    </xf>
    <xf numFmtId="0" fontId="26" fillId="0" borderId="6" xfId="0" applyFont="1" applyBorder="1" applyAlignment="1" applyProtection="1">
      <alignment horizontal="center" vertical="center" shrinkToFit="1"/>
      <protection locked="0"/>
    </xf>
    <xf numFmtId="0" fontId="26" fillId="0" borderId="0" xfId="0" applyFont="1" applyFill="1" applyBorder="1" applyAlignment="1" applyProtection="1">
      <alignment horizontal="right" vertical="center"/>
    </xf>
    <xf numFmtId="0" fontId="26" fillId="0" borderId="47" xfId="0" applyFont="1" applyBorder="1" applyAlignment="1">
      <alignment vertical="center"/>
    </xf>
    <xf numFmtId="0" fontId="26" fillId="0" borderId="50" xfId="0" applyFont="1" applyBorder="1" applyAlignment="1">
      <alignment horizontal="center" vertical="center"/>
    </xf>
    <xf numFmtId="0" fontId="26" fillId="0" borderId="52" xfId="0" applyFont="1" applyBorder="1" applyAlignment="1">
      <alignment vertical="center"/>
    </xf>
    <xf numFmtId="0" fontId="26" fillId="0" borderId="55" xfId="0" applyFont="1" applyBorder="1" applyAlignment="1">
      <alignment vertical="center"/>
    </xf>
    <xf numFmtId="0" fontId="38" fillId="0" borderId="0" xfId="0" applyFont="1" applyBorder="1" applyAlignment="1">
      <alignment vertical="center"/>
    </xf>
    <xf numFmtId="0" fontId="27" fillId="0" borderId="0" xfId="0" applyFont="1" applyAlignment="1">
      <alignment horizontal="center" vertical="center"/>
    </xf>
    <xf numFmtId="0" fontId="44" fillId="5" borderId="0" xfId="0" applyFont="1" applyFill="1" applyAlignment="1">
      <alignment vertical="center"/>
    </xf>
    <xf numFmtId="0" fontId="29" fillId="0" borderId="0" xfId="0" applyFont="1">
      <alignment vertical="center"/>
    </xf>
    <xf numFmtId="0" fontId="29" fillId="0" borderId="3" xfId="0" applyFont="1" applyBorder="1" applyAlignment="1">
      <alignment horizontal="center" vertical="center"/>
    </xf>
    <xf numFmtId="0" fontId="26" fillId="0" borderId="0" xfId="0" applyFont="1" applyFill="1" applyAlignment="1">
      <alignment horizontal="center" vertical="center"/>
    </xf>
    <xf numFmtId="0" fontId="37" fillId="0" borderId="15" xfId="0" applyFont="1" applyFill="1" applyBorder="1" applyAlignment="1" applyProtection="1">
      <alignment horizontal="center" vertical="center" shrinkToFit="1"/>
    </xf>
    <xf numFmtId="0" fontId="37" fillId="0" borderId="16" xfId="0" applyFont="1" applyFill="1" applyBorder="1" applyAlignment="1" applyProtection="1">
      <alignment horizontal="center" vertical="center" shrinkToFit="1"/>
    </xf>
    <xf numFmtId="0" fontId="37" fillId="0" borderId="17" xfId="0" applyFont="1" applyFill="1" applyBorder="1" applyAlignment="1" applyProtection="1">
      <alignment horizontal="center" vertical="center" shrinkToFit="1"/>
    </xf>
    <xf numFmtId="0" fontId="23" fillId="0" borderId="0" xfId="1" applyFont="1" applyFill="1" applyBorder="1" applyAlignment="1" applyProtection="1">
      <alignment horizontal="center" vertical="center"/>
    </xf>
    <xf numFmtId="0" fontId="28" fillId="0" borderId="0" xfId="0" applyFont="1" applyBorder="1" applyAlignment="1">
      <alignment vertical="center"/>
    </xf>
    <xf numFmtId="0" fontId="27" fillId="0" borderId="0" xfId="3" applyFont="1">
      <alignment vertical="center"/>
    </xf>
    <xf numFmtId="0" fontId="26" fillId="0" borderId="0" xfId="3" applyFont="1">
      <alignment vertical="center"/>
    </xf>
    <xf numFmtId="0" fontId="26" fillId="0" borderId="0" xfId="3" applyFont="1" applyAlignment="1">
      <alignment horizontal="right" vertical="center"/>
    </xf>
    <xf numFmtId="0" fontId="9" fillId="5" borderId="0" xfId="0" applyFont="1" applyFill="1" applyAlignment="1">
      <alignment vertical="center"/>
    </xf>
    <xf numFmtId="0" fontId="29" fillId="0" borderId="0" xfId="0" applyFont="1" applyFill="1" applyBorder="1" applyAlignment="1" applyProtection="1">
      <alignment horizontal="center" vertical="center"/>
    </xf>
    <xf numFmtId="0" fontId="26" fillId="0" borderId="30" xfId="0" applyFont="1" applyBorder="1" applyAlignment="1">
      <alignment horizontal="center" vertical="center"/>
    </xf>
    <xf numFmtId="0" fontId="27" fillId="0" borderId="0" xfId="0" applyFont="1" applyAlignment="1" applyProtection="1">
      <alignment vertical="center"/>
    </xf>
    <xf numFmtId="0" fontId="9" fillId="5" borderId="0" xfId="0" applyFont="1" applyFill="1" applyBorder="1" applyAlignment="1" applyProtection="1">
      <alignment vertical="center"/>
    </xf>
    <xf numFmtId="0" fontId="26" fillId="5" borderId="0" xfId="0" applyFont="1" applyFill="1" applyAlignment="1" applyProtection="1">
      <alignment horizontal="center" vertical="center"/>
    </xf>
    <xf numFmtId="0" fontId="26" fillId="0" borderId="0" xfId="0" applyFont="1" applyAlignment="1" applyProtection="1">
      <alignment horizontal="center" vertical="center"/>
    </xf>
    <xf numFmtId="0" fontId="27" fillId="0" borderId="0" xfId="0" applyFont="1" applyFill="1" applyBorder="1" applyAlignment="1" applyProtection="1">
      <alignment vertical="center"/>
    </xf>
    <xf numFmtId="0" fontId="26" fillId="0" borderId="0" xfId="0" applyFont="1" applyFill="1" applyBorder="1" applyProtection="1">
      <alignment vertical="center"/>
    </xf>
    <xf numFmtId="0" fontId="26" fillId="0" borderId="22"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15"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36" fillId="0" borderId="28" xfId="0" applyFont="1" applyFill="1" applyBorder="1" applyAlignment="1" applyProtection="1">
      <alignment vertical="center"/>
    </xf>
    <xf numFmtId="0" fontId="36" fillId="0" borderId="28"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30" fillId="0" borderId="0"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6" fillId="0" borderId="35" xfId="0" applyFont="1" applyFill="1" applyBorder="1" applyProtection="1">
      <alignment vertical="center"/>
    </xf>
    <xf numFmtId="0" fontId="0" fillId="0" borderId="35" xfId="0" applyFill="1" applyBorder="1" applyProtection="1">
      <alignment vertical="center"/>
    </xf>
    <xf numFmtId="0" fontId="26" fillId="0" borderId="0" xfId="0" applyFont="1" applyFill="1" applyAlignment="1" applyProtection="1">
      <alignment horizontal="center" vertical="center"/>
    </xf>
    <xf numFmtId="0" fontId="25" fillId="0" borderId="0" xfId="1" applyAlignment="1" applyProtection="1">
      <alignment horizontal="right" vertical="center" shrinkToFit="1"/>
    </xf>
    <xf numFmtId="0" fontId="25" fillId="0" borderId="0" xfId="1" applyAlignment="1" applyProtection="1">
      <alignment vertical="center"/>
    </xf>
    <xf numFmtId="0" fontId="32" fillId="0" borderId="0" xfId="1" applyFont="1" applyFill="1" applyBorder="1" applyAlignment="1" applyProtection="1">
      <alignment horizontal="center" vertical="center"/>
    </xf>
    <xf numFmtId="0" fontId="29" fillId="0" borderId="0" xfId="1" applyFont="1" applyFill="1" applyBorder="1" applyAlignment="1" applyProtection="1"/>
    <xf numFmtId="0" fontId="0" fillId="0" borderId="0" xfId="0" applyProtection="1">
      <alignment vertical="center"/>
    </xf>
    <xf numFmtId="0" fontId="43" fillId="0" borderId="0" xfId="0" applyFont="1" applyBorder="1" applyAlignment="1" applyProtection="1">
      <alignment vertical="center"/>
    </xf>
    <xf numFmtId="0" fontId="25" fillId="0" borderId="0" xfId="1" applyFont="1" applyAlignment="1" applyProtection="1">
      <alignment vertical="center"/>
    </xf>
    <xf numFmtId="0" fontId="11" fillId="0" borderId="0" xfId="1" applyFont="1" applyAlignment="1" applyProtection="1">
      <alignment horizontal="center" shrinkToFit="1"/>
    </xf>
    <xf numFmtId="0" fontId="13" fillId="0" borderId="0" xfId="1" applyFont="1" applyBorder="1" applyAlignment="1" applyProtection="1">
      <alignment vertical="center" shrinkToFit="1"/>
    </xf>
    <xf numFmtId="0" fontId="16" fillId="0" borderId="0" xfId="1" applyFont="1" applyAlignment="1" applyProtection="1">
      <alignment horizontal="left" vertical="center"/>
    </xf>
    <xf numFmtId="0" fontId="18" fillId="0" borderId="0" xfId="1" applyFont="1" applyBorder="1" applyAlignment="1" applyProtection="1">
      <alignment horizontal="left" vertical="center"/>
    </xf>
    <xf numFmtId="0" fontId="17" fillId="0" borderId="9" xfId="1" applyFont="1" applyBorder="1" applyAlignment="1" applyProtection="1">
      <alignment horizontal="distributed" vertical="center" indent="2"/>
    </xf>
    <xf numFmtId="0" fontId="17" fillId="0" borderId="36" xfId="1" applyFont="1" applyBorder="1" applyAlignment="1" applyProtection="1">
      <alignment horizontal="distributed" vertical="center" indent="1"/>
    </xf>
    <xf numFmtId="5" fontId="23" fillId="0" borderId="20" xfId="1" applyNumberFormat="1" applyFont="1" applyBorder="1" applyAlignment="1" applyProtection="1">
      <alignment vertical="center"/>
    </xf>
    <xf numFmtId="0" fontId="17" fillId="0" borderId="60" xfId="1" applyFont="1" applyBorder="1" applyAlignment="1" applyProtection="1">
      <alignment horizontal="distributed" vertical="center" indent="2"/>
    </xf>
    <xf numFmtId="0" fontId="25" fillId="0" borderId="0" xfId="1" applyBorder="1" applyAlignment="1" applyProtection="1">
      <alignment vertical="center"/>
    </xf>
    <xf numFmtId="0" fontId="32" fillId="0" borderId="0" xfId="1" applyFont="1" applyBorder="1" applyAlignment="1" applyProtection="1">
      <alignment vertical="center" shrinkToFit="1"/>
    </xf>
    <xf numFmtId="0" fontId="19" fillId="0" borderId="0" xfId="1" applyFont="1" applyBorder="1" applyAlignment="1" applyProtection="1"/>
    <xf numFmtId="0" fontId="25" fillId="0" borderId="0" xfId="1" applyBorder="1" applyAlignment="1" applyProtection="1">
      <alignment horizontal="right" shrinkToFit="1"/>
    </xf>
    <xf numFmtId="0" fontId="25" fillId="0" borderId="0" xfId="1" applyBorder="1" applyAlignment="1" applyProtection="1">
      <alignment horizontal="right"/>
    </xf>
    <xf numFmtId="0" fontId="26" fillId="0" borderId="24" xfId="0" applyNumberFormat="1" applyFont="1" applyBorder="1" applyAlignment="1" applyProtection="1">
      <alignment horizontal="center" vertical="center"/>
      <protection locked="0"/>
    </xf>
    <xf numFmtId="0" fontId="29" fillId="0" borderId="0" xfId="0" applyFont="1" applyAlignment="1">
      <alignment vertical="center" shrinkToFit="1"/>
    </xf>
    <xf numFmtId="0" fontId="17" fillId="0" borderId="12" xfId="1" applyFont="1" applyBorder="1" applyAlignment="1" applyProtection="1">
      <alignment horizontal="distributed" vertical="center" indent="1"/>
    </xf>
    <xf numFmtId="0" fontId="14" fillId="0" borderId="0" xfId="1" applyFont="1" applyBorder="1" applyAlignment="1" applyProtection="1">
      <alignment horizontal="center" vertical="center"/>
    </xf>
    <xf numFmtId="0" fontId="17" fillId="0" borderId="51" xfId="1" applyFont="1" applyBorder="1" applyAlignment="1" applyProtection="1">
      <alignment horizontal="center" vertical="center"/>
    </xf>
    <xf numFmtId="0" fontId="17" fillId="7" borderId="12" xfId="1" applyFont="1" applyFill="1" applyBorder="1" applyAlignment="1" applyProtection="1">
      <alignment horizontal="distributed" vertical="center" indent="2"/>
    </xf>
    <xf numFmtId="0" fontId="31" fillId="0" borderId="0" xfId="1" applyFont="1" applyAlignment="1" applyProtection="1">
      <alignment horizontal="center" vertical="center"/>
    </xf>
    <xf numFmtId="0" fontId="26" fillId="0" borderId="3" xfId="0" applyFont="1" applyBorder="1" applyAlignment="1">
      <alignment horizontal="center" vertical="center" shrinkToFit="1"/>
    </xf>
    <xf numFmtId="0" fontId="23" fillId="0" borderId="66" xfId="1" applyNumberFormat="1" applyFont="1" applyBorder="1" applyAlignment="1" applyProtection="1">
      <alignment horizontal="center" vertical="center"/>
      <protection locked="0"/>
    </xf>
    <xf numFmtId="0" fontId="23" fillId="0" borderId="37" xfId="1" applyNumberFormat="1" applyFont="1" applyBorder="1" applyAlignment="1" applyProtection="1">
      <alignment vertical="center"/>
    </xf>
    <xf numFmtId="0" fontId="29" fillId="0" borderId="0" xfId="0" applyFont="1" applyAlignment="1">
      <alignment vertical="center"/>
    </xf>
    <xf numFmtId="0" fontId="23" fillId="0" borderId="64" xfId="1" applyNumberFormat="1" applyFont="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35" fillId="0" borderId="0" xfId="1" applyFont="1" applyAlignment="1" applyProtection="1">
      <alignment vertical="center"/>
    </xf>
    <xf numFmtId="0" fontId="13" fillId="0" borderId="59" xfId="1" applyFont="1" applyBorder="1" applyAlignment="1" applyProtection="1">
      <alignment horizontal="center" vertical="center" shrinkToFit="1"/>
    </xf>
    <xf numFmtId="0" fontId="13" fillId="0" borderId="61" xfId="1" applyFont="1" applyBorder="1" applyAlignment="1" applyProtection="1">
      <alignment horizontal="center" vertical="center" shrinkToFit="1"/>
    </xf>
    <xf numFmtId="0" fontId="35" fillId="3" borderId="34" xfId="0" applyFont="1" applyFill="1" applyBorder="1" applyAlignment="1">
      <alignment horizontal="center" vertical="center"/>
    </xf>
    <xf numFmtId="0" fontId="26" fillId="0" borderId="34" xfId="0" applyFont="1" applyBorder="1" applyAlignment="1" applyProtection="1">
      <alignment horizontal="center" vertical="center"/>
      <protection locked="0"/>
    </xf>
    <xf numFmtId="0" fontId="30" fillId="3" borderId="34" xfId="0" applyFont="1" applyFill="1" applyBorder="1" applyAlignment="1">
      <alignment horizontal="center" vertical="center"/>
    </xf>
    <xf numFmtId="0" fontId="26" fillId="0" borderId="34" xfId="0" applyFont="1" applyBorder="1" applyAlignment="1" applyProtection="1">
      <alignment horizontal="center" vertical="center" shrinkToFit="1"/>
      <protection locked="0"/>
    </xf>
    <xf numFmtId="0" fontId="26" fillId="2" borderId="33" xfId="0" applyFont="1" applyFill="1" applyBorder="1" applyAlignment="1">
      <alignment horizontal="center" vertical="center"/>
    </xf>
    <xf numFmtId="2" fontId="26" fillId="0" borderId="56" xfId="0" applyNumberFormat="1" applyFont="1" applyBorder="1" applyAlignment="1" applyProtection="1">
      <alignment horizontal="center" vertical="center"/>
      <protection locked="0"/>
    </xf>
    <xf numFmtId="0" fontId="26" fillId="0" borderId="29" xfId="0" applyFont="1" applyBorder="1" applyAlignment="1">
      <alignment horizontal="center" vertical="center"/>
    </xf>
    <xf numFmtId="2" fontId="26" fillId="0" borderId="18" xfId="0" applyNumberFormat="1" applyFont="1" applyBorder="1" applyAlignment="1" applyProtection="1">
      <alignment horizontal="center" vertical="center"/>
      <protection locked="0"/>
    </xf>
    <xf numFmtId="0" fontId="26" fillId="0" borderId="7" xfId="0" applyNumberFormat="1" applyFont="1" applyBorder="1" applyAlignment="1" applyProtection="1">
      <alignment horizontal="center" vertical="center"/>
      <protection locked="0"/>
    </xf>
    <xf numFmtId="0" fontId="26" fillId="0" borderId="34" xfId="0" applyFont="1" applyBorder="1" applyAlignment="1">
      <alignment horizontal="center" vertical="center"/>
    </xf>
    <xf numFmtId="0" fontId="26" fillId="0" borderId="6"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26" fillId="0" borderId="49" xfId="0" applyFont="1" applyBorder="1" applyAlignment="1">
      <alignment horizontal="center" vertical="center"/>
    </xf>
    <xf numFmtId="0" fontId="26" fillId="0" borderId="8" xfId="0" applyFont="1" applyBorder="1" applyAlignment="1">
      <alignment horizontal="center" vertical="center"/>
    </xf>
    <xf numFmtId="0" fontId="26" fillId="0" borderId="69" xfId="0" applyFont="1" applyBorder="1" applyAlignment="1" applyProtection="1">
      <alignment horizontal="center" vertical="center"/>
      <protection locked="0"/>
    </xf>
    <xf numFmtId="0" fontId="26" fillId="0" borderId="25" xfId="0" applyFont="1" applyBorder="1" applyAlignment="1" applyProtection="1">
      <alignment horizontal="center" vertical="center" shrinkToFit="1"/>
      <protection locked="0"/>
    </xf>
    <xf numFmtId="0" fontId="26" fillId="0" borderId="69" xfId="0" applyFont="1" applyBorder="1" applyAlignment="1" applyProtection="1">
      <alignment horizontal="center" vertical="center" shrinkToFit="1"/>
      <protection locked="0"/>
    </xf>
    <xf numFmtId="0" fontId="26" fillId="0" borderId="0" xfId="0" applyFont="1" applyBorder="1" applyAlignment="1">
      <alignment vertical="center"/>
    </xf>
    <xf numFmtId="0" fontId="26" fillId="0" borderId="49" xfId="0" applyFont="1" applyBorder="1" applyAlignment="1">
      <alignment horizontal="right" vertical="center"/>
    </xf>
    <xf numFmtId="0" fontId="27" fillId="0" borderId="49" xfId="0" applyFont="1" applyBorder="1" applyAlignment="1">
      <alignment horizontal="center" vertical="center"/>
    </xf>
    <xf numFmtId="0" fontId="26" fillId="0" borderId="49" xfId="0" applyFont="1" applyBorder="1" applyAlignment="1">
      <alignment vertical="center"/>
    </xf>
    <xf numFmtId="0" fontId="58" fillId="5" borderId="0" xfId="0" applyFont="1" applyFill="1" applyAlignment="1">
      <alignment vertical="center"/>
    </xf>
    <xf numFmtId="0" fontId="26" fillId="5" borderId="0" xfId="0" applyFont="1" applyFill="1" applyBorder="1" applyAlignment="1" applyProtection="1">
      <alignment horizontal="center" vertical="center"/>
    </xf>
    <xf numFmtId="0" fontId="0" fillId="5" borderId="0" xfId="0" applyFill="1" applyProtection="1">
      <alignment vertical="center"/>
    </xf>
    <xf numFmtId="0" fontId="27" fillId="5" borderId="0" xfId="0" applyFont="1" applyFill="1" applyBorder="1" applyAlignment="1" applyProtection="1">
      <alignment vertical="center"/>
    </xf>
    <xf numFmtId="0" fontId="26" fillId="0" borderId="34" xfId="0" applyNumberFormat="1" applyFont="1" applyBorder="1" applyAlignment="1" applyProtection="1">
      <alignment horizontal="center" vertical="center"/>
      <protection locked="0"/>
    </xf>
    <xf numFmtId="0" fontId="26" fillId="0" borderId="13" xfId="0" applyFont="1" applyBorder="1" applyAlignment="1" applyProtection="1">
      <alignment vertical="center"/>
      <protection locked="0"/>
    </xf>
    <xf numFmtId="0" fontId="26" fillId="0" borderId="31" xfId="0" applyFont="1" applyBorder="1" applyAlignment="1" applyProtection="1">
      <alignment vertical="center"/>
      <protection locked="0"/>
    </xf>
    <xf numFmtId="0" fontId="26" fillId="0" borderId="54" xfId="0" applyFont="1" applyBorder="1" applyAlignment="1" applyProtection="1">
      <alignment vertical="center"/>
      <protection locked="0"/>
    </xf>
    <xf numFmtId="0" fontId="26" fillId="0" borderId="57" xfId="0" applyFont="1" applyBorder="1" applyAlignment="1" applyProtection="1">
      <alignment vertical="center"/>
      <protection locked="0"/>
    </xf>
    <xf numFmtId="0" fontId="26" fillId="0" borderId="34" xfId="0" applyFont="1" applyBorder="1" applyAlignment="1">
      <alignment horizontal="center" vertical="center"/>
    </xf>
    <xf numFmtId="0" fontId="26" fillId="0" borderId="31" xfId="0" applyFont="1" applyBorder="1" applyAlignment="1">
      <alignment horizontal="center" vertical="center"/>
    </xf>
    <xf numFmtId="2" fontId="26" fillId="0" borderId="31" xfId="0" applyNumberFormat="1" applyFont="1" applyBorder="1" applyAlignment="1" applyProtection="1">
      <alignment horizontal="center" vertical="center"/>
      <protection locked="0"/>
    </xf>
    <xf numFmtId="2" fontId="26" fillId="0" borderId="57" xfId="0" applyNumberFormat="1" applyFont="1" applyBorder="1" applyAlignment="1" applyProtection="1">
      <alignment horizontal="center" vertical="center"/>
      <protection locked="0"/>
    </xf>
    <xf numFmtId="0" fontId="30" fillId="0" borderId="0" xfId="0" applyFont="1">
      <alignment vertical="center"/>
    </xf>
    <xf numFmtId="0" fontId="30" fillId="0" borderId="0" xfId="0" applyFont="1" applyBorder="1">
      <alignment vertical="center"/>
    </xf>
    <xf numFmtId="0" fontId="56" fillId="0" borderId="0" xfId="0" applyFont="1" applyAlignment="1">
      <alignment vertical="center"/>
    </xf>
    <xf numFmtId="0" fontId="30" fillId="3" borderId="7" xfId="0" applyFont="1" applyFill="1" applyBorder="1" applyAlignment="1" applyProtection="1">
      <alignment horizontal="center" vertical="center"/>
    </xf>
    <xf numFmtId="0" fontId="30" fillId="3" borderId="3" xfId="0" applyNumberFormat="1" applyFont="1" applyFill="1" applyBorder="1" applyAlignment="1">
      <alignment horizontal="center" vertical="center"/>
    </xf>
    <xf numFmtId="0" fontId="26" fillId="0" borderId="0" xfId="0" applyFont="1" applyFill="1">
      <alignment vertical="center"/>
    </xf>
    <xf numFmtId="0" fontId="70" fillId="0" borderId="0" xfId="0" applyFont="1" applyBorder="1" applyAlignment="1"/>
    <xf numFmtId="0" fontId="71" fillId="0" borderId="0" xfId="0" applyFont="1" applyBorder="1" applyAlignment="1">
      <alignment vertical="center"/>
    </xf>
    <xf numFmtId="0" fontId="70" fillId="0" borderId="0" xfId="0" applyFont="1" applyBorder="1" applyAlignment="1">
      <alignment vertical="top"/>
    </xf>
    <xf numFmtId="180" fontId="26" fillId="0" borderId="0" xfId="0" applyNumberFormat="1" applyFont="1">
      <alignment vertical="center"/>
    </xf>
    <xf numFmtId="0" fontId="72" fillId="0" borderId="0" xfId="0" applyFont="1">
      <alignment vertical="center"/>
    </xf>
    <xf numFmtId="0" fontId="73" fillId="0" borderId="0" xfId="0" applyFont="1">
      <alignment vertical="center"/>
    </xf>
    <xf numFmtId="0" fontId="74" fillId="0" borderId="0" xfId="0" applyFont="1" applyAlignment="1" applyProtection="1">
      <alignment horizontal="left" vertical="center" wrapText="1" indent="1"/>
    </xf>
    <xf numFmtId="0" fontId="75" fillId="0" borderId="0" xfId="0" applyFont="1" applyAlignment="1" applyProtection="1">
      <alignment horizontal="left" vertical="center" wrapText="1" indent="1"/>
    </xf>
    <xf numFmtId="0" fontId="75" fillId="0" borderId="0" xfId="0" applyFont="1" applyProtection="1">
      <alignment vertical="center"/>
    </xf>
    <xf numFmtId="0" fontId="71" fillId="0" borderId="0" xfId="0" applyFont="1" applyBorder="1" applyAlignment="1">
      <alignment horizontal="left" vertical="center"/>
    </xf>
    <xf numFmtId="0" fontId="71" fillId="0" borderId="0" xfId="0" applyFont="1" applyBorder="1" applyAlignment="1">
      <alignment horizontal="center" vertical="center"/>
    </xf>
    <xf numFmtId="0" fontId="78" fillId="0" borderId="0" xfId="0" applyFont="1">
      <alignment vertical="center"/>
    </xf>
    <xf numFmtId="0" fontId="79" fillId="0" borderId="0" xfId="0" applyFont="1">
      <alignment vertical="center"/>
    </xf>
    <xf numFmtId="0" fontId="26" fillId="0" borderId="0" xfId="0" applyFont="1" applyFill="1" applyBorder="1" applyAlignment="1">
      <alignment horizontal="left" vertical="center"/>
    </xf>
    <xf numFmtId="0" fontId="26" fillId="0" borderId="0" xfId="0" applyFont="1" applyFill="1" applyBorder="1">
      <alignment vertical="center"/>
    </xf>
    <xf numFmtId="0" fontId="26" fillId="5" borderId="45" xfId="0" applyFont="1" applyFill="1" applyBorder="1" applyAlignment="1">
      <alignment horizontal="right" vertical="center"/>
    </xf>
    <xf numFmtId="0" fontId="82" fillId="0" borderId="0" xfId="0" applyFont="1">
      <alignment vertical="center"/>
    </xf>
    <xf numFmtId="5" fontId="23" fillId="0" borderId="74" xfId="1" applyNumberFormat="1" applyFont="1" applyBorder="1" applyAlignment="1" applyProtection="1">
      <alignment vertical="center"/>
    </xf>
    <xf numFmtId="0" fontId="84" fillId="0" borderId="0" xfId="0" applyFont="1" applyProtection="1">
      <alignment vertical="center"/>
    </xf>
    <xf numFmtId="0" fontId="85" fillId="0" borderId="47" xfId="1" applyFont="1" applyBorder="1" applyAlignment="1" applyProtection="1">
      <alignment horizontal="distributed" vertical="center" indent="1"/>
    </xf>
    <xf numFmtId="0" fontId="71" fillId="0" borderId="0" xfId="0" applyFont="1" applyBorder="1" applyAlignment="1">
      <alignment horizontal="center" vertical="center"/>
    </xf>
    <xf numFmtId="0" fontId="86" fillId="0" borderId="0" xfId="0" applyFont="1" applyAlignment="1">
      <alignment vertical="center"/>
    </xf>
    <xf numFmtId="0" fontId="87" fillId="0" borderId="0" xfId="0" applyFont="1" applyAlignment="1">
      <alignment vertical="center"/>
    </xf>
    <xf numFmtId="0" fontId="89" fillId="0" borderId="0" xfId="0" applyFont="1" applyProtection="1">
      <alignment vertical="center"/>
    </xf>
    <xf numFmtId="0" fontId="90" fillId="0" borderId="0" xfId="0" applyFont="1" applyProtection="1">
      <alignment vertical="center"/>
    </xf>
    <xf numFmtId="0" fontId="91" fillId="0" borderId="0" xfId="7">
      <alignment vertical="center"/>
    </xf>
    <xf numFmtId="0" fontId="92" fillId="0" borderId="0" xfId="7" applyFont="1" applyAlignment="1">
      <alignment horizontal="left" vertical="top"/>
    </xf>
    <xf numFmtId="0" fontId="95" fillId="0" borderId="0" xfId="7" applyFont="1">
      <alignment vertical="center"/>
    </xf>
    <xf numFmtId="0" fontId="96" fillId="0" borderId="0" xfId="7" applyFont="1" applyAlignment="1">
      <alignment horizontal="left" vertical="top"/>
    </xf>
    <xf numFmtId="0" fontId="98" fillId="0" borderId="0" xfId="7" applyFont="1" applyAlignment="1">
      <alignment horizontal="left" vertical="top" wrapText="1"/>
    </xf>
    <xf numFmtId="0" fontId="98" fillId="0" borderId="0" xfId="7" applyFont="1" applyAlignment="1">
      <alignment horizontal="left" vertical="top"/>
    </xf>
    <xf numFmtId="0" fontId="15" fillId="0" borderId="77" xfId="7" applyFont="1" applyBorder="1" applyAlignment="1">
      <alignment horizontal="center" vertical="center" wrapText="1"/>
    </xf>
    <xf numFmtId="181" fontId="15" fillId="0" borderId="77" xfId="7" applyNumberFormat="1" applyFont="1" applyBorder="1" applyAlignment="1">
      <alignment horizontal="center" vertical="center" wrapText="1"/>
    </xf>
    <xf numFmtId="181" fontId="15" fillId="0" borderId="78" xfId="7" applyNumberFormat="1" applyFont="1" applyBorder="1" applyAlignment="1">
      <alignment horizontal="center" vertical="center" wrapText="1"/>
    </xf>
    <xf numFmtId="0" fontId="15" fillId="0" borderId="81" xfId="7" applyFont="1" applyBorder="1" applyAlignment="1">
      <alignment horizontal="left" vertical="center" wrapText="1"/>
    </xf>
    <xf numFmtId="0" fontId="91" fillId="0" borderId="81" xfId="7" applyBorder="1" applyAlignment="1">
      <alignment horizontal="left" vertical="top" wrapText="1"/>
    </xf>
    <xf numFmtId="0" fontId="91" fillId="0" borderId="82" xfId="7" applyBorder="1" applyAlignment="1">
      <alignment horizontal="left" vertical="top" wrapText="1"/>
    </xf>
    <xf numFmtId="0" fontId="98" fillId="0" borderId="81" xfId="7" applyFont="1" applyBorder="1" applyAlignment="1">
      <alignment horizontal="left" vertical="center" wrapText="1"/>
    </xf>
    <xf numFmtId="0" fontId="15" fillId="0" borderId="85" xfId="7" applyFont="1" applyBorder="1" applyAlignment="1">
      <alignment horizontal="left" vertical="center" wrapText="1"/>
    </xf>
    <xf numFmtId="0" fontId="15" fillId="0" borderId="85" xfId="7" applyFont="1" applyBorder="1" applyAlignment="1">
      <alignment horizontal="right" vertical="center" wrapText="1"/>
    </xf>
    <xf numFmtId="0" fontId="15" fillId="0" borderId="86" xfId="7" applyFont="1" applyBorder="1" applyAlignment="1">
      <alignment horizontal="right" vertical="center" wrapText="1"/>
    </xf>
    <xf numFmtId="0" fontId="15" fillId="0" borderId="20" xfId="7" applyFont="1" applyBorder="1" applyAlignment="1">
      <alignment horizontal="center" vertical="center"/>
    </xf>
    <xf numFmtId="0" fontId="100" fillId="0" borderId="0" xfId="7" applyFont="1" applyAlignment="1">
      <alignment horizontal="left" vertical="top"/>
    </xf>
    <xf numFmtId="0" fontId="102" fillId="0" borderId="0" xfId="7" applyFont="1" applyAlignment="1">
      <alignment horizontal="left" vertical="top"/>
    </xf>
    <xf numFmtId="0" fontId="102" fillId="0" borderId="0" xfId="0" applyFont="1" applyAlignment="1">
      <alignment horizontal="left" vertical="top"/>
    </xf>
    <xf numFmtId="0" fontId="99" fillId="0" borderId="81" xfId="7" applyFont="1" applyBorder="1" applyAlignment="1">
      <alignment horizontal="center" vertical="center" wrapText="1"/>
    </xf>
    <xf numFmtId="0" fontId="15" fillId="0" borderId="81" xfId="7" applyFont="1" applyBorder="1" applyAlignment="1">
      <alignment horizontal="center" vertical="center" wrapText="1"/>
    </xf>
    <xf numFmtId="181" fontId="99" fillId="0" borderId="81" xfId="7" applyNumberFormat="1" applyFont="1" applyBorder="1" applyAlignment="1">
      <alignment horizontal="center" vertical="center" wrapText="1"/>
    </xf>
    <xf numFmtId="49" fontId="99" fillId="0" borderId="81" xfId="7" applyNumberFormat="1" applyFont="1" applyBorder="1" applyAlignment="1">
      <alignment horizontal="center" vertical="center" wrapText="1"/>
    </xf>
    <xf numFmtId="0" fontId="99" fillId="0" borderId="81" xfId="7" applyFont="1" applyBorder="1" applyAlignment="1">
      <alignment horizontal="left" vertical="center" wrapText="1"/>
    </xf>
    <xf numFmtId="0" fontId="104" fillId="0" borderId="81" xfId="7" applyFont="1" applyBorder="1" applyAlignment="1">
      <alignment horizontal="left" vertical="center" wrapText="1"/>
    </xf>
    <xf numFmtId="0" fontId="99" fillId="0" borderId="90" xfId="7" applyFont="1" applyBorder="1" applyAlignment="1">
      <alignment horizontal="center" vertical="center" wrapText="1"/>
    </xf>
    <xf numFmtId="0" fontId="104" fillId="0" borderId="81" xfId="7" applyFont="1" applyBorder="1" applyAlignment="1">
      <alignment horizontal="right" vertical="center" wrapText="1"/>
    </xf>
    <xf numFmtId="0" fontId="15" fillId="0" borderId="3" xfId="7" applyFont="1" applyBorder="1" applyAlignment="1">
      <alignment vertical="center"/>
    </xf>
    <xf numFmtId="0" fontId="15" fillId="0" borderId="34" xfId="7" applyFont="1" applyBorder="1" applyAlignment="1">
      <alignment horizontal="center" vertical="center"/>
    </xf>
    <xf numFmtId="0" fontId="106" fillId="0" borderId="0" xfId="7" applyFont="1" applyAlignment="1">
      <alignment horizontal="left" vertical="top"/>
    </xf>
    <xf numFmtId="0" fontId="56" fillId="0" borderId="0" xfId="0" applyFont="1" applyAlignment="1">
      <alignment vertical="center"/>
    </xf>
    <xf numFmtId="0" fontId="0" fillId="0" borderId="0" xfId="0" applyAlignment="1">
      <alignment horizontal="center" vertical="center"/>
    </xf>
    <xf numFmtId="0" fontId="108" fillId="0" borderId="0" xfId="0" applyFont="1">
      <alignment vertical="center"/>
    </xf>
    <xf numFmtId="0" fontId="0" fillId="0" borderId="1" xfId="0" applyBorder="1">
      <alignment vertical="center"/>
    </xf>
    <xf numFmtId="0" fontId="0" fillId="0" borderId="96" xfId="0" applyBorder="1">
      <alignment vertical="center"/>
    </xf>
    <xf numFmtId="0" fontId="0" fillId="0" borderId="69" xfId="0" applyBorder="1">
      <alignment vertical="center"/>
    </xf>
    <xf numFmtId="0" fontId="0" fillId="0" borderId="97" xfId="0" applyBorder="1">
      <alignment vertical="center"/>
    </xf>
    <xf numFmtId="0" fontId="0" fillId="0" borderId="2" xfId="0" applyBorder="1">
      <alignment vertical="center"/>
    </xf>
    <xf numFmtId="0" fontId="0" fillId="0" borderId="72" xfId="0" applyBorder="1">
      <alignment vertical="center"/>
    </xf>
    <xf numFmtId="0" fontId="0" fillId="0" borderId="98" xfId="0" applyBorder="1">
      <alignment vertical="center"/>
    </xf>
    <xf numFmtId="0" fontId="0" fillId="0" borderId="13" xfId="0" applyBorder="1">
      <alignment vertical="center"/>
    </xf>
    <xf numFmtId="0" fontId="0" fillId="0" borderId="18" xfId="0" applyBorder="1">
      <alignment vertical="center"/>
    </xf>
    <xf numFmtId="0" fontId="0" fillId="0" borderId="34" xfId="0" applyBorder="1">
      <alignment vertical="center"/>
    </xf>
    <xf numFmtId="0" fontId="26" fillId="0" borderId="3" xfId="0" applyNumberFormat="1" applyFont="1" applyBorder="1" applyAlignment="1" applyProtection="1">
      <alignment horizontal="center" vertical="center" shrinkToFit="1"/>
      <protection locked="0"/>
    </xf>
    <xf numFmtId="0" fontId="26" fillId="0" borderId="21" xfId="0" applyNumberFormat="1" applyFont="1" applyBorder="1" applyAlignment="1" applyProtection="1">
      <alignment horizontal="center" vertical="center" shrinkToFit="1"/>
      <protection locked="0"/>
    </xf>
    <xf numFmtId="0" fontId="26" fillId="0" borderId="32" xfId="0" applyFont="1" applyBorder="1" applyAlignment="1">
      <alignment horizontal="center" vertical="center"/>
    </xf>
    <xf numFmtId="0" fontId="27" fillId="6" borderId="0" xfId="0" applyFont="1" applyFill="1" applyBorder="1" applyAlignment="1">
      <alignment vertical="center"/>
    </xf>
    <xf numFmtId="0" fontId="26" fillId="0" borderId="19" xfId="0" applyFont="1" applyBorder="1" applyAlignment="1">
      <alignment vertical="center"/>
    </xf>
    <xf numFmtId="0" fontId="30" fillId="3" borderId="13" xfId="0" applyFont="1" applyFill="1" applyBorder="1" applyAlignment="1">
      <alignment horizontal="center" vertical="center"/>
    </xf>
    <xf numFmtId="0" fontId="26" fillId="0" borderId="13" xfId="0" applyFont="1" applyBorder="1" applyAlignment="1" applyProtection="1">
      <alignment horizontal="center" vertical="center" shrinkToFit="1"/>
      <protection locked="0"/>
    </xf>
    <xf numFmtId="0" fontId="26" fillId="0" borderId="96" xfId="0" applyFont="1" applyBorder="1" applyAlignment="1" applyProtection="1">
      <alignment horizontal="center" vertical="center" shrinkToFit="1"/>
      <protection locked="0"/>
    </xf>
    <xf numFmtId="0" fontId="26" fillId="0" borderId="21" xfId="0" applyFont="1" applyBorder="1" applyAlignment="1" applyProtection="1">
      <alignment horizontal="center" vertical="center" shrinkToFit="1"/>
      <protection locked="0"/>
    </xf>
    <xf numFmtId="0" fontId="12" fillId="0" borderId="65" xfId="1" applyFont="1" applyBorder="1" applyAlignment="1" applyProtection="1">
      <alignment horizontal="center" vertical="center" shrinkToFit="1"/>
    </xf>
    <xf numFmtId="0" fontId="14" fillId="0" borderId="38" xfId="1" applyFont="1" applyBorder="1" applyAlignment="1" applyProtection="1">
      <alignment horizontal="center" vertical="center"/>
    </xf>
    <xf numFmtId="0" fontId="30" fillId="0" borderId="0" xfId="0" applyFont="1" applyBorder="1" applyAlignment="1">
      <alignment vertical="center"/>
    </xf>
    <xf numFmtId="0" fontId="66" fillId="0" borderId="73" xfId="0" applyFont="1" applyBorder="1" applyAlignment="1">
      <alignment horizontal="center" vertical="center" wrapText="1"/>
    </xf>
    <xf numFmtId="0" fontId="30" fillId="3" borderId="13" xfId="0" applyNumberFormat="1" applyFont="1" applyFill="1" applyBorder="1" applyAlignment="1">
      <alignment horizontal="center" vertical="center"/>
    </xf>
    <xf numFmtId="0" fontId="26" fillId="0" borderId="13" xfId="0" applyNumberFormat="1" applyFont="1" applyBorder="1" applyAlignment="1" applyProtection="1">
      <alignment horizontal="center" vertical="center" shrinkToFit="1"/>
      <protection locked="0"/>
    </xf>
    <xf numFmtId="0" fontId="0" fillId="0" borderId="0" xfId="0" applyAlignment="1"/>
    <xf numFmtId="0" fontId="112" fillId="0" borderId="0" xfId="0" applyFont="1" applyAlignment="1">
      <alignment vertical="center"/>
    </xf>
    <xf numFmtId="0" fontId="41" fillId="0" borderId="0" xfId="0" applyFont="1" applyFill="1" applyBorder="1" applyAlignment="1">
      <alignment vertical="center" shrinkToFit="1"/>
    </xf>
    <xf numFmtId="0" fontId="113" fillId="0" borderId="0" xfId="0" applyFont="1" applyAlignment="1">
      <alignment vertical="center"/>
    </xf>
    <xf numFmtId="0" fontId="24" fillId="0" borderId="0" xfId="0" applyFont="1">
      <alignment vertical="center"/>
    </xf>
    <xf numFmtId="0" fontId="26" fillId="0" borderId="3"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116" fillId="0" borderId="38" xfId="1" applyFont="1" applyBorder="1" applyAlignment="1" applyProtection="1">
      <alignment horizontal="center" vertical="center"/>
    </xf>
    <xf numFmtId="2" fontId="26" fillId="2" borderId="7" xfId="0" applyNumberFormat="1" applyFont="1" applyFill="1" applyBorder="1" applyAlignment="1" applyProtection="1">
      <alignment horizontal="center" vertical="center" shrinkToFit="1"/>
      <protection locked="0"/>
    </xf>
    <xf numFmtId="2" fontId="26" fillId="2" borderId="24" xfId="0" applyNumberFormat="1" applyFont="1" applyFill="1" applyBorder="1" applyAlignment="1" applyProtection="1">
      <alignment horizontal="center" vertical="center" shrinkToFit="1"/>
      <protection locked="0"/>
    </xf>
    <xf numFmtId="0" fontId="16" fillId="0" borderId="38" xfId="6" applyBorder="1" applyAlignment="1">
      <alignment horizontal="center" vertical="center"/>
    </xf>
    <xf numFmtId="0" fontId="16" fillId="0" borderId="100" xfId="6" applyBorder="1" applyAlignment="1">
      <alignment horizontal="center" vertical="center"/>
    </xf>
    <xf numFmtId="0" fontId="16" fillId="0" borderId="103" xfId="6" applyBorder="1" applyAlignment="1">
      <alignment horizontal="center" vertical="center"/>
    </xf>
    <xf numFmtId="0" fontId="49" fillId="0" borderId="0" xfId="8" applyFont="1">
      <alignment vertical="center"/>
    </xf>
    <xf numFmtId="0" fontId="63" fillId="0" borderId="0" xfId="8" applyFont="1">
      <alignment vertical="center"/>
    </xf>
    <xf numFmtId="0" fontId="49" fillId="0" borderId="0" xfId="8" applyFont="1" applyBorder="1">
      <alignment vertical="center"/>
    </xf>
    <xf numFmtId="0" fontId="49" fillId="0" borderId="0" xfId="8" applyFont="1" applyAlignment="1">
      <alignment horizontal="left" vertical="center" indent="1"/>
    </xf>
    <xf numFmtId="0" fontId="121" fillId="0" borderId="0" xfId="8" applyFont="1" applyAlignment="1">
      <alignment horizontal="left" vertical="center" indent="1"/>
    </xf>
    <xf numFmtId="0" fontId="62" fillId="0" borderId="0" xfId="8" applyFont="1" applyBorder="1">
      <alignment vertical="center"/>
    </xf>
    <xf numFmtId="0" fontId="49" fillId="0" borderId="0" xfId="8" applyFont="1" applyAlignment="1">
      <alignment horizontal="right" vertical="center"/>
    </xf>
    <xf numFmtId="0" fontId="124" fillId="0" borderId="0" xfId="8" applyFont="1" applyAlignment="1">
      <alignment horizontal="left" vertical="center" indent="1"/>
    </xf>
    <xf numFmtId="0" fontId="63" fillId="0" borderId="0" xfId="8" applyFont="1" applyAlignment="1">
      <alignment horizontal="left" vertical="center" indent="1"/>
    </xf>
    <xf numFmtId="14" fontId="49" fillId="0" borderId="0" xfId="8" applyNumberFormat="1" applyFont="1">
      <alignment vertical="center"/>
    </xf>
    <xf numFmtId="0" fontId="121" fillId="0" borderId="0" xfId="8" applyFont="1">
      <alignment vertical="center"/>
    </xf>
    <xf numFmtId="0" fontId="61" fillId="0" borderId="0" xfId="8" applyFont="1">
      <alignment vertical="center"/>
    </xf>
    <xf numFmtId="0" fontId="123" fillId="0" borderId="0" xfId="8" applyFont="1">
      <alignment vertical="center"/>
    </xf>
    <xf numFmtId="0" fontId="122" fillId="0" borderId="0" xfId="8" applyFont="1">
      <alignment vertical="center"/>
    </xf>
    <xf numFmtId="0" fontId="23" fillId="0" borderId="47" xfId="8" applyFont="1" applyBorder="1">
      <alignment vertical="center"/>
    </xf>
    <xf numFmtId="0" fontId="49" fillId="0" borderId="49" xfId="8" applyFont="1" applyBorder="1">
      <alignment vertical="center"/>
    </xf>
    <xf numFmtId="183" fontId="121" fillId="0" borderId="49" xfId="8" applyNumberFormat="1" applyFont="1" applyBorder="1" applyAlignment="1">
      <alignment horizontal="left" vertical="center"/>
    </xf>
    <xf numFmtId="0" fontId="63" fillId="0" borderId="52" xfId="8" applyFont="1" applyBorder="1">
      <alignment vertical="center"/>
    </xf>
    <xf numFmtId="0" fontId="63" fillId="0" borderId="0" xfId="8" applyFont="1" applyBorder="1">
      <alignment vertical="center"/>
    </xf>
    <xf numFmtId="0" fontId="49" fillId="0" borderId="52" xfId="8" applyFont="1" applyBorder="1">
      <alignment vertical="center"/>
    </xf>
    <xf numFmtId="0" fontId="49" fillId="0" borderId="55" xfId="8" applyFont="1" applyBorder="1">
      <alignment vertical="center"/>
    </xf>
    <xf numFmtId="0" fontId="63" fillId="0" borderId="12" xfId="8" applyFont="1" applyBorder="1">
      <alignment vertical="center"/>
    </xf>
    <xf numFmtId="0" fontId="63" fillId="0" borderId="38" xfId="8" applyFont="1" applyBorder="1">
      <alignment vertical="center"/>
    </xf>
    <xf numFmtId="0" fontId="63" fillId="0" borderId="0" xfId="8" applyFont="1" applyAlignment="1">
      <alignment vertical="top"/>
    </xf>
    <xf numFmtId="0" fontId="16" fillId="0" borderId="0" xfId="8">
      <alignment vertical="center"/>
    </xf>
    <xf numFmtId="0" fontId="49" fillId="0" borderId="0" xfId="8" applyFont="1" applyAlignment="1">
      <alignment horizontal="center" vertical="center"/>
    </xf>
    <xf numFmtId="0" fontId="25" fillId="0" borderId="0" xfId="1" applyAlignment="1">
      <alignment vertical="center"/>
    </xf>
    <xf numFmtId="0" fontId="25" fillId="5" borderId="0" xfId="1" applyFill="1" applyAlignment="1">
      <alignment vertical="center"/>
    </xf>
    <xf numFmtId="0" fontId="61" fillId="0" borderId="0" xfId="6" applyFont="1">
      <alignment vertical="center"/>
    </xf>
    <xf numFmtId="0" fontId="39" fillId="0" borderId="0" xfId="0" applyFont="1">
      <alignment vertical="center"/>
    </xf>
    <xf numFmtId="0" fontId="26" fillId="0" borderId="73" xfId="0" applyFont="1" applyBorder="1" applyAlignment="1">
      <alignment horizontal="center" vertical="center"/>
    </xf>
    <xf numFmtId="0" fontId="30" fillId="0" borderId="0" xfId="0" applyFont="1" applyBorder="1" applyAlignment="1">
      <alignment horizontal="center" vertical="center" textRotation="255"/>
    </xf>
    <xf numFmtId="0" fontId="25" fillId="0" borderId="0" xfId="1" applyAlignment="1">
      <alignment horizontal="center" vertical="center"/>
    </xf>
    <xf numFmtId="2" fontId="26" fillId="0" borderId="13" xfId="0" applyNumberFormat="1" applyFont="1" applyBorder="1" applyAlignment="1" applyProtection="1">
      <alignment horizontal="center" vertical="center" shrinkToFit="1"/>
      <protection locked="0"/>
    </xf>
    <xf numFmtId="0" fontId="30" fillId="3" borderId="18" xfId="0" applyFont="1" applyFill="1" applyBorder="1" applyAlignment="1">
      <alignment horizontal="center" vertical="center"/>
    </xf>
    <xf numFmtId="0" fontId="26" fillId="0" borderId="18" xfId="0" applyFont="1" applyBorder="1" applyAlignment="1" applyProtection="1">
      <alignment horizontal="center" vertical="center" shrinkToFit="1"/>
      <protection locked="0"/>
    </xf>
    <xf numFmtId="0" fontId="26" fillId="0" borderId="28" xfId="0" applyFont="1" applyBorder="1" applyAlignment="1" applyProtection="1">
      <alignment horizontal="center" vertical="center" shrinkToFit="1"/>
      <protection locked="0"/>
    </xf>
    <xf numFmtId="0" fontId="26" fillId="0" borderId="7" xfId="0" applyFont="1" applyBorder="1" applyAlignment="1" applyProtection="1">
      <alignment horizontal="center" vertical="center" shrinkToFit="1"/>
      <protection locked="0"/>
    </xf>
    <xf numFmtId="0" fontId="26" fillId="0" borderId="27" xfId="0" applyFont="1" applyBorder="1" applyAlignment="1" applyProtection="1">
      <alignment horizontal="center" vertical="center" shrinkToFit="1"/>
      <protection locked="0"/>
    </xf>
    <xf numFmtId="2" fontId="26" fillId="0" borderId="54" xfId="0" applyNumberFormat="1"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26" fillId="10" borderId="26" xfId="0" applyFont="1" applyFill="1" applyBorder="1" applyAlignment="1">
      <alignment horizontal="center" vertical="center"/>
    </xf>
    <xf numFmtId="0" fontId="26" fillId="10" borderId="32" xfId="0" applyFont="1" applyFill="1" applyBorder="1" applyAlignment="1">
      <alignment horizontal="center" vertical="center"/>
    </xf>
    <xf numFmtId="0" fontId="26" fillId="10" borderId="23" xfId="0" applyFont="1" applyFill="1" applyBorder="1" applyAlignment="1">
      <alignment horizontal="center" vertical="center"/>
    </xf>
    <xf numFmtId="0" fontId="26" fillId="11" borderId="23" xfId="0" applyFont="1" applyFill="1" applyBorder="1" applyAlignment="1">
      <alignment horizontal="center" vertical="center"/>
    </xf>
    <xf numFmtId="0" fontId="26" fillId="11" borderId="32" xfId="0" applyFont="1" applyFill="1" applyBorder="1" applyAlignment="1">
      <alignment horizontal="center" vertical="center"/>
    </xf>
    <xf numFmtId="0" fontId="26" fillId="11" borderId="26" xfId="0" applyFont="1" applyFill="1" applyBorder="1" applyAlignment="1">
      <alignment horizontal="center" vertical="center"/>
    </xf>
    <xf numFmtId="0" fontId="49" fillId="0" borderId="0" xfId="8" applyFont="1" applyBorder="1" applyAlignment="1">
      <alignment horizontal="center" vertical="center"/>
    </xf>
    <xf numFmtId="0" fontId="49" fillId="0" borderId="0" xfId="8" applyFont="1" applyAlignment="1">
      <alignment vertical="center"/>
    </xf>
    <xf numFmtId="0" fontId="49" fillId="0" borderId="0" xfId="8" applyFont="1" applyAlignment="1">
      <alignment vertical="center" wrapText="1"/>
    </xf>
    <xf numFmtId="0" fontId="49" fillId="0" borderId="0" xfId="8" applyFont="1" applyBorder="1" applyAlignment="1">
      <alignment vertical="center"/>
    </xf>
    <xf numFmtId="0" fontId="49" fillId="0" borderId="0" xfId="12" applyFont="1">
      <alignment vertical="center"/>
    </xf>
    <xf numFmtId="14" fontId="61" fillId="0" borderId="0" xfId="6" applyNumberFormat="1" applyFont="1">
      <alignment vertical="center"/>
    </xf>
    <xf numFmtId="0" fontId="129" fillId="0" borderId="0" xfId="6" applyFont="1">
      <alignment vertical="center"/>
    </xf>
    <xf numFmtId="0" fontId="125" fillId="0" borderId="0" xfId="6" applyFont="1">
      <alignment vertical="center"/>
    </xf>
    <xf numFmtId="178" fontId="130" fillId="0" borderId="0" xfId="8" applyNumberFormat="1" applyFont="1" applyAlignment="1">
      <alignment vertical="center"/>
    </xf>
    <xf numFmtId="178" fontId="131" fillId="0" borderId="0" xfId="8" applyNumberFormat="1" applyFont="1" applyAlignment="1">
      <alignment vertical="center"/>
    </xf>
    <xf numFmtId="178" fontId="130" fillId="0" borderId="0" xfId="8" applyNumberFormat="1" applyFont="1" applyBorder="1" applyAlignment="1">
      <alignment vertical="center"/>
    </xf>
    <xf numFmtId="178" fontId="131" fillId="0" borderId="0" xfId="8" applyNumberFormat="1" applyFont="1" applyBorder="1" applyAlignment="1">
      <alignment vertical="center"/>
    </xf>
    <xf numFmtId="178" fontId="131" fillId="0" borderId="0" xfId="8" applyNumberFormat="1" applyFont="1" applyBorder="1" applyAlignment="1">
      <alignment horizontal="left" vertical="center"/>
    </xf>
    <xf numFmtId="182" fontId="130" fillId="0" borderId="0" xfId="8" applyNumberFormat="1" applyFont="1" applyAlignment="1">
      <alignment vertical="center"/>
    </xf>
    <xf numFmtId="182" fontId="131" fillId="0" borderId="0" xfId="8" applyNumberFormat="1" applyFont="1" applyAlignment="1">
      <alignment vertical="center"/>
    </xf>
    <xf numFmtId="0" fontId="132" fillId="0" borderId="0" xfId="8" applyFont="1">
      <alignment vertical="center"/>
    </xf>
    <xf numFmtId="0" fontId="63" fillId="0" borderId="0" xfId="8" applyFont="1" applyBorder="1" applyAlignment="1">
      <alignment vertical="top"/>
    </xf>
    <xf numFmtId="178" fontId="121" fillId="0" borderId="0" xfId="8" applyNumberFormat="1" applyFont="1" applyBorder="1" applyAlignment="1">
      <alignment horizontal="left" vertical="center"/>
    </xf>
    <xf numFmtId="178" fontId="121" fillId="0" borderId="0" xfId="8" applyNumberFormat="1" applyFont="1" applyBorder="1" applyAlignment="1">
      <alignment horizontal="center" vertical="center"/>
    </xf>
    <xf numFmtId="0" fontId="63" fillId="0" borderId="55" xfId="8" applyFont="1" applyBorder="1" applyAlignment="1">
      <alignment vertical="top"/>
    </xf>
    <xf numFmtId="0" fontId="49" fillId="0" borderId="50" xfId="8" applyFont="1" applyBorder="1">
      <alignment vertical="center"/>
    </xf>
    <xf numFmtId="0" fontId="49" fillId="0" borderId="51" xfId="8" applyFont="1" applyBorder="1">
      <alignment vertical="center"/>
    </xf>
    <xf numFmtId="0" fontId="63" fillId="0" borderId="0" xfId="8" applyFont="1" applyAlignment="1">
      <alignment vertical="center"/>
    </xf>
    <xf numFmtId="0" fontId="63" fillId="0" borderId="0" xfId="8" applyFont="1" applyAlignment="1">
      <alignment vertical="center" wrapText="1"/>
    </xf>
    <xf numFmtId="0" fontId="1" fillId="0" borderId="0" xfId="12">
      <alignment vertical="center"/>
    </xf>
    <xf numFmtId="0" fontId="118" fillId="0" borderId="99" xfId="12" applyFont="1" applyBorder="1" applyAlignment="1">
      <alignment horizontal="center" vertical="center" wrapText="1"/>
    </xf>
    <xf numFmtId="0" fontId="45" fillId="0" borderId="110" xfId="12" applyFont="1" applyBorder="1" applyAlignment="1">
      <alignment vertical="center" wrapText="1"/>
    </xf>
    <xf numFmtId="0" fontId="117" fillId="0" borderId="105" xfId="12" applyFont="1" applyBorder="1" applyAlignment="1">
      <alignment horizontal="center" vertical="center" wrapText="1"/>
    </xf>
    <xf numFmtId="0" fontId="117" fillId="0" borderId="113" xfId="12" applyNumberFormat="1" applyFont="1" applyBorder="1" applyAlignment="1">
      <alignment horizontal="center" vertical="center" wrapText="1"/>
    </xf>
    <xf numFmtId="0" fontId="117" fillId="0" borderId="115" xfId="12" applyFont="1" applyBorder="1" applyAlignment="1">
      <alignment horizontal="center" vertical="center" wrapText="1"/>
    </xf>
    <xf numFmtId="0" fontId="117" fillId="0" borderId="116" xfId="12" applyFont="1" applyBorder="1" applyAlignment="1">
      <alignment horizontal="center" vertical="center" wrapText="1"/>
    </xf>
    <xf numFmtId="0" fontId="117" fillId="0" borderId="119" xfId="12" applyFont="1" applyBorder="1" applyAlignment="1">
      <alignment horizontal="center" vertical="center" wrapText="1"/>
    </xf>
    <xf numFmtId="0" fontId="117" fillId="0" borderId="65" xfId="12" applyFont="1" applyBorder="1" applyAlignment="1">
      <alignment horizontal="center" vertical="center" wrapText="1"/>
    </xf>
    <xf numFmtId="0" fontId="117" fillId="0" borderId="20" xfId="12" applyNumberFormat="1" applyFont="1" applyBorder="1" applyAlignment="1">
      <alignment horizontal="center" vertical="center" wrapText="1"/>
    </xf>
    <xf numFmtId="0" fontId="117" fillId="0" borderId="113" xfId="12" applyFont="1" applyBorder="1" applyAlignment="1">
      <alignment horizontal="center" vertical="center" wrapText="1"/>
    </xf>
    <xf numFmtId="0" fontId="117" fillId="0" borderId="20" xfId="12" applyFont="1" applyBorder="1" applyAlignment="1">
      <alignment horizontal="center" vertical="center" wrapText="1"/>
    </xf>
    <xf numFmtId="0" fontId="16" fillId="0" borderId="120" xfId="6" applyBorder="1" applyAlignment="1">
      <alignment horizontal="center" vertical="center" shrinkToFit="1"/>
    </xf>
    <xf numFmtId="0" fontId="16" fillId="0" borderId="0" xfId="6" applyBorder="1" applyAlignment="1">
      <alignment horizontal="center" vertical="center"/>
    </xf>
    <xf numFmtId="0" fontId="16" fillId="0" borderId="0" xfId="6" applyBorder="1" applyAlignment="1">
      <alignment horizontal="center" vertical="center" shrinkToFit="1"/>
    </xf>
    <xf numFmtId="0" fontId="16" fillId="0" borderId="124" xfId="6" applyBorder="1" applyAlignment="1">
      <alignment horizontal="center" vertical="center" shrinkToFit="1"/>
    </xf>
    <xf numFmtId="0" fontId="117" fillId="0" borderId="99" xfId="12" applyFont="1" applyBorder="1" applyAlignment="1">
      <alignment horizontal="center" vertical="center" wrapText="1"/>
    </xf>
    <xf numFmtId="0" fontId="117" fillId="0" borderId="110" xfId="12" applyFont="1" applyBorder="1" applyAlignment="1">
      <alignment horizontal="center" vertical="center" wrapText="1"/>
    </xf>
    <xf numFmtId="0" fontId="1" fillId="0" borderId="0" xfId="12" applyAlignment="1">
      <alignment vertical="top" wrapText="1"/>
    </xf>
    <xf numFmtId="0" fontId="49" fillId="0" borderId="34" xfId="8" applyFont="1" applyBorder="1" applyAlignment="1">
      <alignment vertical="center"/>
    </xf>
    <xf numFmtId="0" fontId="133" fillId="0" borderId="18" xfId="8" applyFont="1" applyBorder="1" applyAlignment="1">
      <alignment vertical="center"/>
    </xf>
    <xf numFmtId="0" fontId="137" fillId="0" borderId="0" xfId="0" applyFont="1">
      <alignment vertical="center"/>
    </xf>
    <xf numFmtId="0" fontId="134" fillId="0" borderId="1" xfId="0" applyFont="1" applyBorder="1" applyAlignment="1">
      <alignment horizontal="center" vertical="center"/>
    </xf>
    <xf numFmtId="0" fontId="23" fillId="0" borderId="110" xfId="1" applyNumberFormat="1" applyFont="1" applyBorder="1" applyAlignment="1" applyProtection="1">
      <alignment vertical="center"/>
    </xf>
    <xf numFmtId="0" fontId="88" fillId="0" borderId="36" xfId="1" applyFont="1" applyBorder="1" applyAlignment="1" applyProtection="1">
      <alignment horizontal="distributed" vertical="center" indent="1"/>
    </xf>
    <xf numFmtId="0" fontId="138" fillId="0" borderId="0" xfId="0" applyFont="1">
      <alignment vertical="center"/>
    </xf>
    <xf numFmtId="0" fontId="49" fillId="0" borderId="13" xfId="8" applyFont="1" applyBorder="1" applyAlignment="1">
      <alignment horizontal="center" vertical="center"/>
    </xf>
    <xf numFmtId="0" fontId="49" fillId="0" borderId="18" xfId="8" applyFont="1" applyBorder="1" applyAlignment="1">
      <alignment horizontal="center" vertical="center"/>
    </xf>
    <xf numFmtId="0" fontId="49" fillId="0" borderId="52" xfId="8" applyFont="1" applyBorder="1" applyAlignment="1">
      <alignment vertical="center" wrapText="1"/>
    </xf>
    <xf numFmtId="0" fontId="49" fillId="0" borderId="0" xfId="8" applyFont="1" applyBorder="1" applyAlignment="1">
      <alignment vertical="center" wrapText="1"/>
    </xf>
    <xf numFmtId="0" fontId="49" fillId="0" borderId="96" xfId="8" applyFont="1" applyBorder="1" applyAlignment="1">
      <alignment horizontal="center" vertical="center"/>
    </xf>
    <xf numFmtId="0" fontId="49" fillId="0" borderId="28" xfId="8" applyFont="1" applyBorder="1" applyAlignment="1">
      <alignment horizontal="center" vertical="center"/>
    </xf>
    <xf numFmtId="0" fontId="49" fillId="0" borderId="69" xfId="8" applyFont="1" applyBorder="1" applyAlignment="1">
      <alignment horizontal="center" vertical="center"/>
    </xf>
    <xf numFmtId="0" fontId="49" fillId="0" borderId="97" xfId="8" applyFont="1" applyBorder="1" applyAlignment="1">
      <alignment horizontal="center" vertical="center" wrapText="1"/>
    </xf>
    <xf numFmtId="0" fontId="49" fillId="0" borderId="0" xfId="8" applyFont="1" applyBorder="1" applyAlignment="1">
      <alignment horizontal="center" vertical="center" wrapText="1"/>
    </xf>
    <xf numFmtId="0" fontId="49" fillId="0" borderId="2" xfId="8" applyFont="1" applyBorder="1" applyAlignment="1">
      <alignment horizontal="center" vertical="center" wrapText="1"/>
    </xf>
    <xf numFmtId="0" fontId="49" fillId="0" borderId="72" xfId="8" applyFont="1" applyBorder="1" applyAlignment="1">
      <alignment horizontal="center" vertical="center" wrapText="1"/>
    </xf>
    <xf numFmtId="0" fontId="49" fillId="0" borderId="1" xfId="8" applyFont="1" applyBorder="1" applyAlignment="1">
      <alignment horizontal="center" vertical="center" wrapText="1"/>
    </xf>
    <xf numFmtId="0" fontId="49" fillId="0" borderId="98" xfId="8" applyFont="1" applyBorder="1" applyAlignment="1">
      <alignment horizontal="center" vertical="center" wrapText="1"/>
    </xf>
    <xf numFmtId="179" fontId="49" fillId="0" borderId="0" xfId="8" applyNumberFormat="1" applyFont="1" applyBorder="1" applyAlignment="1">
      <alignment horizontal="left" vertical="center"/>
    </xf>
    <xf numFmtId="177" fontId="49" fillId="0" borderId="0" xfId="8" applyNumberFormat="1" applyFont="1" applyBorder="1" applyAlignment="1">
      <alignment horizontal="left" vertical="center"/>
    </xf>
    <xf numFmtId="177" fontId="49" fillId="0" borderId="0" xfId="8" applyNumberFormat="1" applyFont="1" applyBorder="1" applyAlignment="1">
      <alignment horizontal="center" vertical="center"/>
    </xf>
    <xf numFmtId="0" fontId="49" fillId="0" borderId="0" xfId="8" applyFont="1" applyBorder="1" applyAlignment="1">
      <alignment horizontal="center" vertical="center" shrinkToFit="1"/>
    </xf>
    <xf numFmtId="177" fontId="49" fillId="0" borderId="0" xfId="8" applyNumberFormat="1" applyFont="1" applyAlignment="1">
      <alignment horizontal="center" vertical="center"/>
    </xf>
    <xf numFmtId="0" fontId="49" fillId="0" borderId="0" xfId="8" applyFont="1" applyAlignment="1">
      <alignment vertical="center"/>
    </xf>
    <xf numFmtId="0" fontId="49" fillId="0" borderId="0" xfId="8" applyFont="1" applyAlignment="1">
      <alignment vertical="center" wrapText="1"/>
    </xf>
    <xf numFmtId="0" fontId="118" fillId="0" borderId="36" xfId="12" applyFont="1" applyBorder="1" applyAlignment="1">
      <alignment horizontal="center" vertical="center" wrapText="1"/>
    </xf>
    <xf numFmtId="0" fontId="118" fillId="0" borderId="48" xfId="12" applyFont="1" applyBorder="1" applyAlignment="1">
      <alignment horizontal="center" vertical="center" wrapText="1"/>
    </xf>
    <xf numFmtId="0" fontId="118" fillId="0" borderId="37" xfId="12" applyFont="1" applyBorder="1" applyAlignment="1">
      <alignment horizontal="center" vertical="center" wrapText="1"/>
    </xf>
    <xf numFmtId="0" fontId="63" fillId="0" borderId="0" xfId="8" applyFont="1" applyBorder="1" applyAlignment="1">
      <alignment vertical="center" shrinkToFit="1"/>
    </xf>
    <xf numFmtId="0" fontId="63" fillId="0" borderId="0" xfId="8" applyFont="1" applyBorder="1" applyAlignment="1">
      <alignment vertical="center"/>
    </xf>
    <xf numFmtId="0" fontId="63" fillId="0" borderId="55" xfId="8" applyFont="1" applyBorder="1" applyAlignment="1">
      <alignment vertical="center"/>
    </xf>
    <xf numFmtId="0" fontId="63" fillId="0" borderId="52" xfId="8" applyFont="1" applyBorder="1" applyAlignment="1">
      <alignment horizontal="center" vertical="center" wrapText="1"/>
    </xf>
    <xf numFmtId="0" fontId="63" fillId="0" borderId="0" xfId="8" applyFont="1" applyBorder="1" applyAlignment="1">
      <alignment horizontal="center" vertical="center" wrapText="1"/>
    </xf>
    <xf numFmtId="0" fontId="63" fillId="0" borderId="55" xfId="8" applyFont="1" applyBorder="1" applyAlignment="1">
      <alignment horizontal="center" vertical="center" wrapText="1"/>
    </xf>
    <xf numFmtId="0" fontId="49" fillId="0" borderId="0" xfId="8" applyFont="1" applyAlignment="1">
      <alignment vertical="top" wrapText="1"/>
    </xf>
    <xf numFmtId="0" fontId="49" fillId="0" borderId="0" xfId="8" applyFont="1" applyAlignment="1">
      <alignment horizontal="left" vertical="top" wrapText="1"/>
    </xf>
    <xf numFmtId="0" fontId="23" fillId="0" borderId="0" xfId="8" applyFont="1" applyAlignment="1">
      <alignment horizontal="center" vertical="center" wrapText="1"/>
    </xf>
    <xf numFmtId="0" fontId="14" fillId="0" borderId="0" xfId="8" applyFont="1" applyAlignment="1">
      <alignment vertical="center" wrapText="1"/>
    </xf>
    <xf numFmtId="0" fontId="1" fillId="0" borderId="47" xfId="12" applyBorder="1" applyAlignment="1">
      <alignment horizontal="center" vertical="top" wrapText="1"/>
    </xf>
    <xf numFmtId="0" fontId="1" fillId="0" borderId="49" xfId="12" applyBorder="1" applyAlignment="1">
      <alignment horizontal="center" vertical="top" wrapText="1"/>
    </xf>
    <xf numFmtId="0" fontId="1" fillId="0" borderId="50" xfId="12" applyBorder="1" applyAlignment="1">
      <alignment horizontal="center" vertical="top" wrapText="1"/>
    </xf>
    <xf numFmtId="0" fontId="1" fillId="0" borderId="12" xfId="12" applyBorder="1" applyAlignment="1">
      <alignment horizontal="center" vertical="top" wrapText="1"/>
    </xf>
    <xf numFmtId="0" fontId="1" fillId="0" borderId="38" xfId="12" applyBorder="1" applyAlignment="1">
      <alignment horizontal="center" vertical="top" wrapText="1"/>
    </xf>
    <xf numFmtId="0" fontId="1" fillId="0" borderId="51" xfId="12" applyBorder="1" applyAlignment="1">
      <alignment horizontal="center" vertical="top" wrapText="1"/>
    </xf>
    <xf numFmtId="0" fontId="45" fillId="0" borderId="64" xfId="12" applyFont="1" applyBorder="1" applyAlignment="1">
      <alignment horizontal="center" vertical="center" wrapText="1"/>
    </xf>
    <xf numFmtId="0" fontId="45" fillId="0" borderId="38" xfId="12" applyFont="1" applyBorder="1" applyAlignment="1">
      <alignment horizontal="center" vertical="center" wrapText="1"/>
    </xf>
    <xf numFmtId="49" fontId="117" fillId="0" borderId="111" xfId="12" applyNumberFormat="1" applyFont="1" applyBorder="1" applyAlignment="1">
      <alignment horizontal="center" vertical="center" wrapText="1"/>
    </xf>
    <xf numFmtId="49" fontId="117" fillId="0" borderId="112" xfId="12" applyNumberFormat="1" applyFont="1" applyBorder="1" applyAlignment="1">
      <alignment horizontal="center" vertical="center" wrapText="1"/>
    </xf>
    <xf numFmtId="0" fontId="117" fillId="0" borderId="114" xfId="12" applyFont="1" applyBorder="1" applyAlignment="1">
      <alignment horizontal="center" vertical="center" wrapText="1"/>
    </xf>
    <xf numFmtId="0" fontId="117" fillId="0" borderId="104" xfId="12" applyFont="1" applyBorder="1" applyAlignment="1">
      <alignment horizontal="center" vertical="center" wrapText="1"/>
    </xf>
    <xf numFmtId="0" fontId="117" fillId="0" borderId="117" xfId="12" applyFont="1" applyBorder="1" applyAlignment="1">
      <alignment horizontal="center" vertical="center" wrapText="1"/>
    </xf>
    <xf numFmtId="0" fontId="117" fillId="0" borderId="118" xfId="12" applyFont="1" applyBorder="1" applyAlignment="1">
      <alignment horizontal="center" vertical="center" wrapText="1"/>
    </xf>
    <xf numFmtId="0" fontId="117" fillId="0" borderId="66" xfId="12" applyFont="1" applyBorder="1" applyAlignment="1">
      <alignment horizontal="center" vertical="center" wrapText="1"/>
    </xf>
    <xf numFmtId="0" fontId="117" fillId="0" borderId="62" xfId="12" applyFont="1" applyBorder="1" applyAlignment="1">
      <alignment horizontal="center" vertical="center" wrapText="1"/>
    </xf>
    <xf numFmtId="0" fontId="117" fillId="0" borderId="111" xfId="12" applyFont="1" applyBorder="1" applyAlignment="1">
      <alignment horizontal="center" vertical="center" wrapText="1"/>
    </xf>
    <xf numFmtId="0" fontId="117" fillId="0" borderId="112" xfId="12" applyFont="1" applyBorder="1" applyAlignment="1">
      <alignment horizontal="center" vertical="center" wrapText="1"/>
    </xf>
    <xf numFmtId="0" fontId="117" fillId="0" borderId="108" xfId="12" applyFont="1" applyBorder="1" applyAlignment="1">
      <alignment horizontal="center" vertical="center" wrapText="1"/>
    </xf>
    <xf numFmtId="0" fontId="117" fillId="0" borderId="107" xfId="12" applyFont="1" applyBorder="1" applyAlignment="1">
      <alignment horizontal="center" vertical="center" wrapText="1"/>
    </xf>
    <xf numFmtId="0" fontId="117" fillId="0" borderId="106" xfId="12" applyFont="1" applyBorder="1" applyAlignment="1">
      <alignment horizontal="center" vertical="center" wrapText="1"/>
    </xf>
    <xf numFmtId="0" fontId="117" fillId="0" borderId="48" xfId="12" applyFont="1" applyBorder="1" applyAlignment="1">
      <alignment horizontal="center" vertical="center" wrapText="1"/>
    </xf>
    <xf numFmtId="0" fontId="117" fillId="0" borderId="102" xfId="12" applyFont="1" applyBorder="1" applyAlignment="1">
      <alignment horizontal="center" vertical="center" wrapText="1"/>
    </xf>
    <xf numFmtId="0" fontId="117" fillId="0" borderId="99" xfId="12" applyFont="1" applyBorder="1" applyAlignment="1">
      <alignment horizontal="center" vertical="center" wrapText="1"/>
    </xf>
    <xf numFmtId="0" fontId="16" fillId="0" borderId="119" xfId="6" applyBorder="1" applyAlignment="1">
      <alignment horizontal="center" vertical="center" shrinkToFit="1"/>
    </xf>
    <xf numFmtId="0" fontId="16" fillId="0" borderId="110" xfId="6" applyBorder="1" applyAlignment="1">
      <alignment horizontal="center" vertical="center" shrinkToFit="1"/>
    </xf>
    <xf numFmtId="0" fontId="117" fillId="0" borderId="101" xfId="12" applyFont="1" applyBorder="1" applyAlignment="1">
      <alignment horizontal="center" vertical="center" wrapText="1"/>
    </xf>
    <xf numFmtId="0" fontId="117" fillId="0" borderId="121" xfId="12" applyFont="1" applyBorder="1" applyAlignment="1">
      <alignment horizontal="center" vertical="center" wrapText="1"/>
    </xf>
    <xf numFmtId="0" fontId="117" fillId="0" borderId="122" xfId="12" applyFont="1" applyBorder="1" applyAlignment="1">
      <alignment horizontal="center" vertical="center" wrapText="1"/>
    </xf>
    <xf numFmtId="0" fontId="117" fillId="0" borderId="109" xfId="12" applyFont="1" applyBorder="1" applyAlignment="1">
      <alignment horizontal="center" vertical="center" wrapText="1"/>
    </xf>
    <xf numFmtId="0" fontId="117" fillId="0" borderId="38" xfId="12" applyFont="1" applyBorder="1" applyAlignment="1">
      <alignment horizontal="center" vertical="center" wrapText="1"/>
    </xf>
    <xf numFmtId="0" fontId="117" fillId="0" borderId="116" xfId="12" applyFont="1" applyBorder="1" applyAlignment="1">
      <alignment horizontal="center" vertical="center" wrapText="1"/>
    </xf>
    <xf numFmtId="0" fontId="16" fillId="0" borderId="74" xfId="6" applyBorder="1" applyAlignment="1">
      <alignment horizontal="center" vertical="center" shrinkToFit="1"/>
    </xf>
    <xf numFmtId="0" fontId="16" fillId="0" borderId="123" xfId="6" applyBorder="1" applyAlignment="1">
      <alignment horizontal="center" vertical="center" shrinkToFit="1"/>
    </xf>
    <xf numFmtId="0" fontId="117" fillId="0" borderId="97" xfId="12" applyFont="1" applyBorder="1" applyAlignment="1">
      <alignment horizontal="center" vertical="center" wrapText="1"/>
    </xf>
    <xf numFmtId="0" fontId="117" fillId="0" borderId="0" xfId="12" applyFont="1" applyBorder="1" applyAlignment="1">
      <alignment horizontal="center" vertical="center" wrapText="1"/>
    </xf>
    <xf numFmtId="0" fontId="16" fillId="0" borderId="26" xfId="6" applyBorder="1" applyAlignment="1">
      <alignment horizontal="center" vertical="center" wrapText="1"/>
    </xf>
    <xf numFmtId="0" fontId="16" fillId="0" borderId="27" xfId="6" applyBorder="1" applyAlignment="1">
      <alignment horizontal="center" vertical="center"/>
    </xf>
    <xf numFmtId="0" fontId="16" fillId="0" borderId="125" xfId="6" applyBorder="1" applyAlignment="1">
      <alignment horizontal="center" vertical="center" shrinkToFit="1"/>
    </xf>
    <xf numFmtId="0" fontId="16" fillId="0" borderId="49" xfId="6" applyBorder="1" applyAlignment="1">
      <alignment horizontal="center" vertical="center" shrinkToFit="1"/>
    </xf>
    <xf numFmtId="0" fontId="16" fillId="0" borderId="64" xfId="6" applyBorder="1" applyAlignment="1">
      <alignment horizontal="center" vertical="center" shrinkToFit="1"/>
    </xf>
    <xf numFmtId="0" fontId="16" fillId="0" borderId="38" xfId="6" applyBorder="1" applyAlignment="1">
      <alignment horizontal="center" vertical="center" shrinkToFit="1"/>
    </xf>
    <xf numFmtId="0" fontId="71" fillId="0" borderId="0" xfId="0" applyFont="1" applyBorder="1" applyAlignment="1">
      <alignment horizontal="center" vertical="center"/>
    </xf>
    <xf numFmtId="0" fontId="71" fillId="0" borderId="0" xfId="0" applyFont="1" applyBorder="1" applyAlignment="1">
      <alignment horizontal="left" vertical="top" wrapText="1"/>
    </xf>
    <xf numFmtId="0" fontId="109" fillId="0" borderId="36" xfId="0" applyFont="1" applyBorder="1" applyAlignment="1">
      <alignment vertical="center" wrapText="1"/>
    </xf>
    <xf numFmtId="0" fontId="109" fillId="0" borderId="48" xfId="0" applyFont="1" applyBorder="1" applyAlignment="1">
      <alignment vertical="center" wrapText="1"/>
    </xf>
    <xf numFmtId="0" fontId="109" fillId="0" borderId="37" xfId="0" applyFont="1" applyBorder="1" applyAlignment="1">
      <alignment vertical="center" wrapText="1"/>
    </xf>
    <xf numFmtId="178" fontId="136" fillId="3" borderId="36" xfId="0" applyNumberFormat="1" applyFont="1" applyFill="1" applyBorder="1" applyAlignment="1">
      <alignment horizontal="center" vertical="center"/>
    </xf>
    <xf numFmtId="178" fontId="136" fillId="3" borderId="48" xfId="0" applyNumberFormat="1" applyFont="1" applyFill="1" applyBorder="1" applyAlignment="1">
      <alignment horizontal="center" vertical="center"/>
    </xf>
    <xf numFmtId="178" fontId="136" fillId="3" borderId="37" xfId="0" applyNumberFormat="1" applyFont="1" applyFill="1" applyBorder="1" applyAlignment="1">
      <alignment horizontal="center" vertical="center"/>
    </xf>
    <xf numFmtId="0" fontId="135" fillId="5" borderId="36" xfId="0" applyFont="1" applyFill="1" applyBorder="1" applyAlignment="1">
      <alignment horizontal="center" vertical="center"/>
    </xf>
    <xf numFmtId="0" fontId="135" fillId="5" borderId="48" xfId="0" applyFont="1" applyFill="1" applyBorder="1" applyAlignment="1">
      <alignment horizontal="center" vertical="center"/>
    </xf>
    <xf numFmtId="0" fontId="135" fillId="5" borderId="37" xfId="0" applyFont="1" applyFill="1" applyBorder="1" applyAlignment="1">
      <alignment horizontal="center" vertical="center"/>
    </xf>
    <xf numFmtId="0" fontId="38" fillId="8" borderId="36" xfId="0" applyFont="1" applyFill="1" applyBorder="1" applyAlignment="1">
      <alignment horizontal="center" vertical="center"/>
    </xf>
    <xf numFmtId="0" fontId="38" fillId="8" borderId="48" xfId="0" applyFont="1" applyFill="1" applyBorder="1" applyAlignment="1">
      <alignment horizontal="center" vertical="center"/>
    </xf>
    <xf numFmtId="0" fontId="38" fillId="8" borderId="37" xfId="0" applyFont="1" applyFill="1" applyBorder="1" applyAlignment="1">
      <alignment horizontal="center" vertical="center"/>
    </xf>
    <xf numFmtId="0" fontId="38" fillId="0" borderId="1" xfId="0" applyFont="1" applyBorder="1" applyAlignment="1">
      <alignment vertical="center" shrinkToFit="1"/>
    </xf>
    <xf numFmtId="0" fontId="38" fillId="0" borderId="0" xfId="0" applyFont="1" applyBorder="1" applyAlignment="1">
      <alignment vertical="center" shrinkToFit="1"/>
    </xf>
    <xf numFmtId="0" fontId="33" fillId="5" borderId="0" xfId="0" applyFont="1" applyFill="1" applyAlignment="1">
      <alignment horizontal="center" vertical="center"/>
    </xf>
    <xf numFmtId="0" fontId="38" fillId="0" borderId="18" xfId="0" applyFont="1" applyBorder="1" applyAlignment="1">
      <alignment vertical="center" shrinkToFit="1"/>
    </xf>
    <xf numFmtId="179" fontId="54" fillId="0" borderId="18" xfId="2" applyNumberFormat="1" applyFont="1" applyBorder="1" applyAlignment="1">
      <alignment horizontal="center" vertical="center"/>
    </xf>
    <xf numFmtId="179" fontId="54" fillId="0" borderId="28" xfId="2" applyNumberFormat="1" applyFont="1" applyBorder="1" applyAlignment="1">
      <alignment horizontal="center" vertical="center"/>
    </xf>
    <xf numFmtId="0" fontId="114" fillId="0" borderId="38" xfId="0" applyFont="1" applyBorder="1" applyAlignment="1">
      <alignment horizontal="center" vertical="center"/>
    </xf>
    <xf numFmtId="0" fontId="26" fillId="7" borderId="9" xfId="0" applyFont="1" applyFill="1" applyBorder="1" applyAlignment="1">
      <alignment horizontal="center" vertical="center"/>
    </xf>
    <xf numFmtId="0" fontId="26" fillId="7" borderId="73" xfId="0" applyFont="1" applyFill="1" applyBorder="1" applyAlignment="1">
      <alignment horizontal="center" vertical="center"/>
    </xf>
    <xf numFmtId="0" fontId="26" fillId="7" borderId="14" xfId="0" applyFont="1" applyFill="1" applyBorder="1" applyAlignment="1">
      <alignment horizontal="center" vertical="center"/>
    </xf>
    <xf numFmtId="0" fontId="29" fillId="8" borderId="10" xfId="0" applyFont="1" applyFill="1" applyBorder="1" applyAlignment="1" applyProtection="1">
      <alignment horizontal="center" vertical="center" shrinkToFit="1"/>
    </xf>
    <xf numFmtId="0" fontId="29" fillId="8" borderId="18" xfId="0" applyFont="1" applyFill="1" applyBorder="1" applyAlignment="1" applyProtection="1">
      <alignment horizontal="center" vertical="center" shrinkToFit="1"/>
    </xf>
    <xf numFmtId="0" fontId="29" fillId="8" borderId="31" xfId="0" applyFont="1" applyFill="1" applyBorder="1" applyAlignment="1" applyProtection="1">
      <alignment horizontal="center" vertical="center" shrinkToFit="1"/>
    </xf>
    <xf numFmtId="0" fontId="26" fillId="0" borderId="3" xfId="0" applyFont="1" applyBorder="1" applyAlignment="1">
      <alignment horizontal="distributed" vertical="center" indent="1"/>
    </xf>
    <xf numFmtId="0" fontId="26" fillId="0" borderId="13" xfId="0" applyFont="1" applyBorder="1" applyAlignment="1">
      <alignment horizontal="distributed" vertical="center" indent="1"/>
    </xf>
    <xf numFmtId="0" fontId="29" fillId="8" borderId="6" xfId="0" applyFont="1" applyFill="1" applyBorder="1" applyAlignment="1" applyProtection="1">
      <alignment horizontal="center" vertical="center"/>
    </xf>
    <xf numFmtId="0" fontId="29" fillId="8" borderId="3" xfId="0" applyFont="1" applyFill="1" applyBorder="1" applyAlignment="1" applyProtection="1">
      <alignment horizontal="center" vertical="center"/>
    </xf>
    <xf numFmtId="0" fontId="29" fillId="8" borderId="7" xfId="0" applyFont="1" applyFill="1" applyBorder="1" applyAlignment="1" applyProtection="1">
      <alignment horizontal="center" vertical="center"/>
    </xf>
    <xf numFmtId="0" fontId="29" fillId="0" borderId="6"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39" fillId="0" borderId="52" xfId="0" applyFont="1" applyBorder="1" applyAlignment="1">
      <alignment vertical="center"/>
    </xf>
    <xf numFmtId="0" fontId="39" fillId="0" borderId="0" xfId="0" applyFont="1" applyAlignment="1">
      <alignment vertical="center"/>
    </xf>
    <xf numFmtId="0" fontId="26" fillId="0" borderId="22" xfId="0" applyFont="1" applyBorder="1" applyAlignment="1">
      <alignment horizontal="distributed" vertical="center" indent="1"/>
    </xf>
    <xf numFmtId="0" fontId="26" fillId="0" borderId="72" xfId="0" applyFont="1" applyBorder="1" applyAlignment="1">
      <alignment horizontal="distributed" vertical="center" indent="1"/>
    </xf>
    <xf numFmtId="0" fontId="29" fillId="8" borderId="4" xfId="0" applyFont="1" applyFill="1" applyBorder="1" applyAlignment="1" applyProtection="1">
      <alignment horizontal="center" vertical="center"/>
      <protection locked="0"/>
    </xf>
    <xf numFmtId="0" fontId="29" fillId="8" borderId="22" xfId="0" applyFont="1" applyFill="1" applyBorder="1" applyAlignment="1" applyProtection="1">
      <alignment horizontal="center" vertical="center"/>
      <protection locked="0"/>
    </xf>
    <xf numFmtId="0" fontId="29" fillId="8" borderId="5" xfId="0" applyFont="1" applyFill="1" applyBorder="1" applyAlignment="1" applyProtection="1">
      <alignment horizontal="center" vertical="center"/>
      <protection locked="0"/>
    </xf>
    <xf numFmtId="0" fontId="45" fillId="0" borderId="52" xfId="0" applyFont="1" applyBorder="1" applyAlignment="1">
      <alignment horizontal="left" vertical="center" wrapText="1"/>
    </xf>
    <xf numFmtId="0" fontId="45" fillId="0" borderId="0" xfId="0" applyFont="1" applyBorder="1" applyAlignment="1">
      <alignment horizontal="left" vertical="center" wrapText="1"/>
    </xf>
    <xf numFmtId="0" fontId="29" fillId="5" borderId="26" xfId="0" applyFont="1" applyFill="1" applyBorder="1" applyAlignment="1" applyProtection="1">
      <alignment horizontal="center" vertical="center"/>
    </xf>
    <xf numFmtId="0" fontId="29" fillId="5" borderId="19" xfId="0" applyFont="1" applyFill="1" applyBorder="1" applyAlignment="1" applyProtection="1">
      <alignment horizontal="center" vertical="center"/>
    </xf>
    <xf numFmtId="0" fontId="29" fillId="5" borderId="23" xfId="0" applyFont="1" applyFill="1" applyBorder="1" applyAlignment="1" applyProtection="1">
      <alignment horizontal="center" vertical="center"/>
    </xf>
    <xf numFmtId="0" fontId="28" fillId="0" borderId="52" xfId="0" applyFont="1" applyFill="1" applyBorder="1" applyAlignment="1">
      <alignment vertical="center"/>
    </xf>
    <xf numFmtId="0" fontId="28" fillId="0" borderId="0" xfId="0" applyFont="1" applyFill="1" applyBorder="1" applyAlignment="1">
      <alignment vertical="center"/>
    </xf>
    <xf numFmtId="0" fontId="26" fillId="0" borderId="65" xfId="0" applyFont="1" applyBorder="1" applyAlignment="1">
      <alignment horizontal="distributed" vertical="center" indent="1"/>
    </xf>
    <xf numFmtId="0" fontId="26" fillId="0" borderId="66" xfId="0" applyFont="1" applyBorder="1" applyAlignment="1">
      <alignment horizontal="distributed" vertical="center" indent="1"/>
    </xf>
    <xf numFmtId="0" fontId="26" fillId="0" borderId="11" xfId="0" applyFont="1" applyBorder="1" applyAlignment="1">
      <alignment horizontal="center" vertical="center"/>
    </xf>
    <xf numFmtId="0" fontId="26" fillId="0" borderId="53" xfId="0" applyFont="1" applyBorder="1" applyAlignment="1">
      <alignment horizontal="center" vertical="center"/>
    </xf>
    <xf numFmtId="0" fontId="29" fillId="0" borderId="27"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locked="0"/>
    </xf>
    <xf numFmtId="0" fontId="45" fillId="0" borderId="3" xfId="0" applyFont="1" applyBorder="1" applyAlignment="1">
      <alignment vertical="center" wrapText="1" shrinkToFit="1"/>
    </xf>
    <xf numFmtId="0" fontId="45" fillId="0" borderId="13" xfId="0" applyFont="1" applyBorder="1" applyAlignment="1">
      <alignment vertical="center" shrinkToFit="1"/>
    </xf>
    <xf numFmtId="0" fontId="64" fillId="9" borderId="36" xfId="1" applyFont="1" applyFill="1" applyBorder="1" applyAlignment="1" applyProtection="1">
      <alignment horizontal="center" vertical="center"/>
    </xf>
    <xf numFmtId="0" fontId="64" fillId="9" borderId="62" xfId="1" applyFont="1" applyFill="1" applyBorder="1" applyAlignment="1" applyProtection="1">
      <alignment horizontal="center" vertical="center"/>
    </xf>
    <xf numFmtId="0" fontId="52" fillId="7" borderId="36" xfId="0" applyFont="1" applyFill="1" applyBorder="1" applyAlignment="1" applyProtection="1">
      <alignment horizontal="center" vertical="center"/>
    </xf>
    <xf numFmtId="0" fontId="52" fillId="7" borderId="48" xfId="0" applyFont="1" applyFill="1" applyBorder="1" applyAlignment="1" applyProtection="1">
      <alignment horizontal="center" vertical="center"/>
    </xf>
    <xf numFmtId="0" fontId="52" fillId="7" borderId="37" xfId="0" applyFont="1" applyFill="1" applyBorder="1" applyAlignment="1" applyProtection="1">
      <alignment horizontal="center" vertical="center"/>
    </xf>
    <xf numFmtId="0" fontId="26" fillId="0" borderId="10" xfId="0" applyFont="1" applyBorder="1" applyAlignment="1">
      <alignment horizontal="center" vertical="center"/>
    </xf>
    <xf numFmtId="0" fontId="26" fillId="0" borderId="34" xfId="0" applyFont="1" applyBorder="1" applyAlignment="1">
      <alignment horizontal="center" vertical="center"/>
    </xf>
    <xf numFmtId="0" fontId="26" fillId="0" borderId="36" xfId="0" applyFont="1" applyBorder="1" applyAlignment="1" applyProtection="1">
      <alignment horizontal="center" vertical="center"/>
      <protection locked="0"/>
    </xf>
    <xf numFmtId="0" fontId="26" fillId="0" borderId="48" xfId="0" applyFont="1" applyBorder="1" applyAlignment="1" applyProtection="1">
      <alignment horizontal="center" vertical="center"/>
      <protection locked="0"/>
    </xf>
    <xf numFmtId="0" fontId="26" fillId="0" borderId="37" xfId="0" applyFont="1" applyBorder="1" applyAlignment="1" applyProtection="1">
      <alignment horizontal="center" vertical="center"/>
      <protection locked="0"/>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107" fillId="0" borderId="36" xfId="0" applyFont="1" applyBorder="1" applyAlignment="1" applyProtection="1">
      <alignment horizontal="center" vertical="center"/>
      <protection locked="0"/>
    </xf>
    <xf numFmtId="0" fontId="107" fillId="0" borderId="48" xfId="0" applyFont="1" applyBorder="1" applyAlignment="1" applyProtection="1">
      <alignment horizontal="center" vertical="center"/>
      <protection locked="0"/>
    </xf>
    <xf numFmtId="0" fontId="107" fillId="0" borderId="37" xfId="0" applyFont="1" applyBorder="1" applyAlignment="1" applyProtection="1">
      <alignment horizontal="center" vertical="center"/>
      <protection locked="0"/>
    </xf>
    <xf numFmtId="0" fontId="26" fillId="0" borderId="10" xfId="0" applyFont="1" applyBorder="1" applyAlignment="1" applyProtection="1">
      <alignment horizontal="center" vertical="center" shrinkToFit="1"/>
      <protection locked="0"/>
    </xf>
    <xf numFmtId="0" fontId="26" fillId="0" borderId="31" xfId="0" applyFont="1" applyBorder="1" applyAlignment="1" applyProtection="1">
      <alignment horizontal="center" vertical="center" shrinkToFit="1"/>
      <protection locked="0"/>
    </xf>
    <xf numFmtId="0" fontId="26" fillId="0" borderId="70" xfId="0" applyFont="1" applyBorder="1" applyAlignment="1" applyProtection="1">
      <alignment horizontal="center" vertical="center" shrinkToFit="1"/>
      <protection locked="0"/>
    </xf>
    <xf numFmtId="0" fontId="26" fillId="0" borderId="71" xfId="0" applyFont="1" applyBorder="1" applyAlignment="1" applyProtection="1">
      <alignment horizontal="center" vertical="center" shrinkToFit="1"/>
      <protection locked="0"/>
    </xf>
    <xf numFmtId="2" fontId="26" fillId="2" borderId="10" xfId="0" applyNumberFormat="1" applyFont="1" applyFill="1" applyBorder="1" applyAlignment="1" applyProtection="1">
      <alignment horizontal="center" vertical="center" shrinkToFit="1"/>
      <protection locked="0"/>
    </xf>
    <xf numFmtId="2" fontId="26" fillId="2" borderId="31" xfId="0" applyNumberFormat="1" applyFont="1" applyFill="1" applyBorder="1" applyAlignment="1" applyProtection="1">
      <alignment horizontal="center" vertical="center" shrinkToFit="1"/>
      <protection locked="0"/>
    </xf>
    <xf numFmtId="2" fontId="26" fillId="2" borderId="70" xfId="0" applyNumberFormat="1" applyFont="1" applyFill="1" applyBorder="1" applyAlignment="1" applyProtection="1">
      <alignment horizontal="center" vertical="center" shrinkToFit="1"/>
      <protection locked="0"/>
    </xf>
    <xf numFmtId="2" fontId="26" fillId="2" borderId="71" xfId="0" applyNumberFormat="1" applyFont="1" applyFill="1" applyBorder="1" applyAlignment="1" applyProtection="1">
      <alignment horizontal="center" vertical="center" shrinkToFit="1"/>
      <protection locked="0"/>
    </xf>
    <xf numFmtId="0" fontId="26" fillId="0" borderId="9" xfId="0" applyFont="1" applyBorder="1" applyAlignment="1">
      <alignment horizontal="center" vertical="center"/>
    </xf>
    <xf numFmtId="0" fontId="26" fillId="0" borderId="14" xfId="0" applyFont="1" applyBorder="1" applyAlignment="1">
      <alignment horizontal="center" vertical="center"/>
    </xf>
    <xf numFmtId="0" fontId="30" fillId="3" borderId="10" xfId="0" applyFont="1" applyFill="1" applyBorder="1" applyAlignment="1">
      <alignment horizontal="center" vertical="center"/>
    </xf>
    <xf numFmtId="0" fontId="30" fillId="3" borderId="31" xfId="0" applyFont="1" applyFill="1" applyBorder="1" applyAlignment="1">
      <alignment horizontal="center" vertical="center"/>
    </xf>
    <xf numFmtId="0" fontId="26" fillId="0" borderId="73" xfId="0" applyFont="1" applyBorder="1" applyAlignment="1">
      <alignment horizontal="center" vertical="center"/>
    </xf>
    <xf numFmtId="0" fontId="26" fillId="0" borderId="58" xfId="0" applyFont="1" applyBorder="1" applyAlignment="1">
      <alignment horizontal="center" vertical="center"/>
    </xf>
    <xf numFmtId="0" fontId="26" fillId="0" borderId="63" xfId="0" applyFont="1" applyBorder="1" applyAlignment="1">
      <alignment horizontal="center" vertical="center"/>
    </xf>
    <xf numFmtId="0" fontId="66" fillId="0" borderId="32" xfId="0" applyFont="1" applyBorder="1" applyAlignment="1">
      <alignment horizontal="center" vertical="center" wrapText="1"/>
    </xf>
    <xf numFmtId="0" fontId="66" fillId="0" borderId="33" xfId="0" applyFont="1" applyBorder="1" applyAlignment="1">
      <alignment horizontal="center" vertical="center" wrapText="1"/>
    </xf>
    <xf numFmtId="0" fontId="29" fillId="0" borderId="36" xfId="0" applyFont="1" applyFill="1" applyBorder="1" applyAlignment="1" applyProtection="1">
      <alignment horizontal="center" vertical="center"/>
    </xf>
    <xf numFmtId="0" fontId="29" fillId="0" borderId="48" xfId="0" applyFont="1" applyFill="1" applyBorder="1" applyAlignment="1" applyProtection="1">
      <alignment horizontal="center" vertical="center"/>
    </xf>
    <xf numFmtId="0" fontId="29" fillId="0" borderId="37"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4" borderId="13" xfId="0" applyFont="1" applyFill="1" applyBorder="1" applyAlignment="1" applyProtection="1">
      <alignment horizontal="center" vertical="center"/>
    </xf>
    <xf numFmtId="0" fontId="29" fillId="4" borderId="18" xfId="0" applyFont="1" applyFill="1" applyBorder="1" applyAlignment="1" applyProtection="1">
      <alignment horizontal="center" vertical="center"/>
    </xf>
    <xf numFmtId="0" fontId="29" fillId="4" borderId="34" xfId="0" applyFont="1" applyFill="1" applyBorder="1" applyAlignment="1" applyProtection="1">
      <alignment horizontal="center" vertical="center"/>
    </xf>
    <xf numFmtId="0" fontId="26" fillId="0" borderId="25" xfId="0" applyFont="1" applyFill="1" applyBorder="1" applyAlignment="1" applyProtection="1">
      <alignment horizontal="center" vertical="center"/>
    </xf>
    <xf numFmtId="0" fontId="26" fillId="0" borderId="35" xfId="0" applyFont="1" applyFill="1" applyBorder="1" applyAlignment="1" applyProtection="1">
      <alignment horizontal="center" vertical="center"/>
    </xf>
    <xf numFmtId="0" fontId="26" fillId="0" borderId="22" xfId="0" applyFont="1" applyFill="1" applyBorder="1" applyAlignment="1" applyProtection="1">
      <alignment horizontal="center" vertical="center"/>
    </xf>
    <xf numFmtId="0" fontId="126" fillId="0" borderId="0" xfId="1" applyFont="1" applyAlignment="1" applyProtection="1">
      <alignment horizontal="center" vertical="center"/>
    </xf>
    <xf numFmtId="0" fontId="0" fillId="0" borderId="0" xfId="0" applyAlignment="1" applyProtection="1">
      <alignment horizontal="center" vertical="center" wrapText="1"/>
    </xf>
    <xf numFmtId="176" fontId="42" fillId="0" borderId="0" xfId="1" applyNumberFormat="1" applyFont="1" applyAlignment="1" applyProtection="1">
      <alignment horizontal="distributed" vertical="center" indent="4"/>
    </xf>
    <xf numFmtId="0" fontId="14" fillId="0" borderId="38" xfId="1" applyFont="1" applyBorder="1" applyAlignment="1" applyProtection="1">
      <alignment horizontal="center" vertical="center"/>
    </xf>
    <xf numFmtId="0" fontId="14" fillId="0" borderId="0" xfId="1" applyFont="1" applyBorder="1" applyAlignment="1" applyProtection="1">
      <alignment horizontal="center" vertical="center"/>
    </xf>
    <xf numFmtId="0" fontId="0" fillId="0" borderId="54" xfId="0" applyBorder="1" applyAlignment="1" applyProtection="1">
      <alignment horizontal="center" vertical="center"/>
    </xf>
    <xf numFmtId="0" fontId="0" fillId="0" borderId="56" xfId="0" applyBorder="1" applyAlignment="1" applyProtection="1">
      <alignment horizontal="center" vertical="center"/>
    </xf>
    <xf numFmtId="0" fontId="0" fillId="0" borderId="57" xfId="0" applyBorder="1" applyAlignment="1" applyProtection="1">
      <alignment horizontal="center" vertical="center"/>
    </xf>
    <xf numFmtId="0" fontId="23" fillId="0" borderId="32" xfId="1" applyNumberFormat="1" applyFont="1" applyBorder="1" applyAlignment="1" applyProtection="1">
      <alignment horizontal="center" vertical="center"/>
    </xf>
    <xf numFmtId="0" fontId="23" fillId="0" borderId="14" xfId="1" applyNumberFormat="1" applyFont="1" applyBorder="1" applyAlignment="1" applyProtection="1">
      <alignment horizontal="center" vertical="center"/>
    </xf>
    <xf numFmtId="0" fontId="0" fillId="0" borderId="19" xfId="0" applyBorder="1" applyAlignment="1" applyProtection="1">
      <alignment horizontal="center" vertical="center"/>
    </xf>
    <xf numFmtId="0" fontId="0" fillId="0" borderId="23" xfId="0" applyBorder="1" applyAlignment="1" applyProtection="1">
      <alignment horizontal="center" vertical="center"/>
    </xf>
    <xf numFmtId="0" fontId="23" fillId="0" borderId="67" xfId="1" applyNumberFormat="1" applyFont="1" applyBorder="1" applyAlignment="1" applyProtection="1">
      <alignment horizontal="center" vertical="center"/>
    </xf>
    <xf numFmtId="0" fontId="23" fillId="0" borderId="68" xfId="1" applyNumberFormat="1" applyFont="1" applyBorder="1" applyAlignment="1" applyProtection="1">
      <alignment horizontal="center" vertical="center"/>
    </xf>
    <xf numFmtId="0" fontId="39" fillId="5" borderId="0" xfId="1" applyFont="1" applyFill="1" applyAlignment="1" applyProtection="1">
      <alignment horizontal="center" vertical="center"/>
    </xf>
    <xf numFmtId="0" fontId="51" fillId="0" borderId="0" xfId="1" applyFont="1" applyAlignment="1" applyProtection="1">
      <alignment horizontal="distributed" vertical="center" indent="8" shrinkToFit="1"/>
    </xf>
    <xf numFmtId="0" fontId="12" fillId="0" borderId="66" xfId="1" applyFont="1" applyBorder="1" applyAlignment="1" applyProtection="1">
      <alignment horizontal="center" vertical="center" shrinkToFit="1"/>
    </xf>
    <xf numFmtId="0" fontId="12" fillId="0" borderId="48" xfId="1" applyFont="1" applyBorder="1" applyAlignment="1" applyProtection="1">
      <alignment horizontal="center" vertical="center" shrinkToFit="1"/>
    </xf>
    <xf numFmtId="0" fontId="12" fillId="0" borderId="37" xfId="1" applyFont="1" applyBorder="1" applyAlignment="1" applyProtection="1">
      <alignment horizontal="center" vertical="center" shrinkToFit="1"/>
    </xf>
    <xf numFmtId="0" fontId="21" fillId="0" borderId="36" xfId="1" applyFont="1" applyBorder="1" applyAlignment="1" applyProtection="1">
      <alignment horizontal="center" shrinkToFit="1"/>
    </xf>
    <xf numFmtId="0" fontId="21" fillId="0" borderId="48" xfId="1" applyFont="1" applyBorder="1" applyAlignment="1" applyProtection="1">
      <alignment horizontal="center" shrinkToFit="1"/>
    </xf>
    <xf numFmtId="0" fontId="21" fillId="0" borderId="37" xfId="1" applyFont="1" applyBorder="1" applyAlignment="1" applyProtection="1">
      <alignment horizontal="center" shrinkToFit="1"/>
    </xf>
    <xf numFmtId="0" fontId="32" fillId="0" borderId="0" xfId="0" applyFont="1" applyBorder="1" applyAlignment="1" applyProtection="1">
      <alignment horizontal="center" vertical="center" shrinkToFit="1"/>
    </xf>
    <xf numFmtId="0" fontId="15" fillId="0" borderId="79" xfId="7" applyFont="1" applyBorder="1" applyAlignment="1">
      <alignment horizontal="center" vertical="center" wrapText="1"/>
    </xf>
    <xf numFmtId="0" fontId="91" fillId="0" borderId="80" xfId="7" applyBorder="1" applyAlignment="1">
      <alignment horizontal="left" vertical="center"/>
    </xf>
    <xf numFmtId="0" fontId="91" fillId="0" borderId="0" xfId="7" applyAlignment="1">
      <alignment vertical="center" wrapText="1"/>
    </xf>
    <xf numFmtId="0" fontId="99" fillId="0" borderId="75" xfId="7" applyFont="1" applyBorder="1" applyAlignment="1">
      <alignment horizontal="center" vertical="center" wrapText="1"/>
    </xf>
    <xf numFmtId="0" fontId="91" fillId="0" borderId="76" xfId="7" applyBorder="1" applyAlignment="1">
      <alignment horizontal="left" vertical="center"/>
    </xf>
    <xf numFmtId="0" fontId="99" fillId="0" borderId="79" xfId="7" applyFont="1" applyBorder="1" applyAlignment="1">
      <alignment horizontal="center" vertical="center" wrapText="1"/>
    </xf>
    <xf numFmtId="0" fontId="15" fillId="0" borderId="83" xfId="7" applyFont="1" applyBorder="1" applyAlignment="1">
      <alignment horizontal="center" vertical="center" wrapText="1"/>
    </xf>
    <xf numFmtId="0" fontId="91" fillId="0" borderId="84" xfId="7" applyBorder="1" applyAlignment="1">
      <alignment horizontal="left" vertical="center"/>
    </xf>
    <xf numFmtId="0" fontId="15" fillId="0" borderId="36" xfId="7" applyFont="1" applyBorder="1" applyAlignment="1">
      <alignment horizontal="center" vertical="center"/>
    </xf>
    <xf numFmtId="0" fontId="15" fillId="0" borderId="62" xfId="7" applyFont="1" applyBorder="1" applyAlignment="1">
      <alignment horizontal="center" vertical="center"/>
    </xf>
    <xf numFmtId="0" fontId="91" fillId="0" borderId="36" xfId="7" applyBorder="1" applyAlignment="1">
      <alignment horizontal="center" vertical="center"/>
    </xf>
    <xf numFmtId="0" fontId="91" fillId="0" borderId="62" xfId="7" applyBorder="1" applyAlignment="1">
      <alignment horizontal="center" vertical="center"/>
    </xf>
    <xf numFmtId="0" fontId="91" fillId="0" borderId="66" xfId="7" applyBorder="1" applyAlignment="1">
      <alignment horizontal="center" vertical="center"/>
    </xf>
    <xf numFmtId="0" fontId="91" fillId="0" borderId="48" xfId="7" applyBorder="1" applyAlignment="1">
      <alignment horizontal="center" vertical="center"/>
    </xf>
    <xf numFmtId="0" fontId="91" fillId="0" borderId="37" xfId="7" applyBorder="1" applyAlignment="1">
      <alignment horizontal="center" vertical="center"/>
    </xf>
    <xf numFmtId="0" fontId="15" fillId="0" borderId="47" xfId="7" applyFont="1" applyBorder="1" applyAlignment="1">
      <alignment horizontal="center" vertical="top" wrapText="1"/>
    </xf>
    <xf numFmtId="0" fontId="15" fillId="0" borderId="87" xfId="7" applyFont="1" applyBorder="1" applyAlignment="1">
      <alignment horizontal="center" vertical="top" wrapText="1"/>
    </xf>
    <xf numFmtId="0" fontId="15" fillId="0" borderId="12" xfId="7" applyFont="1" applyBorder="1" applyAlignment="1">
      <alignment horizontal="center" vertical="top" wrapText="1"/>
    </xf>
    <xf numFmtId="0" fontId="15" fillId="0" borderId="88" xfId="7" applyFont="1" applyBorder="1" applyAlignment="1">
      <alignment horizontal="center" vertical="top" wrapText="1"/>
    </xf>
    <xf numFmtId="0" fontId="91" fillId="0" borderId="50" xfId="7" applyBorder="1" applyAlignment="1">
      <alignment horizontal="center" vertical="center"/>
    </xf>
    <xf numFmtId="0" fontId="91" fillId="0" borderId="51" xfId="7" applyBorder="1" applyAlignment="1">
      <alignment horizontal="center" vertical="center"/>
    </xf>
    <xf numFmtId="0" fontId="14" fillId="0" borderId="47" xfId="7" applyFont="1" applyBorder="1" applyAlignment="1">
      <alignment vertical="center" wrapText="1"/>
    </xf>
    <xf numFmtId="0" fontId="14" fillId="0" borderId="49" xfId="7" applyFont="1" applyBorder="1" applyAlignment="1">
      <alignment vertical="center" wrapText="1"/>
    </xf>
    <xf numFmtId="0" fontId="14" fillId="0" borderId="50" xfId="7" applyFont="1" applyBorder="1" applyAlignment="1">
      <alignment vertical="center" wrapText="1"/>
    </xf>
    <xf numFmtId="0" fontId="14" fillId="0" borderId="12" xfId="7" applyFont="1" applyBorder="1" applyAlignment="1">
      <alignment vertical="center" wrapText="1"/>
    </xf>
    <xf numFmtId="0" fontId="14" fillId="0" borderId="38" xfId="7" applyFont="1" applyBorder="1" applyAlignment="1">
      <alignment vertical="center" wrapText="1"/>
    </xf>
    <xf numFmtId="0" fontId="14" fillId="0" borderId="51" xfId="7" applyFont="1" applyBorder="1" applyAlignment="1">
      <alignment vertical="center" wrapText="1"/>
    </xf>
    <xf numFmtId="0" fontId="91" fillId="0" borderId="89" xfId="7" applyBorder="1" applyAlignment="1">
      <alignment horizontal="left" vertical="top" wrapText="1"/>
    </xf>
    <xf numFmtId="181" fontId="99" fillId="0" borderId="89" xfId="7" applyNumberFormat="1" applyFont="1" applyBorder="1" applyAlignment="1">
      <alignment horizontal="center" vertical="center" wrapText="1"/>
    </xf>
    <xf numFmtId="0" fontId="105" fillId="0" borderId="93" xfId="7" applyFont="1" applyBorder="1" applyAlignment="1">
      <alignment horizontal="center" vertical="center"/>
    </xf>
    <xf numFmtId="0" fontId="105" fillId="0" borderId="94" xfId="7" applyFont="1" applyBorder="1" applyAlignment="1">
      <alignment horizontal="center" vertical="center"/>
    </xf>
    <xf numFmtId="0" fontId="105" fillId="0" borderId="95" xfId="7" applyFont="1" applyBorder="1" applyAlignment="1">
      <alignment horizontal="center" vertical="center"/>
    </xf>
    <xf numFmtId="0" fontId="62" fillId="0" borderId="13" xfId="7" applyFont="1" applyBorder="1" applyAlignment="1">
      <alignment horizontal="center" vertical="center"/>
    </xf>
    <xf numFmtId="0" fontId="62" fillId="0" borderId="18" xfId="7" applyFont="1" applyBorder="1" applyAlignment="1">
      <alignment horizontal="center" vertical="center"/>
    </xf>
    <xf numFmtId="0" fontId="62" fillId="0" borderId="34" xfId="7" applyFont="1" applyBorder="1" applyAlignment="1">
      <alignment horizontal="center" vertical="center"/>
    </xf>
    <xf numFmtId="0" fontId="104" fillId="0" borderId="91" xfId="7" applyFont="1" applyBorder="1" applyAlignment="1">
      <alignment horizontal="right" vertical="center" wrapText="1"/>
    </xf>
    <xf numFmtId="0" fontId="104" fillId="0" borderId="92" xfId="7" applyFont="1" applyBorder="1" applyAlignment="1">
      <alignment horizontal="right" vertical="center" wrapText="1"/>
    </xf>
    <xf numFmtId="0" fontId="0" fillId="0" borderId="13" xfId="0"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97" xfId="0" applyBorder="1" applyAlignment="1">
      <alignment horizontal="center" vertical="center"/>
    </xf>
    <xf numFmtId="0" fontId="0" fillId="0" borderId="2" xfId="0" applyBorder="1" applyAlignment="1">
      <alignment horizontal="center" vertical="center"/>
    </xf>
    <xf numFmtId="0" fontId="30" fillId="0" borderId="0" xfId="0" applyFont="1" applyBorder="1" applyAlignment="1">
      <alignment horizontal="center" vertical="center"/>
    </xf>
    <xf numFmtId="0" fontId="25" fillId="0" borderId="0" xfId="1" applyAlignment="1">
      <alignment horizontal="center" vertical="center"/>
    </xf>
  </cellXfs>
  <cellStyles count="13">
    <cellStyle name="標準" xfId="0" builtinId="0"/>
    <cellStyle name="標準 2" xfId="1"/>
    <cellStyle name="標準 2 2 2" xfId="6"/>
    <cellStyle name="標準 2 3" xfId="8"/>
    <cellStyle name="標準 2 3 2" xfId="9"/>
    <cellStyle name="標準 2 3 3" xfId="11"/>
    <cellStyle name="標準 3" xfId="2"/>
    <cellStyle name="標準 4" xfId="3"/>
    <cellStyle name="標準 5" xfId="5"/>
    <cellStyle name="標準 5 2" xfId="4"/>
    <cellStyle name="標準 6" xfId="7"/>
    <cellStyle name="標準 6 2" xfId="10"/>
    <cellStyle name="標準 6 2 2" xfId="12"/>
  </cellStyles>
  <dxfs count="1">
    <dxf>
      <font>
        <color rgb="FF9C0006"/>
      </font>
      <fill>
        <patternFill>
          <bgColor rgb="FFFFC7CE"/>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5.png"/><Relationship Id="rId1" Type="http://schemas.openxmlformats.org/officeDocument/2006/relationships/hyperlink" Target="https://c.tipsfound.com/excel/02105/14.png" TargetMode="External"/><Relationship Id="rId6" Type="http://schemas.openxmlformats.org/officeDocument/2006/relationships/image" Target="../media/image7.png"/><Relationship Id="rId5" Type="http://schemas.openxmlformats.org/officeDocument/2006/relationships/hyperlink" Target="https://c.tipsfound.com/excel/02105/16.png" TargetMode="External"/><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140209</xdr:rowOff>
    </xdr:from>
    <xdr:to>
      <xdr:col>11</xdr:col>
      <xdr:colOff>57150</xdr:colOff>
      <xdr:row>9</xdr:row>
      <xdr:rowOff>188977</xdr:rowOff>
    </xdr:to>
    <xdr:pic>
      <xdr:nvPicPr>
        <xdr:cNvPr id="2" name="図 1" descr="001_000.png"/>
        <xdr:cNvPicPr>
          <a:picLocks/>
        </xdr:cNvPicPr>
      </xdr:nvPicPr>
      <xdr:blipFill>
        <a:blip xmlns:r="http://schemas.openxmlformats.org/officeDocument/2006/relationships" r:embed="rId1"/>
        <a:stretch>
          <a:fillRect/>
        </a:stretch>
      </xdr:blipFill>
      <xdr:spPr>
        <a:xfrm>
          <a:off x="0" y="1969009"/>
          <a:ext cx="10191750" cy="48768"/>
        </a:xfrm>
        <a:prstGeom prst="rect">
          <a:avLst/>
        </a:prstGeom>
      </xdr:spPr>
    </xdr:pic>
    <xdr:clientData/>
  </xdr:twoCellAnchor>
  <xdr:twoCellAnchor editAs="oneCell">
    <xdr:from>
      <xdr:col>0</xdr:col>
      <xdr:colOff>0</xdr:colOff>
      <xdr:row>4</xdr:row>
      <xdr:rowOff>164593</xdr:rowOff>
    </xdr:from>
    <xdr:to>
      <xdr:col>11</xdr:col>
      <xdr:colOff>57150</xdr:colOff>
      <xdr:row>5</xdr:row>
      <xdr:rowOff>42673</xdr:rowOff>
    </xdr:to>
    <xdr:pic>
      <xdr:nvPicPr>
        <xdr:cNvPr id="3" name="図 2" descr="001_001.png"/>
        <xdr:cNvPicPr>
          <a:picLocks/>
        </xdr:cNvPicPr>
      </xdr:nvPicPr>
      <xdr:blipFill>
        <a:blip xmlns:r="http://schemas.openxmlformats.org/officeDocument/2006/relationships" r:embed="rId2"/>
        <a:stretch>
          <a:fillRect/>
        </a:stretch>
      </xdr:blipFill>
      <xdr:spPr>
        <a:xfrm>
          <a:off x="0" y="1059943"/>
          <a:ext cx="10191750" cy="40005"/>
        </a:xfrm>
        <a:prstGeom prst="rect">
          <a:avLst/>
        </a:prstGeom>
      </xdr:spPr>
    </xdr:pic>
    <xdr:clientData/>
  </xdr:twoCellAnchor>
  <xdr:twoCellAnchor editAs="oneCell">
    <xdr:from>
      <xdr:col>10</xdr:col>
      <xdr:colOff>676656</xdr:colOff>
      <xdr:row>4</xdr:row>
      <xdr:rowOff>164593</xdr:rowOff>
    </xdr:from>
    <xdr:to>
      <xdr:col>11</xdr:col>
      <xdr:colOff>42672</xdr:colOff>
      <xdr:row>9</xdr:row>
      <xdr:rowOff>188977</xdr:rowOff>
    </xdr:to>
    <xdr:pic>
      <xdr:nvPicPr>
        <xdr:cNvPr id="4" name="図 3" descr="001_002.png"/>
        <xdr:cNvPicPr>
          <a:picLocks/>
        </xdr:cNvPicPr>
      </xdr:nvPicPr>
      <xdr:blipFill>
        <a:blip xmlns:r="http://schemas.openxmlformats.org/officeDocument/2006/relationships" r:embed="rId3"/>
        <a:stretch>
          <a:fillRect/>
        </a:stretch>
      </xdr:blipFill>
      <xdr:spPr>
        <a:xfrm>
          <a:off x="10125456" y="1059943"/>
          <a:ext cx="51816" cy="957834"/>
        </a:xfrm>
        <a:prstGeom prst="rect">
          <a:avLst/>
        </a:prstGeom>
      </xdr:spPr>
    </xdr:pic>
    <xdr:clientData/>
  </xdr:twoCellAnchor>
  <xdr:twoCellAnchor editAs="oneCell">
    <xdr:from>
      <xdr:col>0</xdr:col>
      <xdr:colOff>0</xdr:colOff>
      <xdr:row>4</xdr:row>
      <xdr:rowOff>164593</xdr:rowOff>
    </xdr:from>
    <xdr:to>
      <xdr:col>0</xdr:col>
      <xdr:colOff>51054</xdr:colOff>
      <xdr:row>9</xdr:row>
      <xdr:rowOff>188977</xdr:rowOff>
    </xdr:to>
    <xdr:pic>
      <xdr:nvPicPr>
        <xdr:cNvPr id="5" name="図 4" descr="001_003.png"/>
        <xdr:cNvPicPr>
          <a:picLocks/>
        </xdr:cNvPicPr>
      </xdr:nvPicPr>
      <xdr:blipFill>
        <a:blip xmlns:r="http://schemas.openxmlformats.org/officeDocument/2006/relationships" r:embed="rId4"/>
        <a:stretch>
          <a:fillRect/>
        </a:stretch>
      </xdr:blipFill>
      <xdr:spPr>
        <a:xfrm>
          <a:off x="0" y="1059943"/>
          <a:ext cx="51054" cy="957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647700</xdr:colOff>
      <xdr:row>25</xdr:row>
      <xdr:rowOff>47625</xdr:rowOff>
    </xdr:to>
    <xdr:pic>
      <xdr:nvPicPr>
        <xdr:cNvPr id="2" name="図 1" descr="2016 01 28 22 34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762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552450</xdr:colOff>
      <xdr:row>27</xdr:row>
      <xdr:rowOff>76200</xdr:rowOff>
    </xdr:to>
    <xdr:pic>
      <xdr:nvPicPr>
        <xdr:cNvPr id="3" name="図 2" descr="58-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535305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tabSelected="1" zoomScaleNormal="100" zoomScaleSheetLayoutView="100" workbookViewId="0">
      <selection activeCell="N90" sqref="N90"/>
    </sheetView>
  </sheetViews>
  <sheetFormatPr defaultColWidth="9" defaultRowHeight="14.25"/>
  <cols>
    <col min="1" max="1" width="18" style="268" customWidth="1"/>
    <col min="2" max="2" width="10.875" style="267" customWidth="1"/>
    <col min="3" max="4" width="12" style="267" customWidth="1"/>
    <col min="5" max="5" width="14.5" style="267" customWidth="1"/>
    <col min="6" max="7" width="12" style="267" customWidth="1"/>
    <col min="8" max="8" width="10.5" style="267" customWidth="1"/>
    <col min="9" max="16384" width="9" style="267"/>
  </cols>
  <sheetData>
    <row r="1" spans="1:8" ht="40.5" customHeight="1">
      <c r="A1" s="364" t="s">
        <v>1503</v>
      </c>
      <c r="B1" s="365"/>
      <c r="C1" s="365"/>
      <c r="D1" s="365"/>
      <c r="E1" s="365"/>
      <c r="F1" s="365"/>
      <c r="G1" s="358" t="s">
        <v>1504</v>
      </c>
      <c r="H1" s="357"/>
    </row>
    <row r="2" spans="1:8" ht="21" customHeight="1">
      <c r="A2" s="368" t="s">
        <v>1419</v>
      </c>
      <c r="B2" s="369"/>
      <c r="C2" s="369"/>
      <c r="D2" s="369"/>
      <c r="E2" s="369"/>
      <c r="F2" s="369"/>
      <c r="G2" s="369"/>
      <c r="H2" s="370"/>
    </row>
    <row r="3" spans="1:8" s="315" customFormat="1" ht="21" customHeight="1">
      <c r="A3" s="371" t="s">
        <v>1420</v>
      </c>
      <c r="B3" s="372"/>
      <c r="C3" s="372"/>
      <c r="D3" s="372"/>
      <c r="E3" s="372"/>
      <c r="F3" s="372"/>
      <c r="G3" s="372"/>
      <c r="H3" s="373"/>
    </row>
    <row r="4" spans="1:8" ht="21" customHeight="1">
      <c r="A4" s="371"/>
      <c r="B4" s="372"/>
      <c r="C4" s="372"/>
      <c r="D4" s="372"/>
      <c r="E4" s="372"/>
      <c r="F4" s="372"/>
      <c r="G4" s="372"/>
      <c r="H4" s="373"/>
    </row>
    <row r="5" spans="1:8" ht="21" customHeight="1">
      <c r="A5" s="374"/>
      <c r="B5" s="375"/>
      <c r="C5" s="375"/>
      <c r="D5" s="375"/>
      <c r="E5" s="375"/>
      <c r="F5" s="375"/>
      <c r="G5" s="375"/>
      <c r="H5" s="376"/>
    </row>
    <row r="6" spans="1:8" ht="21" customHeight="1">
      <c r="A6" s="314"/>
      <c r="B6" s="314"/>
      <c r="C6" s="314"/>
      <c r="D6" s="314"/>
      <c r="E6" s="314"/>
      <c r="F6" s="314"/>
      <c r="G6" s="314"/>
      <c r="H6" s="317"/>
    </row>
    <row r="7" spans="1:8" ht="21.75" customHeight="1">
      <c r="A7" s="268" t="s">
        <v>1421</v>
      </c>
      <c r="B7" s="377">
        <v>44471</v>
      </c>
      <c r="C7" s="377"/>
      <c r="D7" s="378">
        <v>44472</v>
      </c>
      <c r="E7" s="378"/>
      <c r="F7" s="379"/>
      <c r="G7" s="379"/>
    </row>
    <row r="8" spans="1:8" ht="21.75" customHeight="1">
      <c r="A8" s="268" t="s">
        <v>1422</v>
      </c>
      <c r="B8" s="269" t="s">
        <v>1423</v>
      </c>
      <c r="C8" s="269"/>
      <c r="D8" s="269"/>
      <c r="E8" s="269"/>
      <c r="F8" s="380"/>
      <c r="G8" s="380"/>
    </row>
    <row r="9" spans="1:8" ht="21.75" customHeight="1">
      <c r="A9" s="268" t="s">
        <v>1424</v>
      </c>
      <c r="B9" s="267" t="s">
        <v>1425</v>
      </c>
      <c r="C9" s="381">
        <f>B7</f>
        <v>44471</v>
      </c>
      <c r="D9" s="381"/>
    </row>
    <row r="10" spans="1:8" ht="21.75" customHeight="1">
      <c r="B10" s="382" t="s">
        <v>1426</v>
      </c>
      <c r="C10" s="382"/>
      <c r="D10" s="382"/>
      <c r="E10" s="382"/>
      <c r="F10" s="382"/>
      <c r="G10" s="382"/>
    </row>
    <row r="11" spans="1:8" ht="21.75" customHeight="1">
      <c r="A11" s="267"/>
      <c r="B11" s="267" t="s">
        <v>1350</v>
      </c>
      <c r="C11" s="270"/>
      <c r="D11" s="270"/>
      <c r="E11" s="270"/>
      <c r="F11" s="270"/>
      <c r="G11" s="270"/>
    </row>
    <row r="12" spans="1:8" ht="21.75" customHeight="1">
      <c r="A12" s="267"/>
      <c r="B12" s="270" t="s">
        <v>1427</v>
      </c>
      <c r="C12" s="270"/>
      <c r="D12" s="270"/>
      <c r="E12" s="270"/>
      <c r="F12" s="270"/>
      <c r="G12" s="270"/>
    </row>
    <row r="13" spans="1:8" ht="21.75" customHeight="1">
      <c r="A13" s="267"/>
      <c r="B13" s="270" t="s">
        <v>1428</v>
      </c>
      <c r="C13" s="270"/>
      <c r="D13" s="270"/>
      <c r="E13" s="270"/>
      <c r="F13" s="270"/>
      <c r="G13" s="270"/>
    </row>
    <row r="14" spans="1:8" ht="21.75" customHeight="1">
      <c r="A14" s="267"/>
      <c r="B14" s="267" t="s">
        <v>1429</v>
      </c>
    </row>
    <row r="15" spans="1:8" ht="21.75" customHeight="1">
      <c r="A15" s="267"/>
      <c r="B15" s="270" t="s">
        <v>1430</v>
      </c>
    </row>
    <row r="16" spans="1:8" ht="21.75" customHeight="1">
      <c r="A16" s="267"/>
      <c r="B16" s="271" t="s">
        <v>1431</v>
      </c>
      <c r="F16" s="269"/>
      <c r="G16" s="272"/>
    </row>
    <row r="17" spans="1:7" ht="21.75" customHeight="1">
      <c r="B17" s="267" t="s">
        <v>1432</v>
      </c>
      <c r="C17" s="381">
        <f>D7</f>
        <v>44472</v>
      </c>
      <c r="D17" s="381"/>
    </row>
    <row r="18" spans="1:7" ht="21.75" customHeight="1">
      <c r="A18" s="267"/>
      <c r="B18" s="267" t="s">
        <v>1350</v>
      </c>
    </row>
    <row r="19" spans="1:7" ht="21.75" customHeight="1">
      <c r="A19" s="267"/>
      <c r="B19" s="270" t="s">
        <v>1433</v>
      </c>
    </row>
    <row r="20" spans="1:7" ht="21.75" customHeight="1">
      <c r="A20" s="267"/>
      <c r="B20" s="270" t="s">
        <v>1351</v>
      </c>
    </row>
    <row r="21" spans="1:7" ht="21.75" customHeight="1">
      <c r="A21" s="267"/>
      <c r="B21" s="267" t="s">
        <v>1434</v>
      </c>
    </row>
    <row r="22" spans="1:7" ht="21.75" customHeight="1">
      <c r="A22" s="273"/>
      <c r="B22" s="274" t="s">
        <v>1435</v>
      </c>
    </row>
    <row r="23" spans="1:7" s="318" customFormat="1" ht="21.75" customHeight="1">
      <c r="A23" s="267"/>
      <c r="B23" s="275" t="s">
        <v>1436</v>
      </c>
      <c r="C23" s="267"/>
      <c r="D23" s="267"/>
      <c r="E23" s="267"/>
      <c r="F23" s="269"/>
      <c r="G23" s="272"/>
    </row>
    <row r="24" spans="1:7" ht="21.75" customHeight="1">
      <c r="A24" s="268" t="s">
        <v>1437</v>
      </c>
      <c r="B24" s="267" t="s">
        <v>1438</v>
      </c>
      <c r="C24" s="276"/>
    </row>
    <row r="25" spans="1:7" ht="21.75" customHeight="1">
      <c r="B25" s="267" t="s">
        <v>1439</v>
      </c>
      <c r="C25" s="276"/>
    </row>
    <row r="26" spans="1:7" ht="21.75" customHeight="1">
      <c r="B26" s="267" t="s">
        <v>1440</v>
      </c>
      <c r="C26" s="276"/>
    </row>
    <row r="27" spans="1:7" ht="21.75" customHeight="1">
      <c r="B27" s="267" t="s">
        <v>1441</v>
      </c>
      <c r="C27" s="276"/>
    </row>
    <row r="28" spans="1:7" ht="21.75" customHeight="1">
      <c r="B28" s="267" t="s">
        <v>1442</v>
      </c>
      <c r="C28" s="276"/>
    </row>
    <row r="29" spans="1:7" ht="21.75" customHeight="1">
      <c r="B29" s="267" t="s">
        <v>1443</v>
      </c>
      <c r="C29" s="276"/>
    </row>
    <row r="30" spans="1:7" ht="21.75" customHeight="1">
      <c r="B30" s="267" t="s">
        <v>1444</v>
      </c>
    </row>
    <row r="31" spans="1:7" ht="40.5" customHeight="1">
      <c r="B31" s="383" t="s">
        <v>1349</v>
      </c>
      <c r="C31" s="383"/>
      <c r="D31" s="383"/>
      <c r="E31" s="383"/>
      <c r="F31" s="383"/>
      <c r="G31" s="383"/>
    </row>
    <row r="32" spans="1:7" ht="36" customHeight="1">
      <c r="B32" s="267" t="s">
        <v>778</v>
      </c>
      <c r="C32" s="316"/>
      <c r="D32" s="316"/>
      <c r="E32" s="316"/>
      <c r="F32" s="316"/>
      <c r="G32" s="316"/>
    </row>
    <row r="33" spans="1:7" ht="21.75" customHeight="1">
      <c r="B33" s="277" t="s">
        <v>1348</v>
      </c>
      <c r="C33" s="316"/>
      <c r="D33" s="316"/>
      <c r="E33" s="316"/>
      <c r="F33" s="316"/>
      <c r="G33" s="316"/>
    </row>
    <row r="34" spans="1:7" ht="21.75" customHeight="1">
      <c r="B34" s="267" t="s">
        <v>1347</v>
      </c>
      <c r="C34" s="316"/>
      <c r="D34" s="316"/>
      <c r="E34" s="316"/>
      <c r="F34" s="316"/>
      <c r="G34" s="316"/>
    </row>
    <row r="35" spans="1:7" ht="21.75" customHeight="1">
      <c r="B35" s="267" t="s">
        <v>1346</v>
      </c>
      <c r="C35" s="316"/>
      <c r="D35" s="316"/>
      <c r="E35" s="316"/>
      <c r="F35" s="316"/>
      <c r="G35" s="316"/>
    </row>
    <row r="36" spans="1:7" ht="21.75" customHeight="1"/>
    <row r="37" spans="1:7" ht="21.75" customHeight="1">
      <c r="A37" s="268" t="s">
        <v>1445</v>
      </c>
      <c r="B37" s="295" t="s">
        <v>1446</v>
      </c>
      <c r="C37" s="295"/>
      <c r="D37" s="295"/>
      <c r="E37" s="295"/>
    </row>
    <row r="38" spans="1:7" ht="21.75" customHeight="1">
      <c r="B38" s="295" t="s">
        <v>1447</v>
      </c>
      <c r="C38" s="319"/>
      <c r="D38" s="295"/>
      <c r="E38" s="295"/>
      <c r="F38" s="278"/>
      <c r="G38" s="279"/>
    </row>
    <row r="39" spans="1:7" ht="21.75" customHeight="1">
      <c r="B39" s="295" t="s">
        <v>140</v>
      </c>
      <c r="C39" s="295"/>
      <c r="D39" s="320" t="s">
        <v>1448</v>
      </c>
      <c r="E39" s="321" t="s">
        <v>1449</v>
      </c>
      <c r="F39" s="278"/>
      <c r="G39" s="279"/>
    </row>
    <row r="40" spans="1:7" ht="12" customHeight="1">
      <c r="B40" s="295"/>
      <c r="C40" s="295"/>
      <c r="D40" s="320"/>
      <c r="E40" s="321"/>
      <c r="F40" s="278"/>
      <c r="G40" s="279"/>
    </row>
    <row r="41" spans="1:7" ht="29.25" customHeight="1">
      <c r="B41" s="267" t="s">
        <v>1450</v>
      </c>
      <c r="C41" s="280" t="s">
        <v>1345</v>
      </c>
    </row>
    <row r="42" spans="1:7" ht="15.75" customHeight="1">
      <c r="C42" s="280"/>
    </row>
    <row r="43" spans="1:7" ht="33" customHeight="1">
      <c r="A43" s="268" t="s">
        <v>1451</v>
      </c>
      <c r="B43" s="277" t="s">
        <v>779</v>
      </c>
      <c r="C43" s="316"/>
      <c r="D43" s="316"/>
      <c r="E43" s="316"/>
      <c r="F43" s="316"/>
      <c r="G43" s="316"/>
    </row>
    <row r="44" spans="1:7" ht="21.75" customHeight="1">
      <c r="B44" s="267" t="s">
        <v>1344</v>
      </c>
    </row>
    <row r="45" spans="1:7" ht="21.75" customHeight="1"/>
    <row r="46" spans="1:7" ht="21.75" customHeight="1">
      <c r="B46" s="322" t="s">
        <v>1452</v>
      </c>
      <c r="C46" s="323"/>
      <c r="D46" s="323"/>
      <c r="E46" s="323"/>
      <c r="F46" s="323"/>
    </row>
    <row r="47" spans="1:7" ht="21.75" customHeight="1">
      <c r="B47" s="324" t="s">
        <v>1505</v>
      </c>
      <c r="C47" s="325"/>
      <c r="D47" s="325"/>
      <c r="E47" s="326" t="s">
        <v>1453</v>
      </c>
      <c r="F47" s="325"/>
    </row>
    <row r="48" spans="1:7" ht="21.75" customHeight="1">
      <c r="A48" s="267"/>
      <c r="B48" s="327" t="s">
        <v>1506</v>
      </c>
      <c r="C48" s="328"/>
      <c r="D48" s="328"/>
      <c r="E48" s="328"/>
      <c r="F48" s="328"/>
    </row>
    <row r="49" spans="1:8" ht="21.75" customHeight="1">
      <c r="B49" s="328"/>
      <c r="C49" s="329"/>
      <c r="D49" s="329"/>
      <c r="E49" s="329"/>
      <c r="F49" s="329"/>
    </row>
    <row r="50" spans="1:8" ht="21.75" customHeight="1" thickBot="1">
      <c r="A50" s="330" t="s">
        <v>1454</v>
      </c>
      <c r="B50" s="331"/>
      <c r="C50" s="332"/>
      <c r="D50" s="332"/>
      <c r="E50" s="332"/>
      <c r="F50" s="332"/>
      <c r="G50" s="332"/>
    </row>
    <row r="51" spans="1:8">
      <c r="A51" s="333"/>
      <c r="B51" s="281" t="s">
        <v>1343</v>
      </c>
      <c r="C51" s="282"/>
      <c r="D51" s="282"/>
      <c r="E51" s="283"/>
      <c r="F51" s="283"/>
      <c r="G51" s="283"/>
      <c r="H51" s="334"/>
    </row>
    <row r="52" spans="1:8" ht="57.75" customHeight="1">
      <c r="B52" s="366" t="s">
        <v>1342</v>
      </c>
      <c r="C52" s="367"/>
      <c r="D52" s="367"/>
      <c r="E52" s="367"/>
      <c r="F52" s="367"/>
      <c r="G52" s="367"/>
      <c r="H52" s="287"/>
    </row>
    <row r="53" spans="1:8" ht="20.25" customHeight="1">
      <c r="B53" s="284" t="s">
        <v>141</v>
      </c>
      <c r="C53" s="285"/>
      <c r="D53" s="285" t="s">
        <v>142</v>
      </c>
      <c r="E53" s="285"/>
      <c r="F53" s="285"/>
      <c r="G53" s="285"/>
      <c r="H53" s="287"/>
    </row>
    <row r="54" spans="1:8" ht="20.25" customHeight="1">
      <c r="B54" s="284" t="s">
        <v>143</v>
      </c>
      <c r="C54" s="285"/>
      <c r="D54" s="285" t="s">
        <v>144</v>
      </c>
      <c r="E54" s="285"/>
      <c r="F54" s="285"/>
      <c r="G54" s="285"/>
      <c r="H54" s="287"/>
    </row>
    <row r="55" spans="1:8" ht="20.25" customHeight="1">
      <c r="B55" s="284" t="s">
        <v>145</v>
      </c>
      <c r="C55" s="285"/>
      <c r="D55" s="285" t="s">
        <v>146</v>
      </c>
      <c r="E55" s="285"/>
      <c r="F55" s="285"/>
      <c r="G55" s="285"/>
      <c r="H55" s="287"/>
    </row>
    <row r="56" spans="1:8" ht="20.25" customHeight="1">
      <c r="B56" s="286" t="s">
        <v>147</v>
      </c>
      <c r="C56" s="285"/>
      <c r="D56" s="285"/>
      <c r="E56" s="285"/>
      <c r="F56" s="285"/>
      <c r="G56" s="285"/>
      <c r="H56" s="287"/>
    </row>
    <row r="57" spans="1:8" ht="20.25" customHeight="1">
      <c r="B57" s="284"/>
      <c r="C57" s="387" t="s">
        <v>1341</v>
      </c>
      <c r="D57" s="387"/>
      <c r="F57" s="388" t="s">
        <v>1340</v>
      </c>
      <c r="G57" s="388"/>
      <c r="H57" s="389"/>
    </row>
    <row r="58" spans="1:8" ht="47.25" customHeight="1">
      <c r="B58" s="390" t="s">
        <v>1339</v>
      </c>
      <c r="C58" s="391"/>
      <c r="D58" s="391"/>
      <c r="E58" s="391"/>
      <c r="F58" s="391"/>
      <c r="G58" s="391"/>
      <c r="H58" s="392"/>
    </row>
    <row r="59" spans="1:8" ht="20.25" customHeight="1">
      <c r="B59" s="284" t="s">
        <v>148</v>
      </c>
      <c r="C59" s="285" t="s">
        <v>149</v>
      </c>
      <c r="D59" s="285" t="s">
        <v>150</v>
      </c>
      <c r="E59" s="285"/>
      <c r="F59" s="285" t="s">
        <v>151</v>
      </c>
      <c r="G59" s="285" t="s">
        <v>152</v>
      </c>
      <c r="H59" s="287"/>
    </row>
    <row r="60" spans="1:8" ht="20.25" customHeight="1">
      <c r="B60" s="284"/>
      <c r="C60" s="285" t="s">
        <v>153</v>
      </c>
      <c r="D60" s="285"/>
      <c r="E60" s="285"/>
      <c r="F60" s="285"/>
      <c r="G60" s="285"/>
      <c r="H60" s="287"/>
    </row>
    <row r="61" spans="1:8" ht="20.25" customHeight="1" thickBot="1">
      <c r="B61" s="288" t="s">
        <v>154</v>
      </c>
      <c r="C61" s="289" t="s">
        <v>138</v>
      </c>
      <c r="D61" s="289" t="s">
        <v>155</v>
      </c>
      <c r="E61" s="289"/>
      <c r="F61" s="289" t="s">
        <v>141</v>
      </c>
      <c r="G61" s="289" t="s">
        <v>156</v>
      </c>
      <c r="H61" s="335"/>
    </row>
    <row r="62" spans="1:8" ht="18" customHeight="1">
      <c r="B62" s="268"/>
    </row>
    <row r="63" spans="1:8" ht="21.75" customHeight="1">
      <c r="B63" s="267" t="s">
        <v>157</v>
      </c>
    </row>
    <row r="64" spans="1:8" ht="21.75" customHeight="1">
      <c r="B64" s="268" t="s">
        <v>158</v>
      </c>
    </row>
    <row r="65" spans="1:9" ht="21.75" customHeight="1">
      <c r="B65" s="268" t="s">
        <v>1338</v>
      </c>
    </row>
    <row r="66" spans="1:9" ht="21.75" customHeight="1">
      <c r="B66" s="268"/>
    </row>
    <row r="67" spans="1:9" ht="45.75" customHeight="1">
      <c r="A67" s="290" t="s">
        <v>1455</v>
      </c>
      <c r="B67" s="393" t="s">
        <v>1456</v>
      </c>
      <c r="C67" s="393"/>
      <c r="D67" s="393"/>
      <c r="E67" s="393"/>
      <c r="F67" s="393"/>
      <c r="G67" s="393"/>
    </row>
    <row r="68" spans="1:9">
      <c r="A68" s="336"/>
      <c r="B68" s="268"/>
    </row>
    <row r="69" spans="1:9" ht="39" customHeight="1">
      <c r="A69" s="290" t="s">
        <v>1457</v>
      </c>
      <c r="B69" s="383" t="s">
        <v>1337</v>
      </c>
      <c r="C69" s="383"/>
      <c r="D69" s="383"/>
      <c r="E69" s="383"/>
      <c r="F69" s="383"/>
      <c r="G69" s="383"/>
    </row>
    <row r="70" spans="1:9" ht="21" customHeight="1">
      <c r="B70" s="383" t="s">
        <v>1458</v>
      </c>
      <c r="C70" s="383"/>
      <c r="D70" s="383"/>
      <c r="E70" s="383"/>
      <c r="F70" s="383"/>
      <c r="G70" s="383"/>
    </row>
    <row r="71" spans="1:9" ht="21" customHeight="1">
      <c r="B71" s="394" t="s">
        <v>1336</v>
      </c>
      <c r="C71" s="394"/>
      <c r="D71" s="394"/>
      <c r="E71" s="394"/>
      <c r="F71" s="394"/>
      <c r="G71" s="394"/>
    </row>
    <row r="72" spans="1:9" ht="21" customHeight="1">
      <c r="B72" s="267" t="s">
        <v>1459</v>
      </c>
    </row>
    <row r="73" spans="1:9" ht="21" customHeight="1">
      <c r="B73" s="395" t="s">
        <v>681</v>
      </c>
      <c r="C73" s="395"/>
      <c r="D73" s="395"/>
      <c r="E73" s="395"/>
      <c r="F73" s="395"/>
      <c r="G73" s="395"/>
    </row>
    <row r="74" spans="1:9" ht="21.75" customHeight="1">
      <c r="B74" s="267" t="s">
        <v>780</v>
      </c>
    </row>
    <row r="75" spans="1:9" ht="21.75" customHeight="1">
      <c r="B75" s="267" t="s">
        <v>781</v>
      </c>
    </row>
    <row r="76" spans="1:9" ht="21.75" customHeight="1">
      <c r="B76" s="291" t="s">
        <v>678</v>
      </c>
      <c r="D76" s="268"/>
    </row>
    <row r="77" spans="1:9" ht="41.25" customHeight="1">
      <c r="B77" s="396" t="s">
        <v>1335</v>
      </c>
      <c r="C77" s="396"/>
      <c r="D77" s="396"/>
      <c r="E77" s="396"/>
      <c r="F77" s="396"/>
      <c r="G77" s="396"/>
    </row>
    <row r="78" spans="1:9" ht="126.75" customHeight="1">
      <c r="B78" s="393" t="s">
        <v>1334</v>
      </c>
      <c r="C78" s="393"/>
      <c r="D78" s="393"/>
      <c r="E78" s="393"/>
      <c r="F78" s="393"/>
      <c r="G78" s="393"/>
      <c r="H78" s="268"/>
      <c r="I78" s="268"/>
    </row>
    <row r="79" spans="1:9" s="268" customFormat="1" ht="21.75" customHeight="1" thickBot="1">
      <c r="A79" s="337" t="s">
        <v>1460</v>
      </c>
      <c r="B79" s="267" t="s">
        <v>1461</v>
      </c>
      <c r="C79" s="267"/>
      <c r="D79" s="267"/>
      <c r="E79" s="267"/>
      <c r="F79" s="267"/>
      <c r="G79" s="267"/>
    </row>
    <row r="80" spans="1:9" ht="19.5" customHeight="1">
      <c r="A80" s="397" t="s">
        <v>1462</v>
      </c>
      <c r="B80" s="398"/>
      <c r="C80" s="398"/>
      <c r="D80" s="398"/>
      <c r="E80" s="398"/>
      <c r="F80" s="398"/>
      <c r="G80" s="398"/>
      <c r="H80" s="399"/>
    </row>
    <row r="81" spans="1:9" ht="15" thickBot="1">
      <c r="A81" s="400"/>
      <c r="B81" s="401"/>
      <c r="C81" s="401"/>
      <c r="D81" s="401"/>
      <c r="E81" s="401"/>
      <c r="F81" s="401"/>
      <c r="G81" s="401"/>
      <c r="H81" s="402"/>
    </row>
    <row r="82" spans="1:9" s="268" customFormat="1" ht="18" customHeight="1" thickBot="1">
      <c r="A82" s="384" t="s">
        <v>1333</v>
      </c>
      <c r="B82" s="385"/>
      <c r="C82" s="385"/>
      <c r="D82" s="386"/>
      <c r="E82" s="385" t="s">
        <v>1332</v>
      </c>
      <c r="F82" s="385"/>
      <c r="G82" s="385"/>
      <c r="H82" s="386"/>
      <c r="I82" s="338"/>
    </row>
    <row r="83" spans="1:9" s="338" customFormat="1" ht="54" customHeight="1" thickBot="1">
      <c r="A83" s="339" t="s">
        <v>1331</v>
      </c>
      <c r="B83" s="403" t="s">
        <v>1330</v>
      </c>
      <c r="C83" s="404"/>
      <c r="D83" s="340" t="s">
        <v>1463</v>
      </c>
      <c r="E83" s="339" t="s">
        <v>1331</v>
      </c>
      <c r="F83" s="403" t="s">
        <v>1330</v>
      </c>
      <c r="G83" s="404"/>
      <c r="H83" s="340" t="s">
        <v>1464</v>
      </c>
    </row>
    <row r="84" spans="1:9" s="338" customFormat="1" ht="27.75" customHeight="1" thickBot="1">
      <c r="A84" s="341" t="s">
        <v>1329</v>
      </c>
      <c r="B84" s="405" t="s">
        <v>1465</v>
      </c>
      <c r="C84" s="406"/>
      <c r="D84" s="342">
        <v>56</v>
      </c>
      <c r="E84" s="341" t="s">
        <v>1329</v>
      </c>
      <c r="F84" s="405" t="s">
        <v>1466</v>
      </c>
      <c r="G84" s="406"/>
      <c r="H84" s="342">
        <v>56</v>
      </c>
    </row>
    <row r="85" spans="1:9" s="338" customFormat="1" ht="27.75" customHeight="1" thickBot="1">
      <c r="A85" s="341" t="s">
        <v>1328</v>
      </c>
      <c r="B85" s="407">
        <v>22.94</v>
      </c>
      <c r="C85" s="408"/>
      <c r="D85" s="342">
        <v>56</v>
      </c>
      <c r="E85" s="341" t="s">
        <v>1328</v>
      </c>
      <c r="F85" s="407">
        <v>27.94</v>
      </c>
      <c r="G85" s="408"/>
      <c r="H85" s="342">
        <v>56</v>
      </c>
    </row>
    <row r="86" spans="1:9" s="338" customFormat="1" ht="27.75" customHeight="1" thickBot="1">
      <c r="A86" s="341" t="s">
        <v>1327</v>
      </c>
      <c r="B86" s="407">
        <v>52.04</v>
      </c>
      <c r="C86" s="408"/>
      <c r="D86" s="342">
        <v>48</v>
      </c>
      <c r="E86" s="341" t="s">
        <v>1327</v>
      </c>
      <c r="F86" s="407" t="s">
        <v>1467</v>
      </c>
      <c r="G86" s="408"/>
      <c r="H86" s="342">
        <v>48</v>
      </c>
    </row>
    <row r="87" spans="1:9" s="338" customFormat="1" ht="27.75" customHeight="1" thickBot="1">
      <c r="A87" s="341" t="s">
        <v>1326</v>
      </c>
      <c r="B87" s="407" t="s">
        <v>1468</v>
      </c>
      <c r="C87" s="408"/>
      <c r="D87" s="342">
        <v>48</v>
      </c>
      <c r="E87" s="341" t="s">
        <v>1326</v>
      </c>
      <c r="F87" s="407" t="s">
        <v>1469</v>
      </c>
      <c r="G87" s="408"/>
      <c r="H87" s="342">
        <v>48</v>
      </c>
    </row>
    <row r="88" spans="1:9" s="338" customFormat="1" ht="27.75" customHeight="1" thickBot="1">
      <c r="A88" s="341" t="s">
        <v>1325</v>
      </c>
      <c r="B88" s="407" t="s">
        <v>1470</v>
      </c>
      <c r="C88" s="408"/>
      <c r="D88" s="343">
        <v>56</v>
      </c>
      <c r="E88" s="341" t="s">
        <v>1325</v>
      </c>
      <c r="F88" s="407" t="s">
        <v>1471</v>
      </c>
      <c r="G88" s="408"/>
      <c r="H88" s="343">
        <v>56</v>
      </c>
    </row>
    <row r="89" spans="1:9" s="338" customFormat="1" ht="27.75" customHeight="1" thickBot="1">
      <c r="A89" s="341" t="s">
        <v>1472</v>
      </c>
      <c r="B89" s="407" t="s">
        <v>1473</v>
      </c>
      <c r="C89" s="408"/>
      <c r="D89" s="343">
        <v>30</v>
      </c>
      <c r="E89" s="344" t="s">
        <v>1474</v>
      </c>
      <c r="F89" s="409" t="s">
        <v>1324</v>
      </c>
      <c r="G89" s="410"/>
      <c r="H89" s="345">
        <v>30</v>
      </c>
    </row>
    <row r="90" spans="1:9" s="338" customFormat="1" ht="27.75" customHeight="1" thickBot="1">
      <c r="A90" s="341" t="s">
        <v>1323</v>
      </c>
      <c r="B90" s="407">
        <v>16.940000000000001</v>
      </c>
      <c r="C90" s="408"/>
      <c r="D90" s="342">
        <v>32</v>
      </c>
      <c r="E90" s="346" t="s">
        <v>1322</v>
      </c>
      <c r="F90" s="411">
        <v>16.940000000000001</v>
      </c>
      <c r="G90" s="412"/>
      <c r="H90" s="347">
        <v>32</v>
      </c>
    </row>
    <row r="91" spans="1:9" s="338" customFormat="1" ht="27.75" customHeight="1" thickBot="1">
      <c r="A91" s="341" t="s">
        <v>1321</v>
      </c>
      <c r="B91" s="407" t="s">
        <v>1316</v>
      </c>
      <c r="C91" s="408"/>
      <c r="D91" s="343">
        <v>32</v>
      </c>
      <c r="E91" s="341" t="s">
        <v>1321</v>
      </c>
      <c r="F91" s="413" t="s">
        <v>1316</v>
      </c>
      <c r="G91" s="414"/>
      <c r="H91" s="348">
        <v>32</v>
      </c>
    </row>
    <row r="92" spans="1:9" s="338" customFormat="1" ht="27.75" customHeight="1" thickBot="1">
      <c r="A92" s="341" t="s">
        <v>1475</v>
      </c>
      <c r="B92" s="407" t="s">
        <v>1476</v>
      </c>
      <c r="C92" s="408"/>
      <c r="D92" s="343">
        <v>20</v>
      </c>
      <c r="E92" s="415"/>
      <c r="F92" s="416"/>
      <c r="G92" s="416"/>
      <c r="H92" s="417"/>
    </row>
    <row r="93" spans="1:9" s="338" customFormat="1" ht="27.75" customHeight="1" thickBot="1">
      <c r="A93" s="341" t="s">
        <v>1320</v>
      </c>
      <c r="B93" s="407" t="s">
        <v>1477</v>
      </c>
      <c r="C93" s="408"/>
      <c r="D93" s="343">
        <v>24</v>
      </c>
      <c r="E93" s="341" t="s">
        <v>1320</v>
      </c>
      <c r="F93" s="407" t="s">
        <v>1478</v>
      </c>
      <c r="G93" s="408"/>
      <c r="H93" s="343">
        <v>24</v>
      </c>
    </row>
    <row r="94" spans="1:9" s="338" customFormat="1" ht="27.75" customHeight="1" thickBot="1">
      <c r="A94" s="341" t="s">
        <v>1319</v>
      </c>
      <c r="B94" s="407" t="s">
        <v>1316</v>
      </c>
      <c r="C94" s="408"/>
      <c r="D94" s="343">
        <v>20</v>
      </c>
      <c r="E94" s="344" t="s">
        <v>1319</v>
      </c>
      <c r="F94" s="409" t="s">
        <v>1316</v>
      </c>
      <c r="G94" s="410"/>
      <c r="H94" s="345">
        <v>20</v>
      </c>
    </row>
    <row r="95" spans="1:9" s="338" customFormat="1" ht="27.75" customHeight="1" thickBot="1">
      <c r="A95" s="341" t="s">
        <v>1318</v>
      </c>
      <c r="B95" s="407" t="s">
        <v>1479</v>
      </c>
      <c r="C95" s="408"/>
      <c r="D95" s="343">
        <v>32</v>
      </c>
      <c r="E95" s="346" t="s">
        <v>1318</v>
      </c>
      <c r="F95" s="411" t="s">
        <v>1480</v>
      </c>
      <c r="G95" s="418"/>
      <c r="H95" s="349">
        <v>32</v>
      </c>
    </row>
    <row r="96" spans="1:9" s="338" customFormat="1" ht="21.75" customHeight="1" thickBot="1">
      <c r="A96" s="341" t="s">
        <v>1317</v>
      </c>
      <c r="B96" s="407" t="s">
        <v>1481</v>
      </c>
      <c r="C96" s="408"/>
      <c r="D96" s="343">
        <v>32</v>
      </c>
      <c r="E96" s="341" t="s">
        <v>1317</v>
      </c>
      <c r="F96" s="413" t="s">
        <v>1482</v>
      </c>
      <c r="G96" s="414"/>
      <c r="H96" s="348">
        <v>32</v>
      </c>
    </row>
    <row r="97" spans="1:9" s="338" customFormat="1" ht="21.75" customHeight="1">
      <c r="A97" s="419" t="s">
        <v>1483</v>
      </c>
      <c r="B97" s="266" t="s">
        <v>1484</v>
      </c>
      <c r="C97" s="350" t="s">
        <v>1485</v>
      </c>
      <c r="D97" s="421">
        <v>30</v>
      </c>
      <c r="E97" s="419" t="s">
        <v>1486</v>
      </c>
      <c r="F97" s="423" t="s">
        <v>1487</v>
      </c>
      <c r="G97" s="424"/>
      <c r="H97" s="421">
        <v>30</v>
      </c>
    </row>
    <row r="98" spans="1:9" s="338" customFormat="1" ht="21.75" customHeight="1" thickBot="1">
      <c r="A98" s="420"/>
      <c r="B98" s="264" t="s">
        <v>1488</v>
      </c>
      <c r="C98" s="264" t="s">
        <v>1489</v>
      </c>
      <c r="D98" s="422"/>
      <c r="E98" s="420"/>
      <c r="F98" s="425"/>
      <c r="G98" s="426"/>
      <c r="H98" s="422"/>
    </row>
    <row r="99" spans="1:9" s="338" customFormat="1" ht="21.75" customHeight="1">
      <c r="A99" s="419" t="s">
        <v>1490</v>
      </c>
      <c r="B99" s="266" t="s">
        <v>1491</v>
      </c>
      <c r="C99" s="350" t="s">
        <v>1492</v>
      </c>
      <c r="D99" s="429">
        <v>24</v>
      </c>
      <c r="E99" s="419" t="s">
        <v>1493</v>
      </c>
      <c r="F99" s="423" t="s">
        <v>1494</v>
      </c>
      <c r="G99" s="424"/>
      <c r="H99" s="429">
        <v>24</v>
      </c>
    </row>
    <row r="100" spans="1:9" s="338" customFormat="1" ht="21.75" customHeight="1" thickBot="1">
      <c r="A100" s="428"/>
      <c r="B100" s="351" t="s">
        <v>1495</v>
      </c>
      <c r="C100" s="352" t="s">
        <v>1496</v>
      </c>
      <c r="D100" s="430"/>
      <c r="E100" s="428"/>
      <c r="F100" s="431"/>
      <c r="G100" s="432"/>
      <c r="H100" s="430"/>
    </row>
    <row r="101" spans="1:9" s="338" customFormat="1" ht="21.75" customHeight="1">
      <c r="A101" s="433" t="s">
        <v>1497</v>
      </c>
      <c r="B101" s="265" t="s">
        <v>1484</v>
      </c>
      <c r="C101" s="353" t="s">
        <v>1498</v>
      </c>
      <c r="D101" s="429">
        <v>24</v>
      </c>
      <c r="E101" s="433" t="s">
        <v>1499</v>
      </c>
      <c r="F101" s="435" t="s">
        <v>1492</v>
      </c>
      <c r="G101" s="436"/>
      <c r="H101" s="429">
        <v>24</v>
      </c>
    </row>
    <row r="102" spans="1:9" s="338" customFormat="1" ht="21.75" customHeight="1" thickBot="1">
      <c r="A102" s="434"/>
      <c r="B102" s="264" t="s">
        <v>1315</v>
      </c>
      <c r="C102" s="264" t="s">
        <v>1500</v>
      </c>
      <c r="D102" s="422"/>
      <c r="E102" s="434"/>
      <c r="F102" s="437"/>
      <c r="G102" s="438"/>
      <c r="H102" s="422"/>
      <c r="I102" s="268"/>
    </row>
    <row r="103" spans="1:9" s="268" customFormat="1" ht="18" customHeight="1" thickBot="1">
      <c r="A103" s="354" t="s">
        <v>1314</v>
      </c>
      <c r="B103" s="427" t="s">
        <v>1501</v>
      </c>
      <c r="C103" s="427"/>
      <c r="D103" s="355">
        <v>32</v>
      </c>
      <c r="E103" s="354" t="s">
        <v>1314</v>
      </c>
      <c r="F103" s="411" t="s">
        <v>1502</v>
      </c>
      <c r="G103" s="418"/>
      <c r="H103" s="355">
        <v>32</v>
      </c>
      <c r="I103" s="267"/>
    </row>
    <row r="104" spans="1:9" ht="18" customHeight="1">
      <c r="A104" s="267"/>
      <c r="B104" s="292"/>
      <c r="C104" s="292"/>
      <c r="D104" s="292"/>
      <c r="E104" s="292"/>
    </row>
    <row r="105" spans="1:9">
      <c r="A105" s="356"/>
      <c r="B105" s="356"/>
      <c r="C105" s="356"/>
      <c r="D105" s="356"/>
      <c r="E105" s="356"/>
      <c r="F105" s="356"/>
      <c r="G105" s="356"/>
      <c r="H105" s="356"/>
    </row>
    <row r="106" spans="1:9">
      <c r="A106" s="356"/>
      <c r="B106" s="356"/>
      <c r="C106" s="356"/>
      <c r="D106" s="356"/>
      <c r="E106" s="356"/>
      <c r="F106" s="356"/>
      <c r="G106" s="356"/>
      <c r="H106" s="356"/>
    </row>
    <row r="107" spans="1:9">
      <c r="A107" s="356"/>
      <c r="B107" s="356"/>
      <c r="C107" s="356"/>
      <c r="D107" s="356"/>
      <c r="E107" s="356"/>
      <c r="F107" s="356"/>
      <c r="G107" s="356"/>
      <c r="H107" s="356"/>
    </row>
    <row r="108" spans="1:9">
      <c r="A108" s="356"/>
      <c r="B108" s="356"/>
      <c r="C108" s="356"/>
      <c r="D108" s="356"/>
      <c r="E108" s="356"/>
      <c r="F108" s="356"/>
      <c r="G108" s="356"/>
      <c r="H108" s="356"/>
    </row>
  </sheetData>
  <sheetProtection sheet="1" objects="1" scenarios="1"/>
  <mergeCells count="70">
    <mergeCell ref="B103:C103"/>
    <mergeCell ref="F103:G103"/>
    <mergeCell ref="H97:H98"/>
    <mergeCell ref="A99:A100"/>
    <mergeCell ref="D99:D100"/>
    <mergeCell ref="E99:E100"/>
    <mergeCell ref="F99:G100"/>
    <mergeCell ref="H99:H100"/>
    <mergeCell ref="A101:A102"/>
    <mergeCell ref="D101:D102"/>
    <mergeCell ref="E101:E102"/>
    <mergeCell ref="F101:G102"/>
    <mergeCell ref="H101:H102"/>
    <mergeCell ref="B95:C95"/>
    <mergeCell ref="F95:G95"/>
    <mergeCell ref="B96:C96"/>
    <mergeCell ref="F96:G96"/>
    <mergeCell ref="A97:A98"/>
    <mergeCell ref="D97:D98"/>
    <mergeCell ref="E97:E98"/>
    <mergeCell ref="F97:G98"/>
    <mergeCell ref="B92:C92"/>
    <mergeCell ref="E92:H92"/>
    <mergeCell ref="B93:C93"/>
    <mergeCell ref="F93:G93"/>
    <mergeCell ref="B94:C94"/>
    <mergeCell ref="F94:G94"/>
    <mergeCell ref="B89:C89"/>
    <mergeCell ref="F89:G89"/>
    <mergeCell ref="B90:C90"/>
    <mergeCell ref="F90:G90"/>
    <mergeCell ref="B91:C91"/>
    <mergeCell ref="F91:G91"/>
    <mergeCell ref="B86:C86"/>
    <mergeCell ref="F86:G86"/>
    <mergeCell ref="B87:C87"/>
    <mergeCell ref="F87:G87"/>
    <mergeCell ref="B88:C88"/>
    <mergeCell ref="F88:G88"/>
    <mergeCell ref="B83:C83"/>
    <mergeCell ref="F83:G83"/>
    <mergeCell ref="B84:C84"/>
    <mergeCell ref="F84:G84"/>
    <mergeCell ref="B85:C85"/>
    <mergeCell ref="F85:G85"/>
    <mergeCell ref="A82:D82"/>
    <mergeCell ref="E82:H82"/>
    <mergeCell ref="C57:D57"/>
    <mergeCell ref="F57:H57"/>
    <mergeCell ref="B58:H58"/>
    <mergeCell ref="B67:G67"/>
    <mergeCell ref="B69:G69"/>
    <mergeCell ref="B70:G70"/>
    <mergeCell ref="B71:G71"/>
    <mergeCell ref="B73:G73"/>
    <mergeCell ref="B77:G77"/>
    <mergeCell ref="B78:G78"/>
    <mergeCell ref="A80:H81"/>
    <mergeCell ref="A1:F1"/>
    <mergeCell ref="B52:G52"/>
    <mergeCell ref="A2:H2"/>
    <mergeCell ref="A3:H5"/>
    <mergeCell ref="B7:C7"/>
    <mergeCell ref="D7:E7"/>
    <mergeCell ref="F7:G7"/>
    <mergeCell ref="F8:G8"/>
    <mergeCell ref="C9:D9"/>
    <mergeCell ref="B10:G10"/>
    <mergeCell ref="C17:D17"/>
    <mergeCell ref="B31:G31"/>
  </mergeCells>
  <phoneticPr fontId="40"/>
  <pageMargins left="0.7" right="0.7" top="0.75" bottom="0.75" header="0.3" footer="0.3"/>
  <pageSetup paperSize="9" scale="87" fitToHeight="0" orientation="portrait" verticalDpi="0" r:id="rId1"/>
  <rowBreaks count="1" manualBreakCount="1">
    <brk id="3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B23"/>
  <sheetViews>
    <sheetView workbookViewId="0"/>
  </sheetViews>
  <sheetFormatPr defaultRowHeight="13.5"/>
  <cols>
    <col min="1" max="1" width="9" style="97"/>
    <col min="2" max="2" width="108.5" style="97" customWidth="1"/>
    <col min="3" max="16384" width="9" style="97"/>
  </cols>
  <sheetData>
    <row r="2" spans="2:2" ht="24.75">
      <c r="B2" s="176" t="s">
        <v>639</v>
      </c>
    </row>
    <row r="3" spans="2:2" ht="18.75">
      <c r="B3" s="177" t="s">
        <v>640</v>
      </c>
    </row>
    <row r="4" spans="2:2" ht="18.75">
      <c r="B4" s="178"/>
    </row>
    <row r="13" spans="2:2" ht="37.5">
      <c r="B13" s="177" t="s">
        <v>641</v>
      </c>
    </row>
    <row r="14" spans="2:2" ht="18.75">
      <c r="B14" s="178"/>
    </row>
    <row r="23" spans="2:2" ht="18.75">
      <c r="B23" s="177" t="s">
        <v>642</v>
      </c>
    </row>
  </sheetData>
  <sheetProtection sheet="1" objects="1" scenarios="1" selectLockedCells="1" selectUnlockedCells="1"/>
  <phoneticPr fontId="40"/>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sheetPr>
  <dimension ref="A1:A5"/>
  <sheetViews>
    <sheetView workbookViewId="0"/>
  </sheetViews>
  <sheetFormatPr defaultRowHeight="13.5"/>
  <sheetData>
    <row r="1" spans="1:1" ht="27">
      <c r="A1" s="174" t="s">
        <v>636</v>
      </c>
    </row>
    <row r="3" spans="1:1" ht="18.75">
      <c r="A3" s="175" t="s">
        <v>637</v>
      </c>
    </row>
    <row r="5" spans="1:1" ht="18.75">
      <c r="A5" s="175" t="s">
        <v>638</v>
      </c>
    </row>
  </sheetData>
  <phoneticPr fontId="40"/>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topLeftCell="N1" workbookViewId="0"/>
  </sheetViews>
  <sheetFormatPr defaultRowHeight="13.5"/>
  <sheetData/>
  <sheetProtection selectLockedCells="1" selectUnlockedCells="1"/>
  <phoneticPr fontId="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opLeftCell="A21" workbookViewId="0">
      <selection activeCell="D51" sqref="D51"/>
    </sheetView>
  </sheetViews>
  <sheetFormatPr defaultColWidth="9" defaultRowHeight="14.25"/>
  <cols>
    <col min="1" max="1" width="20.875" style="293" customWidth="1"/>
    <col min="2" max="2" width="5.25" style="293" bestFit="1" customWidth="1"/>
    <col min="3" max="3" width="5.875" style="293" bestFit="1" customWidth="1"/>
    <col min="4" max="4" width="3.75" style="293" customWidth="1"/>
    <col min="5" max="5" width="20.375" style="293" customWidth="1"/>
    <col min="6" max="6" width="5.25" style="293" bestFit="1" customWidth="1"/>
    <col min="7" max="7" width="5.875" style="293" bestFit="1" customWidth="1"/>
    <col min="8" max="8" width="3.75" style="293" customWidth="1"/>
    <col min="9" max="9" width="11.125" style="293" bestFit="1" customWidth="1"/>
    <col min="10" max="10" width="5.25" style="293" bestFit="1" customWidth="1"/>
    <col min="11" max="11" width="5.875" style="293" bestFit="1" customWidth="1"/>
    <col min="12" max="12" width="3.625" style="164" customWidth="1"/>
    <col min="13" max="13" width="2.875" style="164" bestFit="1" customWidth="1"/>
    <col min="14" max="14" width="31.5" style="164" bestFit="1" customWidth="1"/>
    <col min="15" max="15" width="27.25" style="164" bestFit="1" customWidth="1"/>
    <col min="16" max="16384" width="9" style="164"/>
  </cols>
  <sheetData>
    <row r="1" spans="1:16">
      <c r="A1" s="608" t="s">
        <v>91</v>
      </c>
      <c r="B1" s="608"/>
      <c r="C1" s="608"/>
      <c r="E1" s="608" t="s">
        <v>92</v>
      </c>
      <c r="F1" s="608"/>
      <c r="G1" s="608"/>
      <c r="I1" s="608" t="s">
        <v>1359</v>
      </c>
      <c r="J1" s="608"/>
      <c r="K1" s="608"/>
      <c r="M1" s="165"/>
      <c r="N1" s="165"/>
      <c r="O1" s="250"/>
      <c r="P1" s="165"/>
    </row>
    <row r="2" spans="1:16">
      <c r="A2" s="608" t="s">
        <v>86</v>
      </c>
      <c r="B2" s="299" t="s">
        <v>86</v>
      </c>
      <c r="C2" s="299" t="s">
        <v>93</v>
      </c>
      <c r="E2" s="608" t="s">
        <v>86</v>
      </c>
      <c r="F2" s="299" t="s">
        <v>86</v>
      </c>
      <c r="G2" s="299" t="s">
        <v>93</v>
      </c>
      <c r="I2" s="608" t="s">
        <v>86</v>
      </c>
      <c r="J2" s="299" t="s">
        <v>86</v>
      </c>
      <c r="K2" s="299" t="s">
        <v>93</v>
      </c>
      <c r="M2" s="165"/>
      <c r="N2" s="607"/>
      <c r="O2" s="607"/>
      <c r="P2" s="165"/>
    </row>
    <row r="3" spans="1:16">
      <c r="A3" s="608"/>
      <c r="B3" s="299" t="s">
        <v>1360</v>
      </c>
      <c r="C3" s="299" t="s">
        <v>1361</v>
      </c>
      <c r="E3" s="608"/>
      <c r="F3" s="299" t="s">
        <v>1362</v>
      </c>
      <c r="G3" s="299" t="s">
        <v>1363</v>
      </c>
      <c r="I3" s="608"/>
      <c r="J3" s="299" t="s">
        <v>1360</v>
      </c>
      <c r="K3" s="299" t="s">
        <v>1361</v>
      </c>
      <c r="M3" s="165"/>
      <c r="N3" s="250" t="s">
        <v>1364</v>
      </c>
      <c r="O3" s="250">
        <v>44471</v>
      </c>
      <c r="P3" s="165"/>
    </row>
    <row r="4" spans="1:16" ht="13.5" customHeight="1">
      <c r="A4" s="293" t="s">
        <v>1365</v>
      </c>
      <c r="B4" s="294">
        <v>1</v>
      </c>
      <c r="C4" s="293">
        <v>2</v>
      </c>
      <c r="E4" s="293" t="s">
        <v>1366</v>
      </c>
      <c r="F4" s="294">
        <v>20</v>
      </c>
      <c r="G4" s="293">
        <v>2</v>
      </c>
      <c r="I4" s="293" t="s">
        <v>1352</v>
      </c>
      <c r="J4" s="294">
        <v>10</v>
      </c>
      <c r="K4" s="293">
        <v>2</v>
      </c>
      <c r="M4" s="298"/>
      <c r="N4" s="165" t="s">
        <v>1367</v>
      </c>
      <c r="O4" s="165"/>
      <c r="P4" s="165"/>
    </row>
    <row r="5" spans="1:16">
      <c r="A5" s="293" t="s">
        <v>1368</v>
      </c>
      <c r="B5" s="294">
        <v>2</v>
      </c>
      <c r="C5" s="293">
        <v>2</v>
      </c>
      <c r="E5" s="293" t="s">
        <v>1369</v>
      </c>
      <c r="F5" s="294">
        <v>21</v>
      </c>
      <c r="G5" s="293">
        <v>2</v>
      </c>
      <c r="I5" s="293" t="s">
        <v>627</v>
      </c>
      <c r="J5" s="294">
        <v>11</v>
      </c>
      <c r="K5" s="293">
        <v>2</v>
      </c>
      <c r="M5" s="298"/>
      <c r="N5" s="165" t="s">
        <v>1370</v>
      </c>
      <c r="O5" s="165"/>
      <c r="P5" s="165"/>
    </row>
    <row r="6" spans="1:16">
      <c r="A6" s="293" t="s">
        <v>1371</v>
      </c>
      <c r="B6" s="294">
        <v>3</v>
      </c>
      <c r="C6" s="293">
        <v>2</v>
      </c>
      <c r="E6" s="293" t="s">
        <v>1372</v>
      </c>
      <c r="F6" s="294">
        <v>22</v>
      </c>
      <c r="G6" s="293">
        <v>2</v>
      </c>
      <c r="I6" s="293" t="s">
        <v>1353</v>
      </c>
      <c r="J6" s="294">
        <v>28</v>
      </c>
      <c r="K6" s="293">
        <v>2</v>
      </c>
      <c r="M6" s="298"/>
      <c r="N6" s="165" t="s">
        <v>1373</v>
      </c>
      <c r="O6" s="165"/>
      <c r="P6" s="165"/>
    </row>
    <row r="7" spans="1:16">
      <c r="A7" s="293" t="s">
        <v>1374</v>
      </c>
      <c r="B7" s="294">
        <v>4</v>
      </c>
      <c r="C7" s="293">
        <v>2</v>
      </c>
      <c r="E7" s="293" t="s">
        <v>1375</v>
      </c>
      <c r="F7" s="294">
        <v>23</v>
      </c>
      <c r="G7" s="293">
        <v>2</v>
      </c>
      <c r="I7" s="293" t="s">
        <v>628</v>
      </c>
      <c r="J7" s="294">
        <v>29</v>
      </c>
      <c r="K7" s="293">
        <v>2</v>
      </c>
      <c r="M7" s="298"/>
      <c r="N7" s="165" t="s">
        <v>1376</v>
      </c>
      <c r="O7" s="165"/>
      <c r="P7" s="165"/>
    </row>
    <row r="8" spans="1:16">
      <c r="A8" s="293" t="s">
        <v>1377</v>
      </c>
      <c r="B8" s="294">
        <v>5</v>
      </c>
      <c r="C8" s="293">
        <v>2</v>
      </c>
      <c r="E8" s="293" t="s">
        <v>1378</v>
      </c>
      <c r="F8" s="294">
        <v>24</v>
      </c>
      <c r="G8" s="293">
        <v>2</v>
      </c>
      <c r="M8" s="298"/>
      <c r="N8" s="165" t="s">
        <v>1379</v>
      </c>
      <c r="O8" s="165"/>
      <c r="P8" s="165"/>
    </row>
    <row r="9" spans="1:16">
      <c r="A9" s="293" t="s">
        <v>1380</v>
      </c>
      <c r="B9" s="294">
        <v>6</v>
      </c>
      <c r="C9" s="293">
        <v>2</v>
      </c>
      <c r="E9" s="293" t="s">
        <v>1381</v>
      </c>
      <c r="F9" s="294">
        <v>25</v>
      </c>
      <c r="G9" s="293">
        <v>2</v>
      </c>
      <c r="M9" s="298"/>
      <c r="N9" s="165" t="s">
        <v>1382</v>
      </c>
      <c r="O9" s="165"/>
      <c r="P9" s="165"/>
    </row>
    <row r="10" spans="1:16">
      <c r="A10" s="293" t="s">
        <v>1383</v>
      </c>
      <c r="B10" s="294">
        <v>7</v>
      </c>
      <c r="C10" s="293">
        <v>2</v>
      </c>
      <c r="E10" s="293" t="s">
        <v>1384</v>
      </c>
      <c r="F10" s="294">
        <v>26</v>
      </c>
      <c r="G10" s="293">
        <v>2</v>
      </c>
      <c r="M10" s="298"/>
      <c r="N10" s="165" t="s">
        <v>1385</v>
      </c>
      <c r="O10" s="165"/>
      <c r="P10" s="165"/>
    </row>
    <row r="11" spans="1:16">
      <c r="A11" s="293" t="s">
        <v>1386</v>
      </c>
      <c r="B11" s="294">
        <v>8</v>
      </c>
      <c r="C11" s="293">
        <v>2</v>
      </c>
      <c r="E11" s="293" t="s">
        <v>1387</v>
      </c>
      <c r="F11" s="294">
        <v>27</v>
      </c>
      <c r="G11" s="293">
        <v>2</v>
      </c>
      <c r="M11" s="298"/>
      <c r="N11" s="165" t="s">
        <v>1388</v>
      </c>
      <c r="O11" s="165">
        <v>44472</v>
      </c>
      <c r="P11" s="165"/>
    </row>
    <row r="12" spans="1:16">
      <c r="A12" s="293" t="s">
        <v>1389</v>
      </c>
      <c r="B12" s="294">
        <v>9</v>
      </c>
      <c r="C12" s="293">
        <v>2</v>
      </c>
      <c r="E12" s="293" t="s">
        <v>1390</v>
      </c>
      <c r="F12" s="294">
        <v>30</v>
      </c>
      <c r="G12" s="293">
        <v>0</v>
      </c>
      <c r="M12" s="298"/>
      <c r="N12" s="165" t="s">
        <v>1370</v>
      </c>
      <c r="O12" s="165"/>
      <c r="P12" s="165"/>
    </row>
    <row r="13" spans="1:16">
      <c r="A13" s="293" t="s">
        <v>1391</v>
      </c>
      <c r="B13" s="294">
        <v>12</v>
      </c>
      <c r="C13" s="293">
        <v>0</v>
      </c>
      <c r="E13" s="293" t="s">
        <v>1392</v>
      </c>
      <c r="F13" s="294">
        <v>31</v>
      </c>
      <c r="G13" s="293">
        <v>0</v>
      </c>
      <c r="M13" s="298"/>
      <c r="N13" s="165" t="s">
        <v>1393</v>
      </c>
      <c r="O13" s="165"/>
      <c r="P13" s="165"/>
    </row>
    <row r="14" spans="1:16">
      <c r="A14" s="293" t="s">
        <v>1394</v>
      </c>
      <c r="B14" s="294">
        <v>13</v>
      </c>
      <c r="C14" s="293">
        <v>0</v>
      </c>
      <c r="E14" s="293" t="s">
        <v>1395</v>
      </c>
      <c r="F14" s="294">
        <v>32</v>
      </c>
      <c r="G14" s="293">
        <v>0</v>
      </c>
      <c r="M14" s="298"/>
      <c r="N14" s="165" t="s">
        <v>1396</v>
      </c>
      <c r="O14" s="165"/>
      <c r="P14" s="165"/>
    </row>
    <row r="15" spans="1:16">
      <c r="A15" s="293" t="s">
        <v>1397</v>
      </c>
      <c r="B15" s="294">
        <v>14</v>
      </c>
      <c r="C15" s="293">
        <v>0</v>
      </c>
      <c r="E15" s="293" t="s">
        <v>1398</v>
      </c>
      <c r="F15" s="294">
        <v>33</v>
      </c>
      <c r="G15" s="293">
        <v>0</v>
      </c>
      <c r="M15" s="298"/>
      <c r="N15" s="165" t="s">
        <v>1379</v>
      </c>
      <c r="O15" s="165"/>
      <c r="P15" s="165"/>
    </row>
    <row r="16" spans="1:16">
      <c r="A16" s="293" t="s">
        <v>1399</v>
      </c>
      <c r="B16" s="294">
        <v>15</v>
      </c>
      <c r="C16" s="293">
        <v>0</v>
      </c>
      <c r="E16" s="293" t="s">
        <v>1400</v>
      </c>
      <c r="F16" s="294">
        <v>34</v>
      </c>
      <c r="G16" s="293">
        <v>0</v>
      </c>
      <c r="M16" s="298"/>
      <c r="N16" s="165" t="s">
        <v>1401</v>
      </c>
      <c r="O16" s="165"/>
      <c r="P16" s="165"/>
    </row>
    <row r="17" spans="1:16">
      <c r="A17" s="293" t="s">
        <v>1402</v>
      </c>
      <c r="B17" s="294">
        <v>16</v>
      </c>
      <c r="C17" s="293">
        <v>0</v>
      </c>
      <c r="E17" s="293" t="s">
        <v>1403</v>
      </c>
      <c r="F17" s="294">
        <v>35</v>
      </c>
      <c r="G17" s="293">
        <v>0</v>
      </c>
      <c r="M17" s="298"/>
      <c r="N17" s="165" t="s">
        <v>1404</v>
      </c>
      <c r="O17" s="165"/>
      <c r="P17" s="165"/>
    </row>
    <row r="18" spans="1:16">
      <c r="A18" s="293" t="s">
        <v>1405</v>
      </c>
      <c r="B18" s="294">
        <v>17</v>
      </c>
      <c r="C18" s="293">
        <v>0</v>
      </c>
      <c r="E18" s="293" t="s">
        <v>1406</v>
      </c>
      <c r="F18" s="294">
        <v>36</v>
      </c>
      <c r="G18" s="293">
        <v>0</v>
      </c>
      <c r="M18" s="298"/>
      <c r="N18" s="165"/>
      <c r="O18" s="165"/>
      <c r="P18" s="165"/>
    </row>
    <row r="19" spans="1:16">
      <c r="A19" s="293" t="s">
        <v>1407</v>
      </c>
      <c r="B19" s="294">
        <v>18</v>
      </c>
      <c r="C19" s="293">
        <v>0</v>
      </c>
      <c r="E19" s="293" t="s">
        <v>1408</v>
      </c>
      <c r="F19" s="294">
        <v>37</v>
      </c>
      <c r="G19" s="293">
        <v>0</v>
      </c>
      <c r="M19" s="298"/>
      <c r="N19" s="165"/>
      <c r="O19" s="165"/>
      <c r="P19" s="165"/>
    </row>
    <row r="20" spans="1:16">
      <c r="A20" s="293" t="s">
        <v>1409</v>
      </c>
      <c r="B20" s="294">
        <v>19</v>
      </c>
      <c r="C20" s="293">
        <v>0</v>
      </c>
      <c r="F20" s="294"/>
      <c r="M20" s="298"/>
      <c r="N20" s="165"/>
      <c r="O20" s="165"/>
      <c r="P20" s="165"/>
    </row>
    <row r="21" spans="1:16">
      <c r="M21" s="165"/>
      <c r="N21" s="165"/>
      <c r="O21" s="165"/>
      <c r="P21" s="165"/>
    </row>
    <row r="22" spans="1:16">
      <c r="A22" s="293" t="s">
        <v>1512</v>
      </c>
      <c r="E22" s="293" t="s">
        <v>1512</v>
      </c>
      <c r="M22" s="165"/>
      <c r="N22" s="165"/>
      <c r="O22" s="165"/>
      <c r="P22" s="165"/>
    </row>
    <row r="23" spans="1:16">
      <c r="A23" s="293" t="s">
        <v>1365</v>
      </c>
      <c r="E23" s="293" t="s">
        <v>1366</v>
      </c>
      <c r="M23" s="165"/>
      <c r="N23" s="165"/>
      <c r="O23" s="165"/>
      <c r="P23" s="165"/>
    </row>
    <row r="24" spans="1:16">
      <c r="A24" s="293" t="s">
        <v>1371</v>
      </c>
      <c r="E24" s="293" t="s">
        <v>1372</v>
      </c>
      <c r="M24" s="165"/>
      <c r="N24" s="165"/>
      <c r="O24" s="165"/>
      <c r="P24" s="165"/>
    </row>
    <row r="25" spans="1:16">
      <c r="A25" s="293" t="s">
        <v>1377</v>
      </c>
      <c r="E25" s="293" t="s">
        <v>1378</v>
      </c>
      <c r="M25" s="165"/>
      <c r="N25" s="165"/>
      <c r="O25" s="165"/>
      <c r="P25" s="165"/>
    </row>
    <row r="26" spans="1:16">
      <c r="A26" s="293" t="s">
        <v>1383</v>
      </c>
      <c r="E26" s="293" t="s">
        <v>1384</v>
      </c>
      <c r="M26" s="165"/>
      <c r="N26" s="165"/>
      <c r="O26" s="165"/>
      <c r="P26" s="165"/>
    </row>
    <row r="27" spans="1:16">
      <c r="A27" s="293" t="s">
        <v>1389</v>
      </c>
      <c r="E27" s="293" t="s">
        <v>1392</v>
      </c>
      <c r="M27" s="165"/>
      <c r="N27" s="165"/>
      <c r="O27" s="165"/>
      <c r="P27" s="165"/>
    </row>
    <row r="28" spans="1:16">
      <c r="A28" s="293" t="s">
        <v>1394</v>
      </c>
      <c r="E28" s="293" t="s">
        <v>1395</v>
      </c>
      <c r="M28" s="165"/>
      <c r="N28" s="165"/>
      <c r="O28" s="165"/>
      <c r="P28" s="165"/>
    </row>
    <row r="29" spans="1:16">
      <c r="A29" s="293" t="s">
        <v>1399</v>
      </c>
      <c r="E29" s="293" t="s">
        <v>1400</v>
      </c>
      <c r="M29" s="165"/>
      <c r="N29" s="165"/>
      <c r="O29" s="165"/>
      <c r="P29" s="165"/>
    </row>
    <row r="30" spans="1:16">
      <c r="A30" s="293" t="s">
        <v>1402</v>
      </c>
      <c r="E30" s="293" t="s">
        <v>1408</v>
      </c>
      <c r="M30" s="165"/>
      <c r="N30" s="165"/>
      <c r="O30" s="165"/>
      <c r="P30" s="165"/>
    </row>
    <row r="31" spans="1:16">
      <c r="A31" s="293" t="s">
        <v>1409</v>
      </c>
      <c r="E31" s="293" t="s">
        <v>1511</v>
      </c>
      <c r="M31" s="165"/>
      <c r="N31" s="165"/>
      <c r="O31" s="165"/>
      <c r="P31" s="165"/>
    </row>
    <row r="32" spans="1:16">
      <c r="A32" s="293" t="s">
        <v>1511</v>
      </c>
      <c r="E32" s="293" t="s">
        <v>1366</v>
      </c>
      <c r="M32" s="165"/>
      <c r="N32" s="165"/>
      <c r="O32" s="165"/>
      <c r="P32" s="165"/>
    </row>
    <row r="33" spans="1:16">
      <c r="A33" s="293" t="s">
        <v>1365</v>
      </c>
      <c r="E33" s="293" t="s">
        <v>1372</v>
      </c>
      <c r="M33" s="165"/>
      <c r="N33" s="165"/>
      <c r="O33" s="165"/>
      <c r="P33" s="165"/>
    </row>
    <row r="34" spans="1:16">
      <c r="A34" s="293" t="s">
        <v>1371</v>
      </c>
      <c r="E34" s="293" t="s">
        <v>1378</v>
      </c>
      <c r="M34" s="165"/>
      <c r="N34" s="165"/>
      <c r="O34" s="165"/>
      <c r="P34" s="165"/>
    </row>
    <row r="35" spans="1:16">
      <c r="A35" s="293" t="s">
        <v>1377</v>
      </c>
      <c r="E35" s="293" t="s">
        <v>1392</v>
      </c>
      <c r="M35" s="165"/>
      <c r="N35" s="165"/>
      <c r="O35" s="165"/>
      <c r="P35" s="165"/>
    </row>
    <row r="36" spans="1:16">
      <c r="A36" s="293" t="s">
        <v>1394</v>
      </c>
      <c r="E36" s="293" t="s">
        <v>1395</v>
      </c>
      <c r="M36" s="165"/>
      <c r="N36" s="165"/>
      <c r="O36" s="165"/>
      <c r="P36" s="165"/>
    </row>
    <row r="37" spans="1:16">
      <c r="A37" s="293" t="s">
        <v>1399</v>
      </c>
      <c r="M37" s="165"/>
      <c r="N37" s="165"/>
      <c r="O37" s="165"/>
      <c r="P37" s="165"/>
    </row>
    <row r="38" spans="1:16">
      <c r="E38" s="293" t="s">
        <v>1509</v>
      </c>
      <c r="M38" s="165"/>
      <c r="N38" s="165"/>
      <c r="O38" s="165"/>
      <c r="P38" s="165"/>
    </row>
    <row r="39" spans="1:16">
      <c r="A39" s="293" t="s">
        <v>1509</v>
      </c>
      <c r="E39" s="293" t="s">
        <v>1369</v>
      </c>
      <c r="M39" s="165"/>
      <c r="N39" s="165"/>
      <c r="O39" s="165"/>
      <c r="P39" s="165"/>
    </row>
    <row r="40" spans="1:16">
      <c r="A40" s="293" t="s">
        <v>1368</v>
      </c>
      <c r="E40" s="293" t="s">
        <v>1375</v>
      </c>
      <c r="M40" s="165"/>
      <c r="N40" s="165"/>
      <c r="O40" s="165"/>
      <c r="P40" s="165"/>
    </row>
    <row r="41" spans="1:16">
      <c r="A41" s="293" t="s">
        <v>1374</v>
      </c>
      <c r="E41" s="293" t="s">
        <v>1381</v>
      </c>
    </row>
    <row r="42" spans="1:16">
      <c r="A42" s="293" t="s">
        <v>1380</v>
      </c>
      <c r="E42" s="293" t="s">
        <v>1387</v>
      </c>
    </row>
    <row r="43" spans="1:16">
      <c r="A43" s="293" t="s">
        <v>1386</v>
      </c>
      <c r="E43" s="293" t="s">
        <v>1390</v>
      </c>
    </row>
    <row r="44" spans="1:16">
      <c r="A44" s="293" t="s">
        <v>1391</v>
      </c>
      <c r="E44" s="293" t="s">
        <v>1398</v>
      </c>
    </row>
    <row r="45" spans="1:16">
      <c r="A45" s="293" t="s">
        <v>1397</v>
      </c>
      <c r="E45" s="293" t="s">
        <v>1403</v>
      </c>
    </row>
    <row r="46" spans="1:16">
      <c r="A46" s="293" t="s">
        <v>1405</v>
      </c>
      <c r="E46" s="293" t="s">
        <v>1406</v>
      </c>
    </row>
    <row r="47" spans="1:16">
      <c r="A47" s="293" t="s">
        <v>1407</v>
      </c>
      <c r="E47" s="293" t="s">
        <v>1510</v>
      </c>
    </row>
    <row r="48" spans="1:16">
      <c r="A48" s="293" t="s">
        <v>1510</v>
      </c>
      <c r="E48" s="293" t="s">
        <v>1369</v>
      </c>
    </row>
    <row r="49" spans="1:5">
      <c r="A49" s="293" t="s">
        <v>1368</v>
      </c>
      <c r="E49" s="293" t="s">
        <v>1375</v>
      </c>
    </row>
    <row r="50" spans="1:5">
      <c r="A50" s="293" t="s">
        <v>1374</v>
      </c>
      <c r="E50" s="293" t="s">
        <v>1390</v>
      </c>
    </row>
    <row r="51" spans="1:5">
      <c r="A51" s="293" t="s">
        <v>1391</v>
      </c>
      <c r="E51" s="293" t="s">
        <v>1398</v>
      </c>
    </row>
    <row r="52" spans="1:5">
      <c r="A52" s="293" t="s">
        <v>1397</v>
      </c>
      <c r="E52" s="293" t="s">
        <v>1403</v>
      </c>
    </row>
  </sheetData>
  <sheetProtection selectLockedCells="1" selectUnlockedCells="1"/>
  <mergeCells count="7">
    <mergeCell ref="N2:O2"/>
    <mergeCell ref="A1:C1"/>
    <mergeCell ref="E1:G1"/>
    <mergeCell ref="I1:K1"/>
    <mergeCell ref="A2:A3"/>
    <mergeCell ref="E2:E3"/>
    <mergeCell ref="I2:I3"/>
  </mergeCells>
  <phoneticPr fontId="40"/>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K92"/>
  <sheetViews>
    <sheetView workbookViewId="0">
      <selection activeCell="A2" sqref="A2"/>
    </sheetView>
  </sheetViews>
  <sheetFormatPr defaultRowHeight="13.5"/>
  <cols>
    <col min="1" max="1" width="10.5" bestFit="1" customWidth="1"/>
    <col min="7" max="7" width="15.375" bestFit="1" customWidth="1"/>
    <col min="9" max="9" width="16.25" bestFit="1" customWidth="1"/>
    <col min="17" max="36" width="8.75" customWidth="1"/>
  </cols>
  <sheetData>
    <row r="1" spans="1:36">
      <c r="A1" t="s">
        <v>3</v>
      </c>
      <c r="B1" t="s">
        <v>4</v>
      </c>
      <c r="C1" t="s">
        <v>5</v>
      </c>
      <c r="D1" t="s">
        <v>6</v>
      </c>
      <c r="E1" t="s">
        <v>7</v>
      </c>
      <c r="F1" t="s">
        <v>8</v>
      </c>
      <c r="G1" t="s">
        <v>9</v>
      </c>
      <c r="H1" t="s">
        <v>10</v>
      </c>
      <c r="I1" t="s">
        <v>785</v>
      </c>
      <c r="J1" t="s">
        <v>786</v>
      </c>
      <c r="K1" t="s">
        <v>11</v>
      </c>
      <c r="L1" t="s">
        <v>12</v>
      </c>
      <c r="M1" t="s">
        <v>13</v>
      </c>
      <c r="N1" t="s">
        <v>14</v>
      </c>
      <c r="O1" t="s">
        <v>15</v>
      </c>
      <c r="P1" s="6" t="s">
        <v>16</v>
      </c>
      <c r="Q1" s="6" t="s">
        <v>17</v>
      </c>
      <c r="R1" s="6" t="s">
        <v>18</v>
      </c>
      <c r="S1" s="6" t="s">
        <v>19</v>
      </c>
      <c r="T1" s="6" t="s">
        <v>20</v>
      </c>
      <c r="U1" s="6" t="s">
        <v>21</v>
      </c>
      <c r="V1" t="s">
        <v>22</v>
      </c>
      <c r="W1" t="s">
        <v>23</v>
      </c>
      <c r="X1" t="s">
        <v>24</v>
      </c>
      <c r="Y1" t="s">
        <v>25</v>
      </c>
      <c r="Z1" t="s">
        <v>26</v>
      </c>
      <c r="AA1" t="s">
        <v>27</v>
      </c>
      <c r="AB1" t="s">
        <v>28</v>
      </c>
      <c r="AC1" t="s">
        <v>29</v>
      </c>
      <c r="AD1" t="s">
        <v>30</v>
      </c>
      <c r="AE1" t="s">
        <v>31</v>
      </c>
      <c r="AF1" t="s">
        <v>32</v>
      </c>
      <c r="AG1" t="s">
        <v>33</v>
      </c>
      <c r="AH1" t="s">
        <v>34</v>
      </c>
      <c r="AI1" t="s">
        <v>35</v>
      </c>
      <c r="AJ1" t="s">
        <v>36</v>
      </c>
    </row>
    <row r="2" spans="1:36">
      <c r="A2" t="str">
        <f>IF(E2="","",K2&amp;K2&amp;K2&amp;"23"&amp;C2+E2)</f>
        <v/>
      </c>
      <c r="B2" t="str">
        <f>IF(E2="","",①団体情報入力!$C$5)</f>
        <v/>
      </c>
      <c r="D2" t="str">
        <f>IF(E2="","",①団体情報入力!C$10)</f>
        <v/>
      </c>
      <c r="E2" t="str">
        <f>IF(②選手情報入力!C11="","",②選手情報入力!C11)</f>
        <v/>
      </c>
      <c r="F2" t="str">
        <f>IF(E2="","",②選手情報入力!D11)</f>
        <v/>
      </c>
      <c r="G2" t="str">
        <f>IF(E2="","",ASC(②選手情報入力!E11))</f>
        <v/>
      </c>
      <c r="H2" t="str">
        <f>IF(E2="","",F2)</f>
        <v/>
      </c>
      <c r="I2" t="str">
        <f>IF(E2="","",②選手情報入力!F11&amp;" "&amp;②選手情報入力!G11)</f>
        <v/>
      </c>
      <c r="J2" t="str">
        <f>IF(E2="","",IF(②選手情報入力!H11="","JPN",LEFT(②選手情報入力!H11,3)))</f>
        <v/>
      </c>
      <c r="K2" t="str">
        <f>IF(E2="","",IF(②選手情報入力!I11="男",1,2))</f>
        <v/>
      </c>
      <c r="L2" t="str">
        <f>IF(E2="","",IF(②選手情報入力!J11="","",②選手情報入力!J11))</f>
        <v/>
      </c>
      <c r="M2" t="str">
        <f>IF(E2="","",LEFT(②選手情報入力!K11,4))</f>
        <v/>
      </c>
      <c r="N2" t="str">
        <f>IF(E2="","",RIGHT(②選手情報入力!K11,4))</f>
        <v/>
      </c>
      <c r="O2" t="str">
        <f>IF(E2="","","愛知")</f>
        <v/>
      </c>
      <c r="Q2" t="str">
        <f>IF(E2="","",IF(②選手情報入力!L11="","",IF(K2=1,VLOOKUP(②選手情報入力!L11,種目情報!$A$4:$B$167,2,FALSE),VLOOKUP(②選手情報入力!L11,種目情報!$E$4:$F$142,2,FALSE))))</f>
        <v/>
      </c>
      <c r="R2" t="str">
        <f>IF(E2="","",IF(②選手情報入力!M11="","",②選手情報入力!M11))</f>
        <v/>
      </c>
      <c r="S2" s="28"/>
      <c r="T2" t="str">
        <f>IF(E2="","",IF(②選手情報入力!L11="","",IF(K2=1,VLOOKUP(②選手情報入力!L11,種目情報!$A$4:$C$135,3,FALSE),VLOOKUP(②選手情報入力!L11,種目情報!$E$4:$G$135,3,FALSE))))</f>
        <v/>
      </c>
      <c r="U2" t="str">
        <f>IF(E2="","",IF(②選手情報入力!O11="","",IF(K2=1,VLOOKUP(②選手情報入力!O11,種目情報!$A$5:$B$151,2,FALSE),VLOOKUP(②選手情報入力!O11,種目情報!$E$5:$F$135,2,FALSE))))</f>
        <v/>
      </c>
      <c r="V2" t="str">
        <f>IF(E2="","",IF(②選手情報入力!P11="","",②選手情報入力!P11))</f>
        <v/>
      </c>
      <c r="W2" s="28"/>
      <c r="X2" t="str">
        <f>IF(E2="","",IF(②選手情報入力!O11="","",IF(K2=1,VLOOKUP(②選手情報入力!O11,種目情報!$A$5:$C$135,3,FALSE),VLOOKUP(②選手情報入力!O11,種目情報!$E$5:$G$135,3,FALSE))))</f>
        <v/>
      </c>
      <c r="Y2" t="str">
        <f>IF(E2="","",IF(②選手情報入力!R11="","",IF(K2=1,VLOOKUP(②選手情報入力!R11,種目情報!$A$5:$B$151,2,FALSE),VLOOKUP(②選手情報入力!R11,種目情報!$E$5:$F$135,2,FALSE))))</f>
        <v/>
      </c>
      <c r="Z2" t="str">
        <f>IF(E2="","",IF(②選手情報入力!S11="","",②選手情報入力!S11))</f>
        <v/>
      </c>
      <c r="AA2" s="28"/>
      <c r="AB2" t="str">
        <f>IF(E2="","",IF(②選手情報入力!R11="","",IF(K2=1,VLOOKUP(②選手情報入力!R11,種目情報!$A$5:$C$135,3,FALSE),VLOOKUP(②選手情報入力!R11,種目情報!$E$5:$G$135,3,FALSE))))</f>
        <v/>
      </c>
      <c r="AC2" t="str">
        <f>IF(E2="","",IF(②選手情報入力!T11="","",IF(K2=1,種目情報!$J$4,種目情報!$J$6)))</f>
        <v/>
      </c>
      <c r="AD2" t="str">
        <f>IF(E2="","",IF(②選手情報入力!T11="","",IF(K2=1,IF(②選手情報入力!$U$7="","",②選手情報入力!$U$7),IF(②選手情報入力!$U$8="","",②選手情報入力!$U$8))))</f>
        <v/>
      </c>
      <c r="AE2" t="str">
        <f>IF(E2="","",IF(②選手情報入力!T11="","",IF(K2=1,IF(②選手情報入力!$T$7="",0,1),IF(②選手情報入力!$T$8="",0,1))))</f>
        <v/>
      </c>
      <c r="AF2" t="str">
        <f>IF(E2="","",IF(②選手情報入力!T11="","",2))</f>
        <v/>
      </c>
      <c r="AG2" t="str">
        <f>IF(E2="","",IF(②選手情報入力!V11="","",IF(K2=1,種目情報!$J$5,種目情報!$J$7)))</f>
        <v/>
      </c>
      <c r="AH2" t="str">
        <f>IF(E2="","",IF(②選手情報入力!V11="","",IF(K2=1,IF(②選手情報入力!$W$7="","",②選手情報入力!$W$7),IF(②選手情報入力!$W$8="","",②選手情報入力!$W$8))))</f>
        <v/>
      </c>
      <c r="AI2" t="str">
        <f>IF(E2="","",IF(②選手情報入力!V11="","",IF(K2=1,IF(②選手情報入力!$V$7="",0,1),IF(②選手情報入力!$V$8="",0,1))))</f>
        <v/>
      </c>
      <c r="AJ2" t="str">
        <f>IF(E2="","",IF(②選手情報入力!V11="","",2))</f>
        <v/>
      </c>
    </row>
    <row r="3" spans="1:36">
      <c r="A3" t="str">
        <f t="shared" ref="A3:A66" si="0">IF(E3="","",K3&amp;K3&amp;K3&amp;"23"&amp;C3+E3)</f>
        <v/>
      </c>
      <c r="B3" t="str">
        <f>IF(E3="","",①団体情報入力!$C$5)</f>
        <v/>
      </c>
      <c r="D3" t="str">
        <f>IF(E3="","",①団体情報入力!C$10)</f>
        <v/>
      </c>
      <c r="E3" t="str">
        <f>IF(②選手情報入力!C12="","",②選手情報入力!C12)</f>
        <v/>
      </c>
      <c r="F3" t="str">
        <f>IF(E3="","",②選手情報入力!D12)</f>
        <v/>
      </c>
      <c r="G3" t="str">
        <f>IF(E3="","",ASC(②選手情報入力!E12))</f>
        <v/>
      </c>
      <c r="H3" t="str">
        <f t="shared" ref="H3:H66" si="1">IF(E3="","",F3)</f>
        <v/>
      </c>
      <c r="I3" t="str">
        <f>IF(E3="","",②選手情報入力!F12&amp;" "&amp;②選手情報入力!G12)</f>
        <v/>
      </c>
      <c r="J3" t="str">
        <f>IF(E3="","",IF(②選手情報入力!H12="","JPN",LEFT(②選手情報入力!H12,3)))</f>
        <v/>
      </c>
      <c r="K3" t="str">
        <f>IF(E3="","",IF(②選手情報入力!I12="男",1,2))</f>
        <v/>
      </c>
      <c r="L3" t="str">
        <f>IF(E3="","",IF(②選手情報入力!J12="","",②選手情報入力!J12))</f>
        <v/>
      </c>
      <c r="M3" t="str">
        <f>IF(E3="","",LEFT(②選手情報入力!K12,4))</f>
        <v/>
      </c>
      <c r="N3" t="str">
        <f>IF(E3="","",RIGHT(②選手情報入力!K12,4))</f>
        <v/>
      </c>
      <c r="O3" t="str">
        <f t="shared" ref="O3:O66" si="2">IF(E3="","","愛知")</f>
        <v/>
      </c>
      <c r="Q3" t="str">
        <f>IF(E3="","",IF(②選手情報入力!L12="","",IF(K3=1,VLOOKUP(②選手情報入力!L12,種目情報!$A$4:$B$167,2,FALSE),VLOOKUP(②選手情報入力!L12,種目情報!$E$4:$F$142,2,FALSE))))</f>
        <v/>
      </c>
      <c r="R3" t="str">
        <f>IF(E3="","",IF(②選手情報入力!M12="","",②選手情報入力!M12))</f>
        <v/>
      </c>
      <c r="S3" s="28"/>
      <c r="T3" t="str">
        <f>IF(E3="","",IF(②選手情報入力!L12="","",IF(K3=1,VLOOKUP(②選手情報入力!L12,種目情報!$A$4:$C$135,3,FALSE),VLOOKUP(②選手情報入力!L12,種目情報!$E$4:$G$135,3,FALSE))))</f>
        <v/>
      </c>
      <c r="U3" t="str">
        <f>IF(E3="","",IF(②選手情報入力!O12="","",IF(K3=1,VLOOKUP(②選手情報入力!O12,種目情報!$A$5:$B$151,2,FALSE),VLOOKUP(②選手情報入力!O12,種目情報!$E$5:$F$135,2,FALSE))))</f>
        <v/>
      </c>
      <c r="V3" t="str">
        <f>IF(E3="","",IF(②選手情報入力!P12="","",②選手情報入力!P12))</f>
        <v/>
      </c>
      <c r="W3" s="28"/>
      <c r="X3" t="str">
        <f>IF(E3="","",IF(②選手情報入力!O12="","",IF(K3=1,VLOOKUP(②選手情報入力!O12,種目情報!$A$5:$C$135,3,FALSE),VLOOKUP(②選手情報入力!O12,種目情報!$E$5:$G$135,3,FALSE))))</f>
        <v/>
      </c>
      <c r="Y3" t="str">
        <f>IF(E3="","",IF(②選手情報入力!R12="","",IF(K3=1,VLOOKUP(②選手情報入力!R12,種目情報!$A$5:$B$151,2,FALSE),VLOOKUP(②選手情報入力!R12,種目情報!$E$5:$F$135,2,FALSE))))</f>
        <v/>
      </c>
      <c r="Z3" t="str">
        <f>IF(E3="","",IF(②選手情報入力!S12="","",②選手情報入力!S12))</f>
        <v/>
      </c>
      <c r="AA3" s="28"/>
      <c r="AB3" t="str">
        <f>IF(E3="","",IF(②選手情報入力!R12="","",IF(K3=1,VLOOKUP(②選手情報入力!R12,種目情報!$A$5:$C$135,3,FALSE),VLOOKUP(②選手情報入力!R12,種目情報!$E$5:$G$135,3,FALSE))))</f>
        <v/>
      </c>
      <c r="AC3" t="str">
        <f>IF(E3="","",IF(②選手情報入力!T12="","",IF(K3=1,種目情報!$J$4,種目情報!$J$6)))</f>
        <v/>
      </c>
      <c r="AD3" t="str">
        <f>IF(E3="","",IF(②選手情報入力!T12="","",IF(K3=1,IF(②選手情報入力!$U$7="","",②選手情報入力!$U$7),IF(②選手情報入力!$U$8="","",②選手情報入力!$U$8))))</f>
        <v/>
      </c>
      <c r="AE3" t="str">
        <f>IF(E3="","",IF(②選手情報入力!T12="","",IF(K3=1,IF(②選手情報入力!$T$7="",0,1),IF(②選手情報入力!$T$8="",0,1))))</f>
        <v/>
      </c>
      <c r="AF3" t="str">
        <f>IF(E3="","",IF(②選手情報入力!T12="","",2))</f>
        <v/>
      </c>
      <c r="AG3" t="str">
        <f>IF(E3="","",IF(②選手情報入力!V12="","",IF(K3=1,種目情報!$J$5,種目情報!$J$7)))</f>
        <v/>
      </c>
      <c r="AH3" t="str">
        <f>IF(E3="","",IF(②選手情報入力!V12="","",IF(K3=1,IF(②選手情報入力!$W$7="","",②選手情報入力!$W$7),IF(②選手情報入力!$W$8="","",②選手情報入力!$W$8))))</f>
        <v/>
      </c>
      <c r="AI3" t="str">
        <f>IF(E3="","",IF(②選手情報入力!V12="","",IF(K3=1,IF(②選手情報入力!$V$7="",0,1),IF(②選手情報入力!$V$8="",0,1))))</f>
        <v/>
      </c>
      <c r="AJ3" t="str">
        <f>IF(E3="","",IF(②選手情報入力!V12="","",2))</f>
        <v/>
      </c>
    </row>
    <row r="4" spans="1:36">
      <c r="A4" t="str">
        <f t="shared" si="0"/>
        <v/>
      </c>
      <c r="B4" t="str">
        <f>IF(E4="","",①団体情報入力!$C$5)</f>
        <v/>
      </c>
      <c r="D4" t="str">
        <f>IF(E4="","",①団体情報入力!C$10)</f>
        <v/>
      </c>
      <c r="E4" t="str">
        <f>IF(②選手情報入力!C13="","",②選手情報入力!C13)</f>
        <v/>
      </c>
      <c r="F4" t="str">
        <f>IF(E4="","",②選手情報入力!D13)</f>
        <v/>
      </c>
      <c r="G4" t="str">
        <f>IF(E4="","",ASC(②選手情報入力!E13))</f>
        <v/>
      </c>
      <c r="H4" t="str">
        <f t="shared" si="1"/>
        <v/>
      </c>
      <c r="I4" t="str">
        <f>IF(E4="","",②選手情報入力!F13&amp;" "&amp;②選手情報入力!G13)</f>
        <v/>
      </c>
      <c r="J4" t="str">
        <f>IF(E4="","",IF(②選手情報入力!H13="","JPN",LEFT(②選手情報入力!H13,3)))</f>
        <v/>
      </c>
      <c r="K4" t="str">
        <f>IF(E4="","",IF(②選手情報入力!I13="男",1,2))</f>
        <v/>
      </c>
      <c r="L4" t="str">
        <f>IF(E4="","",IF(②選手情報入力!J13="","",②選手情報入力!J13))</f>
        <v/>
      </c>
      <c r="M4" t="str">
        <f>IF(E4="","",LEFT(②選手情報入力!K13,4))</f>
        <v/>
      </c>
      <c r="N4" t="str">
        <f>IF(E4="","",RIGHT(②選手情報入力!K13,4))</f>
        <v/>
      </c>
      <c r="O4" t="str">
        <f t="shared" si="2"/>
        <v/>
      </c>
      <c r="Q4" t="str">
        <f>IF(E4="","",IF(②選手情報入力!L13="","",IF(K4=1,VLOOKUP(②選手情報入力!L13,種目情報!$A$4:$B$167,2,FALSE),VLOOKUP(②選手情報入力!L13,種目情報!$E$4:$F$142,2,FALSE))))</f>
        <v/>
      </c>
      <c r="R4" t="str">
        <f>IF(E4="","",IF(②選手情報入力!M13="","",②選手情報入力!M13))</f>
        <v/>
      </c>
      <c r="S4" s="28"/>
      <c r="T4" t="str">
        <f>IF(E4="","",IF(②選手情報入力!L13="","",IF(K4=1,VLOOKUP(②選手情報入力!L13,種目情報!$A$4:$C$135,3,FALSE),VLOOKUP(②選手情報入力!L13,種目情報!$E$4:$G$135,3,FALSE))))</f>
        <v/>
      </c>
      <c r="U4" t="str">
        <f>IF(E4="","",IF(②選手情報入力!O13="","",IF(K4=1,VLOOKUP(②選手情報入力!O13,種目情報!$A$5:$B$151,2,FALSE),VLOOKUP(②選手情報入力!O13,種目情報!$E$5:$F$135,2,FALSE))))</f>
        <v/>
      </c>
      <c r="V4" t="str">
        <f>IF(E4="","",IF(②選手情報入力!P13="","",②選手情報入力!P13))</f>
        <v/>
      </c>
      <c r="W4" s="28"/>
      <c r="X4" t="str">
        <f>IF(E4="","",IF(②選手情報入力!O13="","",IF(K4=1,VLOOKUP(②選手情報入力!O13,種目情報!$A$5:$C$135,3,FALSE),VLOOKUP(②選手情報入力!O13,種目情報!$E$5:$G$135,3,FALSE))))</f>
        <v/>
      </c>
      <c r="Y4" t="str">
        <f>IF(E4="","",IF(②選手情報入力!R13="","",IF(K4=1,VLOOKUP(②選手情報入力!R13,種目情報!$A$5:$B$151,2,FALSE),VLOOKUP(②選手情報入力!R13,種目情報!$E$5:$F$135,2,FALSE))))</f>
        <v/>
      </c>
      <c r="Z4" t="str">
        <f>IF(E4="","",IF(②選手情報入力!S13="","",②選手情報入力!S13))</f>
        <v/>
      </c>
      <c r="AA4" s="28"/>
      <c r="AB4" t="str">
        <f>IF(E4="","",IF(②選手情報入力!R13="","",IF(K4=1,VLOOKUP(②選手情報入力!R13,種目情報!$A$5:$C$135,3,FALSE),VLOOKUP(②選手情報入力!R13,種目情報!$E$5:$G$135,3,FALSE))))</f>
        <v/>
      </c>
      <c r="AC4" t="str">
        <f>IF(E4="","",IF(②選手情報入力!T13="","",IF(K4=1,種目情報!$J$4,種目情報!$J$6)))</f>
        <v/>
      </c>
      <c r="AD4" t="str">
        <f>IF(E4="","",IF(②選手情報入力!T13="","",IF(K4=1,IF(②選手情報入力!$U$7="","",②選手情報入力!$U$7),IF(②選手情報入力!$U$8="","",②選手情報入力!$U$8))))</f>
        <v/>
      </c>
      <c r="AE4" t="str">
        <f>IF(E4="","",IF(②選手情報入力!T13="","",IF(K4=1,IF(②選手情報入力!$T$7="",0,1),IF(②選手情報入力!$T$8="",0,1))))</f>
        <v/>
      </c>
      <c r="AF4" t="str">
        <f>IF(E4="","",IF(②選手情報入力!T13="","",2))</f>
        <v/>
      </c>
      <c r="AG4" t="str">
        <f>IF(E4="","",IF(②選手情報入力!V13="","",IF(K4=1,種目情報!$J$5,種目情報!$J$7)))</f>
        <v/>
      </c>
      <c r="AH4" t="str">
        <f>IF(E4="","",IF(②選手情報入力!V13="","",IF(K4=1,IF(②選手情報入力!$W$7="","",②選手情報入力!$W$7),IF(②選手情報入力!$W$8="","",②選手情報入力!$W$8))))</f>
        <v/>
      </c>
      <c r="AI4" t="str">
        <f>IF(E4="","",IF(②選手情報入力!V13="","",IF(K4=1,IF(②選手情報入力!$V$7="",0,1),IF(②選手情報入力!$V$8="",0,1))))</f>
        <v/>
      </c>
      <c r="AJ4" t="str">
        <f>IF(E4="","",IF(②選手情報入力!V13="","",2))</f>
        <v/>
      </c>
    </row>
    <row r="5" spans="1:36">
      <c r="A5" t="str">
        <f t="shared" si="0"/>
        <v/>
      </c>
      <c r="B5" t="str">
        <f>IF(E5="","",①団体情報入力!$C$5)</f>
        <v/>
      </c>
      <c r="D5" t="str">
        <f>IF(E5="","",①団体情報入力!C$10)</f>
        <v/>
      </c>
      <c r="E5" t="str">
        <f>IF(②選手情報入力!C14="","",②選手情報入力!C14)</f>
        <v/>
      </c>
      <c r="F5" t="str">
        <f>IF(E5="","",②選手情報入力!D14)</f>
        <v/>
      </c>
      <c r="G5" t="str">
        <f>IF(E5="","",ASC(②選手情報入力!E14))</f>
        <v/>
      </c>
      <c r="H5" t="str">
        <f t="shared" si="1"/>
        <v/>
      </c>
      <c r="I5" t="str">
        <f>IF(E5="","",②選手情報入力!F14&amp;" "&amp;②選手情報入力!G14)</f>
        <v/>
      </c>
      <c r="J5" t="str">
        <f>IF(E5="","",IF(②選手情報入力!H14="","JPN",LEFT(②選手情報入力!H14,3)))</f>
        <v/>
      </c>
      <c r="K5" t="str">
        <f>IF(E5="","",IF(②選手情報入力!I14="男",1,2))</f>
        <v/>
      </c>
      <c r="L5" t="str">
        <f>IF(E5="","",IF(②選手情報入力!J14="","",②選手情報入力!J14))</f>
        <v/>
      </c>
      <c r="M5" t="str">
        <f>IF(E5="","",LEFT(②選手情報入力!K14,4))</f>
        <v/>
      </c>
      <c r="N5" t="str">
        <f>IF(E5="","",RIGHT(②選手情報入力!K14,4))</f>
        <v/>
      </c>
      <c r="O5" t="str">
        <f t="shared" si="2"/>
        <v/>
      </c>
      <c r="Q5" t="str">
        <f>IF(E5="","",IF(②選手情報入力!L14="","",IF(K5=1,VLOOKUP(②選手情報入力!L14,種目情報!$A$4:$B$167,2,FALSE),VLOOKUP(②選手情報入力!L14,種目情報!$E$4:$F$142,2,FALSE))))</f>
        <v/>
      </c>
      <c r="R5" t="str">
        <f>IF(E5="","",IF(②選手情報入力!M14="","",②選手情報入力!M14))</f>
        <v/>
      </c>
      <c r="S5" s="28"/>
      <c r="T5" t="str">
        <f>IF(E5="","",IF(②選手情報入力!L14="","",IF(K5=1,VLOOKUP(②選手情報入力!L14,種目情報!$A$4:$C$135,3,FALSE),VLOOKUP(②選手情報入力!L14,種目情報!$E$4:$G$135,3,FALSE))))</f>
        <v/>
      </c>
      <c r="U5" t="str">
        <f>IF(E5="","",IF(②選手情報入力!O14="","",IF(K5=1,VLOOKUP(②選手情報入力!O14,種目情報!$A$5:$B$151,2,FALSE),VLOOKUP(②選手情報入力!O14,種目情報!$E$5:$F$135,2,FALSE))))</f>
        <v/>
      </c>
      <c r="V5" t="str">
        <f>IF(E5="","",IF(②選手情報入力!P14="","",②選手情報入力!P14))</f>
        <v/>
      </c>
      <c r="W5" s="28"/>
      <c r="X5" t="str">
        <f>IF(E5="","",IF(②選手情報入力!O14="","",IF(K5=1,VLOOKUP(②選手情報入力!O14,種目情報!$A$5:$C$135,3,FALSE),VLOOKUP(②選手情報入力!O14,種目情報!$E$5:$G$135,3,FALSE))))</f>
        <v/>
      </c>
      <c r="Y5" t="str">
        <f>IF(E5="","",IF(②選手情報入力!R14="","",IF(K5=1,VLOOKUP(②選手情報入力!R14,種目情報!$A$5:$B$151,2,FALSE),VLOOKUP(②選手情報入力!R14,種目情報!$E$5:$F$135,2,FALSE))))</f>
        <v/>
      </c>
      <c r="Z5" t="str">
        <f>IF(E5="","",IF(②選手情報入力!S14="","",②選手情報入力!S14))</f>
        <v/>
      </c>
      <c r="AA5" s="28"/>
      <c r="AB5" t="str">
        <f>IF(E5="","",IF(②選手情報入力!R14="","",IF(K5=1,VLOOKUP(②選手情報入力!R14,種目情報!$A$5:$C$135,3,FALSE),VLOOKUP(②選手情報入力!R14,種目情報!$E$5:$G$135,3,FALSE))))</f>
        <v/>
      </c>
      <c r="AC5" t="str">
        <f>IF(E5="","",IF(②選手情報入力!T14="","",IF(K5=1,種目情報!$J$4,種目情報!$J$6)))</f>
        <v/>
      </c>
      <c r="AD5" t="str">
        <f>IF(E5="","",IF(②選手情報入力!T14="","",IF(K5=1,IF(②選手情報入力!$U$7="","",②選手情報入力!$U$7),IF(②選手情報入力!$U$8="","",②選手情報入力!$U$8))))</f>
        <v/>
      </c>
      <c r="AE5" t="str">
        <f>IF(E5="","",IF(②選手情報入力!T14="","",IF(K5=1,IF(②選手情報入力!$T$7="",0,1),IF(②選手情報入力!$T$8="",0,1))))</f>
        <v/>
      </c>
      <c r="AF5" t="str">
        <f>IF(E5="","",IF(②選手情報入力!T14="","",2))</f>
        <v/>
      </c>
      <c r="AG5" t="str">
        <f>IF(E5="","",IF(②選手情報入力!V14="","",IF(K5=1,種目情報!$J$5,種目情報!$J$7)))</f>
        <v/>
      </c>
      <c r="AH5" t="str">
        <f>IF(E5="","",IF(②選手情報入力!V14="","",IF(K5=1,IF(②選手情報入力!$W$7="","",②選手情報入力!$W$7),IF(②選手情報入力!$W$8="","",②選手情報入力!$W$8))))</f>
        <v/>
      </c>
      <c r="AI5" t="str">
        <f>IF(E5="","",IF(②選手情報入力!V14="","",IF(K5=1,IF(②選手情報入力!$V$7="",0,1),IF(②選手情報入力!$V$8="",0,1))))</f>
        <v/>
      </c>
      <c r="AJ5" t="str">
        <f>IF(E5="","",IF(②選手情報入力!V14="","",2))</f>
        <v/>
      </c>
    </row>
    <row r="6" spans="1:36">
      <c r="A6" t="str">
        <f t="shared" si="0"/>
        <v/>
      </c>
      <c r="B6" t="str">
        <f>IF(E6="","",①団体情報入力!$C$5)</f>
        <v/>
      </c>
      <c r="D6" t="str">
        <f>IF(E6="","",①団体情報入力!C$10)</f>
        <v/>
      </c>
      <c r="E6" t="str">
        <f>IF(②選手情報入力!C15="","",②選手情報入力!C15)</f>
        <v/>
      </c>
      <c r="F6" t="str">
        <f>IF(E6="","",②選手情報入力!D15)</f>
        <v/>
      </c>
      <c r="G6" t="str">
        <f>IF(E6="","",ASC(②選手情報入力!E15))</f>
        <v/>
      </c>
      <c r="H6" t="str">
        <f t="shared" si="1"/>
        <v/>
      </c>
      <c r="I6" t="str">
        <f>IF(E6="","",②選手情報入力!F15&amp;" "&amp;②選手情報入力!G15)</f>
        <v/>
      </c>
      <c r="J6" t="str">
        <f>IF(E6="","",IF(②選手情報入力!H15="","JPN",LEFT(②選手情報入力!H15,3)))</f>
        <v/>
      </c>
      <c r="K6" t="str">
        <f>IF(E6="","",IF(②選手情報入力!I15="男",1,2))</f>
        <v/>
      </c>
      <c r="L6" t="str">
        <f>IF(E6="","",IF(②選手情報入力!J15="","",②選手情報入力!J15))</f>
        <v/>
      </c>
      <c r="M6" t="str">
        <f>IF(E6="","",LEFT(②選手情報入力!K15,4))</f>
        <v/>
      </c>
      <c r="N6" t="str">
        <f>IF(E6="","",RIGHT(②選手情報入力!K15,4))</f>
        <v/>
      </c>
      <c r="O6" t="str">
        <f t="shared" si="2"/>
        <v/>
      </c>
      <c r="Q6" t="str">
        <f>IF(E6="","",IF(②選手情報入力!L15="","",IF(K6=1,VLOOKUP(②選手情報入力!L15,種目情報!$A$4:$B$167,2,FALSE),VLOOKUP(②選手情報入力!L15,種目情報!$E$4:$F$142,2,FALSE))))</f>
        <v/>
      </c>
      <c r="R6" t="str">
        <f>IF(E6="","",IF(②選手情報入力!M15="","",②選手情報入力!M15))</f>
        <v/>
      </c>
      <c r="S6" s="28"/>
      <c r="T6" t="str">
        <f>IF(E6="","",IF(②選手情報入力!L15="","",IF(K6=1,VLOOKUP(②選手情報入力!L15,種目情報!$A$4:$C$135,3,FALSE),VLOOKUP(②選手情報入力!L15,種目情報!$E$4:$G$135,3,FALSE))))</f>
        <v/>
      </c>
      <c r="U6" t="str">
        <f>IF(E6="","",IF(②選手情報入力!O15="","",IF(K6=1,VLOOKUP(②選手情報入力!O15,種目情報!$A$5:$B$151,2,FALSE),VLOOKUP(②選手情報入力!O15,種目情報!$E$5:$F$135,2,FALSE))))</f>
        <v/>
      </c>
      <c r="V6" t="str">
        <f>IF(E6="","",IF(②選手情報入力!P15="","",②選手情報入力!P15))</f>
        <v/>
      </c>
      <c r="W6" s="28"/>
      <c r="X6" t="str">
        <f>IF(E6="","",IF(②選手情報入力!O15="","",IF(K6=1,VLOOKUP(②選手情報入力!O15,種目情報!$A$5:$C$135,3,FALSE),VLOOKUP(②選手情報入力!O15,種目情報!$E$5:$G$135,3,FALSE))))</f>
        <v/>
      </c>
      <c r="Y6" t="str">
        <f>IF(E6="","",IF(②選手情報入力!R15="","",IF(K6=1,VLOOKUP(②選手情報入力!R15,種目情報!$A$5:$B$151,2,FALSE),VLOOKUP(②選手情報入力!R15,種目情報!$E$5:$F$135,2,FALSE))))</f>
        <v/>
      </c>
      <c r="Z6" t="str">
        <f>IF(E6="","",IF(②選手情報入力!S15="","",②選手情報入力!S15))</f>
        <v/>
      </c>
      <c r="AA6" s="28"/>
      <c r="AB6" t="str">
        <f>IF(E6="","",IF(②選手情報入力!R15="","",IF(K6=1,VLOOKUP(②選手情報入力!R15,種目情報!$A$5:$C$135,3,FALSE),VLOOKUP(②選手情報入力!R15,種目情報!$E$5:$G$135,3,FALSE))))</f>
        <v/>
      </c>
      <c r="AC6" t="str">
        <f>IF(E6="","",IF(②選手情報入力!T15="","",IF(K6=1,種目情報!$J$4,種目情報!$J$6)))</f>
        <v/>
      </c>
      <c r="AD6" t="str">
        <f>IF(E6="","",IF(②選手情報入力!T15="","",IF(K6=1,IF(②選手情報入力!$U$7="","",②選手情報入力!$U$7),IF(②選手情報入力!$U$8="","",②選手情報入力!$U$8))))</f>
        <v/>
      </c>
      <c r="AE6" t="str">
        <f>IF(E6="","",IF(②選手情報入力!T15="","",IF(K6=1,IF(②選手情報入力!$T$7="",0,1),IF(②選手情報入力!$T$8="",0,1))))</f>
        <v/>
      </c>
      <c r="AF6" t="str">
        <f>IF(E6="","",IF(②選手情報入力!T15="","",2))</f>
        <v/>
      </c>
      <c r="AG6" t="str">
        <f>IF(E6="","",IF(②選手情報入力!V15="","",IF(K6=1,種目情報!$J$5,種目情報!$J$7)))</f>
        <v/>
      </c>
      <c r="AH6" t="str">
        <f>IF(E6="","",IF(②選手情報入力!V15="","",IF(K6=1,IF(②選手情報入力!$W$7="","",②選手情報入力!$W$7),IF(②選手情報入力!$W$8="","",②選手情報入力!$W$8))))</f>
        <v/>
      </c>
      <c r="AI6" t="str">
        <f>IF(E6="","",IF(②選手情報入力!V15="","",IF(K6=1,IF(②選手情報入力!$V$7="",0,1),IF(②選手情報入力!$V$8="",0,1))))</f>
        <v/>
      </c>
      <c r="AJ6" t="str">
        <f>IF(E6="","",IF(②選手情報入力!V15="","",2))</f>
        <v/>
      </c>
    </row>
    <row r="7" spans="1:36">
      <c r="A7" t="str">
        <f t="shared" si="0"/>
        <v/>
      </c>
      <c r="B7" t="str">
        <f>IF(E7="","",①団体情報入力!$C$5)</f>
        <v/>
      </c>
      <c r="D7" t="str">
        <f>IF(E7="","",①団体情報入力!C$10)</f>
        <v/>
      </c>
      <c r="E7" t="str">
        <f>IF(②選手情報入力!C16="","",②選手情報入力!C16)</f>
        <v/>
      </c>
      <c r="F7" t="str">
        <f>IF(E7="","",②選手情報入力!D16)</f>
        <v/>
      </c>
      <c r="G7" t="str">
        <f>IF(E7="","",ASC(②選手情報入力!E16))</f>
        <v/>
      </c>
      <c r="H7" t="str">
        <f t="shared" si="1"/>
        <v/>
      </c>
      <c r="I7" t="str">
        <f>IF(E7="","",②選手情報入力!F16&amp;" "&amp;②選手情報入力!G16)</f>
        <v/>
      </c>
      <c r="J7" t="str">
        <f>IF(E7="","",IF(②選手情報入力!H16="","JPN",LEFT(②選手情報入力!H16,3)))</f>
        <v/>
      </c>
      <c r="K7" t="str">
        <f>IF(E7="","",IF(②選手情報入力!I16="男",1,2))</f>
        <v/>
      </c>
      <c r="L7" t="str">
        <f>IF(E7="","",IF(②選手情報入力!J16="","",②選手情報入力!J16))</f>
        <v/>
      </c>
      <c r="M7" t="str">
        <f>IF(E7="","",LEFT(②選手情報入力!K16,4))</f>
        <v/>
      </c>
      <c r="N7" t="str">
        <f>IF(E7="","",RIGHT(②選手情報入力!K16,4))</f>
        <v/>
      </c>
      <c r="O7" t="str">
        <f t="shared" si="2"/>
        <v/>
      </c>
      <c r="Q7" t="str">
        <f>IF(E7="","",IF(②選手情報入力!L16="","",IF(K7=1,VLOOKUP(②選手情報入力!L16,種目情報!$A$4:$B$167,2,FALSE),VLOOKUP(②選手情報入力!L16,種目情報!$E$4:$F$142,2,FALSE))))</f>
        <v/>
      </c>
      <c r="R7" t="str">
        <f>IF(E7="","",IF(②選手情報入力!M16="","",②選手情報入力!M16))</f>
        <v/>
      </c>
      <c r="S7" s="28"/>
      <c r="T7" t="str">
        <f>IF(E7="","",IF(②選手情報入力!L16="","",IF(K7=1,VLOOKUP(②選手情報入力!L16,種目情報!$A$4:$C$135,3,FALSE),VLOOKUP(②選手情報入力!L16,種目情報!$E$4:$G$135,3,FALSE))))</f>
        <v/>
      </c>
      <c r="U7" t="str">
        <f>IF(E7="","",IF(②選手情報入力!O16="","",IF(K7=1,VLOOKUP(②選手情報入力!O16,種目情報!$A$5:$B$151,2,FALSE),VLOOKUP(②選手情報入力!O16,種目情報!$E$5:$F$135,2,FALSE))))</f>
        <v/>
      </c>
      <c r="V7" t="str">
        <f>IF(E7="","",IF(②選手情報入力!P16="","",②選手情報入力!P16))</f>
        <v/>
      </c>
      <c r="W7" s="28"/>
      <c r="X7" t="str">
        <f>IF(E7="","",IF(②選手情報入力!O16="","",IF(K7=1,VLOOKUP(②選手情報入力!O16,種目情報!$A$5:$C$135,3,FALSE),VLOOKUP(②選手情報入力!O16,種目情報!$E$5:$G$135,3,FALSE))))</f>
        <v/>
      </c>
      <c r="Y7" t="str">
        <f>IF(E7="","",IF(②選手情報入力!R16="","",IF(K7=1,VLOOKUP(②選手情報入力!R16,種目情報!$A$5:$B$151,2,FALSE),VLOOKUP(②選手情報入力!R16,種目情報!$E$5:$F$135,2,FALSE))))</f>
        <v/>
      </c>
      <c r="Z7" t="str">
        <f>IF(E7="","",IF(②選手情報入力!S16="","",②選手情報入力!S16))</f>
        <v/>
      </c>
      <c r="AA7" s="28"/>
      <c r="AB7" t="str">
        <f>IF(E7="","",IF(②選手情報入力!R16="","",IF(K7=1,VLOOKUP(②選手情報入力!R16,種目情報!$A$5:$C$135,3,FALSE),VLOOKUP(②選手情報入力!R16,種目情報!$E$5:$G$135,3,FALSE))))</f>
        <v/>
      </c>
      <c r="AC7" t="str">
        <f>IF(E7="","",IF(②選手情報入力!T16="","",IF(K7=1,種目情報!$J$4,種目情報!$J$6)))</f>
        <v/>
      </c>
      <c r="AD7" t="str">
        <f>IF(E7="","",IF(②選手情報入力!T16="","",IF(K7=1,IF(②選手情報入力!$U$7="","",②選手情報入力!$U$7),IF(②選手情報入力!$U$8="","",②選手情報入力!$U$8))))</f>
        <v/>
      </c>
      <c r="AE7" t="str">
        <f>IF(E7="","",IF(②選手情報入力!T16="","",IF(K7=1,IF(②選手情報入力!$T$7="",0,1),IF(②選手情報入力!$T$8="",0,1))))</f>
        <v/>
      </c>
      <c r="AF7" t="str">
        <f>IF(E7="","",IF(②選手情報入力!T16="","",2))</f>
        <v/>
      </c>
      <c r="AG7" t="str">
        <f>IF(E7="","",IF(②選手情報入力!V16="","",IF(K7=1,種目情報!$J$5,種目情報!$J$7)))</f>
        <v/>
      </c>
      <c r="AH7" t="str">
        <f>IF(E7="","",IF(②選手情報入力!V16="","",IF(K7=1,IF(②選手情報入力!$W$7="","",②選手情報入力!$W$7),IF(②選手情報入力!$W$8="","",②選手情報入力!$W$8))))</f>
        <v/>
      </c>
      <c r="AI7" t="str">
        <f>IF(E7="","",IF(②選手情報入力!V16="","",IF(K7=1,IF(②選手情報入力!$V$7="",0,1),IF(②選手情報入力!$V$8="",0,1))))</f>
        <v/>
      </c>
      <c r="AJ7" t="str">
        <f>IF(E7="","",IF(②選手情報入力!V16="","",2))</f>
        <v/>
      </c>
    </row>
    <row r="8" spans="1:36">
      <c r="A8" t="str">
        <f t="shared" si="0"/>
        <v/>
      </c>
      <c r="B8" t="str">
        <f>IF(E8="","",①団体情報入力!$C$5)</f>
        <v/>
      </c>
      <c r="D8" t="str">
        <f>IF(E8="","",①団体情報入力!C$10)</f>
        <v/>
      </c>
      <c r="E8" t="str">
        <f>IF(②選手情報入力!C17="","",②選手情報入力!C17)</f>
        <v/>
      </c>
      <c r="F8" t="str">
        <f>IF(E8="","",②選手情報入力!D17)</f>
        <v/>
      </c>
      <c r="G8" t="str">
        <f>IF(E8="","",ASC(②選手情報入力!E17))</f>
        <v/>
      </c>
      <c r="H8" t="str">
        <f t="shared" si="1"/>
        <v/>
      </c>
      <c r="I8" t="str">
        <f>IF(E8="","",②選手情報入力!F17&amp;" "&amp;②選手情報入力!G17)</f>
        <v/>
      </c>
      <c r="J8" t="str">
        <f>IF(E8="","",IF(②選手情報入力!H17="","JPN",LEFT(②選手情報入力!H17,3)))</f>
        <v/>
      </c>
      <c r="K8" t="str">
        <f>IF(E8="","",IF(②選手情報入力!I17="男",1,2))</f>
        <v/>
      </c>
      <c r="L8" t="str">
        <f>IF(E8="","",IF(②選手情報入力!J17="","",②選手情報入力!J17))</f>
        <v/>
      </c>
      <c r="M8" t="str">
        <f>IF(E8="","",LEFT(②選手情報入力!K17,4))</f>
        <v/>
      </c>
      <c r="N8" t="str">
        <f>IF(E8="","",RIGHT(②選手情報入力!K17,4))</f>
        <v/>
      </c>
      <c r="O8" t="str">
        <f t="shared" si="2"/>
        <v/>
      </c>
      <c r="Q8" t="str">
        <f>IF(E8="","",IF(②選手情報入力!L17="","",IF(K8=1,VLOOKUP(②選手情報入力!L17,種目情報!$A$4:$B$167,2,FALSE),VLOOKUP(②選手情報入力!L17,種目情報!$E$4:$F$142,2,FALSE))))</f>
        <v/>
      </c>
      <c r="R8" t="str">
        <f>IF(E8="","",IF(②選手情報入力!M17="","",②選手情報入力!M17))</f>
        <v/>
      </c>
      <c r="S8" s="28"/>
      <c r="T8" t="str">
        <f>IF(E8="","",IF(②選手情報入力!L17="","",IF(K8=1,VLOOKUP(②選手情報入力!L17,種目情報!$A$4:$C$135,3,FALSE),VLOOKUP(②選手情報入力!L17,種目情報!$E$4:$G$135,3,FALSE))))</f>
        <v/>
      </c>
      <c r="U8" t="str">
        <f>IF(E8="","",IF(②選手情報入力!O17="","",IF(K8=1,VLOOKUP(②選手情報入力!O17,種目情報!$A$5:$B$151,2,FALSE),VLOOKUP(②選手情報入力!O17,種目情報!$E$5:$F$135,2,FALSE))))</f>
        <v/>
      </c>
      <c r="V8" t="str">
        <f>IF(E8="","",IF(②選手情報入力!P17="","",②選手情報入力!P17))</f>
        <v/>
      </c>
      <c r="W8" s="28"/>
      <c r="X8" t="str">
        <f>IF(E8="","",IF(②選手情報入力!O17="","",IF(K8=1,VLOOKUP(②選手情報入力!O17,種目情報!$A$5:$C$135,3,FALSE),VLOOKUP(②選手情報入力!O17,種目情報!$E$5:$G$135,3,FALSE))))</f>
        <v/>
      </c>
      <c r="Y8" t="str">
        <f>IF(E8="","",IF(②選手情報入力!R17="","",IF(K8=1,VLOOKUP(②選手情報入力!R17,種目情報!$A$5:$B$151,2,FALSE),VLOOKUP(②選手情報入力!R17,種目情報!$E$5:$F$135,2,FALSE))))</f>
        <v/>
      </c>
      <c r="Z8" t="str">
        <f>IF(E8="","",IF(②選手情報入力!S17="","",②選手情報入力!S17))</f>
        <v/>
      </c>
      <c r="AA8" s="28"/>
      <c r="AB8" t="str">
        <f>IF(E8="","",IF(②選手情報入力!R17="","",IF(K8=1,VLOOKUP(②選手情報入力!R17,種目情報!$A$5:$C$135,3,FALSE),VLOOKUP(②選手情報入力!R17,種目情報!$E$5:$G$135,3,FALSE))))</f>
        <v/>
      </c>
      <c r="AC8" t="str">
        <f>IF(E8="","",IF(②選手情報入力!T17="","",IF(K8=1,種目情報!$J$4,種目情報!$J$6)))</f>
        <v/>
      </c>
      <c r="AD8" t="str">
        <f>IF(E8="","",IF(②選手情報入力!T17="","",IF(K8=1,IF(②選手情報入力!$U$7="","",②選手情報入力!$U$7),IF(②選手情報入力!$U$8="","",②選手情報入力!$U$8))))</f>
        <v/>
      </c>
      <c r="AE8" t="str">
        <f>IF(E8="","",IF(②選手情報入力!T17="","",IF(K8=1,IF(②選手情報入力!$T$7="",0,1),IF(②選手情報入力!$T$8="",0,1))))</f>
        <v/>
      </c>
      <c r="AF8" t="str">
        <f>IF(E8="","",IF(②選手情報入力!T17="","",2))</f>
        <v/>
      </c>
      <c r="AG8" t="str">
        <f>IF(E8="","",IF(②選手情報入力!V17="","",IF(K8=1,種目情報!$J$5,種目情報!$J$7)))</f>
        <v/>
      </c>
      <c r="AH8" t="str">
        <f>IF(E8="","",IF(②選手情報入力!V17="","",IF(K8=1,IF(②選手情報入力!$W$7="","",②選手情報入力!$W$7),IF(②選手情報入力!$W$8="","",②選手情報入力!$W$8))))</f>
        <v/>
      </c>
      <c r="AI8" t="str">
        <f>IF(E8="","",IF(②選手情報入力!V17="","",IF(K8=1,IF(②選手情報入力!$V$7="",0,1),IF(②選手情報入力!$V$8="",0,1))))</f>
        <v/>
      </c>
      <c r="AJ8" t="str">
        <f>IF(E8="","",IF(②選手情報入力!V17="","",2))</f>
        <v/>
      </c>
    </row>
    <row r="9" spans="1:36">
      <c r="A9" t="str">
        <f t="shared" si="0"/>
        <v/>
      </c>
      <c r="B9" t="str">
        <f>IF(E9="","",①団体情報入力!$C$5)</f>
        <v/>
      </c>
      <c r="D9" t="str">
        <f>IF(E9="","",①団体情報入力!C$10)</f>
        <v/>
      </c>
      <c r="E9" t="str">
        <f>IF(②選手情報入力!C18="","",②選手情報入力!C18)</f>
        <v/>
      </c>
      <c r="F9" t="str">
        <f>IF(E9="","",②選手情報入力!D18)</f>
        <v/>
      </c>
      <c r="G9" t="str">
        <f>IF(E9="","",ASC(②選手情報入力!E18))</f>
        <v/>
      </c>
      <c r="H9" t="str">
        <f t="shared" si="1"/>
        <v/>
      </c>
      <c r="I9" t="str">
        <f>IF(E9="","",②選手情報入力!F18&amp;" "&amp;②選手情報入力!G18)</f>
        <v/>
      </c>
      <c r="J9" t="str">
        <f>IF(E9="","",IF(②選手情報入力!H18="","JPN",LEFT(②選手情報入力!H18,3)))</f>
        <v/>
      </c>
      <c r="K9" t="str">
        <f>IF(E9="","",IF(②選手情報入力!I18="男",1,2))</f>
        <v/>
      </c>
      <c r="L9" t="str">
        <f>IF(E9="","",IF(②選手情報入力!J18="","",②選手情報入力!J18))</f>
        <v/>
      </c>
      <c r="M9" t="str">
        <f>IF(E9="","",LEFT(②選手情報入力!K18,4))</f>
        <v/>
      </c>
      <c r="N9" t="str">
        <f>IF(E9="","",RIGHT(②選手情報入力!K18,4))</f>
        <v/>
      </c>
      <c r="O9" t="str">
        <f t="shared" si="2"/>
        <v/>
      </c>
      <c r="Q9" t="str">
        <f>IF(E9="","",IF(②選手情報入力!L18="","",IF(K9=1,VLOOKUP(②選手情報入力!L18,種目情報!$A$4:$B$167,2,FALSE),VLOOKUP(②選手情報入力!L18,種目情報!$E$4:$F$142,2,FALSE))))</f>
        <v/>
      </c>
      <c r="R9" t="str">
        <f>IF(E9="","",IF(②選手情報入力!M18="","",②選手情報入力!M18))</f>
        <v/>
      </c>
      <c r="S9" s="28"/>
      <c r="T9" t="str">
        <f>IF(E9="","",IF(②選手情報入力!L18="","",IF(K9=1,VLOOKUP(②選手情報入力!L18,種目情報!$A$4:$C$135,3,FALSE),VLOOKUP(②選手情報入力!L18,種目情報!$E$4:$G$135,3,FALSE))))</f>
        <v/>
      </c>
      <c r="U9" t="str">
        <f>IF(E9="","",IF(②選手情報入力!O18="","",IF(K9=1,VLOOKUP(②選手情報入力!O18,種目情報!$A$5:$B$151,2,FALSE),VLOOKUP(②選手情報入力!O18,種目情報!$E$5:$F$135,2,FALSE))))</f>
        <v/>
      </c>
      <c r="V9" t="str">
        <f>IF(E9="","",IF(②選手情報入力!P18="","",②選手情報入力!P18))</f>
        <v/>
      </c>
      <c r="W9" s="28"/>
      <c r="X9" t="str">
        <f>IF(E9="","",IF(②選手情報入力!O18="","",IF(K9=1,VLOOKUP(②選手情報入力!O18,種目情報!$A$5:$C$135,3,FALSE),VLOOKUP(②選手情報入力!O18,種目情報!$E$5:$G$135,3,FALSE))))</f>
        <v/>
      </c>
      <c r="Y9" t="str">
        <f>IF(E9="","",IF(②選手情報入力!R18="","",IF(K9=1,VLOOKUP(②選手情報入力!R18,種目情報!$A$5:$B$151,2,FALSE),VLOOKUP(②選手情報入力!R18,種目情報!$E$5:$F$135,2,FALSE))))</f>
        <v/>
      </c>
      <c r="Z9" t="str">
        <f>IF(E9="","",IF(②選手情報入力!S18="","",②選手情報入力!S18))</f>
        <v/>
      </c>
      <c r="AA9" s="28"/>
      <c r="AB9" t="str">
        <f>IF(E9="","",IF(②選手情報入力!R18="","",IF(K9=1,VLOOKUP(②選手情報入力!R18,種目情報!$A$5:$C$135,3,FALSE),VLOOKUP(②選手情報入力!R18,種目情報!$E$5:$G$135,3,FALSE))))</f>
        <v/>
      </c>
      <c r="AC9" t="str">
        <f>IF(E9="","",IF(②選手情報入力!T18="","",IF(K9=1,種目情報!$J$4,種目情報!$J$6)))</f>
        <v/>
      </c>
      <c r="AD9" t="str">
        <f>IF(E9="","",IF(②選手情報入力!T18="","",IF(K9=1,IF(②選手情報入力!$U$7="","",②選手情報入力!$U$7),IF(②選手情報入力!$U$8="","",②選手情報入力!$U$8))))</f>
        <v/>
      </c>
      <c r="AE9" t="str">
        <f>IF(E9="","",IF(②選手情報入力!T18="","",IF(K9=1,IF(②選手情報入力!$T$7="",0,1),IF(②選手情報入力!$T$8="",0,1))))</f>
        <v/>
      </c>
      <c r="AF9" t="str">
        <f>IF(E9="","",IF(②選手情報入力!T18="","",2))</f>
        <v/>
      </c>
      <c r="AG9" t="str">
        <f>IF(E9="","",IF(②選手情報入力!V18="","",IF(K9=1,種目情報!$J$5,種目情報!$J$7)))</f>
        <v/>
      </c>
      <c r="AH9" t="str">
        <f>IF(E9="","",IF(②選手情報入力!V18="","",IF(K9=1,IF(②選手情報入力!$W$7="","",②選手情報入力!$W$7),IF(②選手情報入力!$W$8="","",②選手情報入力!$W$8))))</f>
        <v/>
      </c>
      <c r="AI9" t="str">
        <f>IF(E9="","",IF(②選手情報入力!V18="","",IF(K9=1,IF(②選手情報入力!$V$7="",0,1),IF(②選手情報入力!$V$8="",0,1))))</f>
        <v/>
      </c>
      <c r="AJ9" t="str">
        <f>IF(E9="","",IF(②選手情報入力!V18="","",2))</f>
        <v/>
      </c>
    </row>
    <row r="10" spans="1:36">
      <c r="A10" t="str">
        <f t="shared" si="0"/>
        <v/>
      </c>
      <c r="B10" t="str">
        <f>IF(E10="","",①団体情報入力!$C$5)</f>
        <v/>
      </c>
      <c r="D10" t="str">
        <f>IF(E10="","",①団体情報入力!C$10)</f>
        <v/>
      </c>
      <c r="E10" t="str">
        <f>IF(②選手情報入力!C19="","",②選手情報入力!C19)</f>
        <v/>
      </c>
      <c r="F10" t="str">
        <f>IF(E10="","",②選手情報入力!D19)</f>
        <v/>
      </c>
      <c r="G10" t="str">
        <f>IF(E10="","",ASC(②選手情報入力!E19))</f>
        <v/>
      </c>
      <c r="H10" t="str">
        <f t="shared" si="1"/>
        <v/>
      </c>
      <c r="I10" t="str">
        <f>IF(E10="","",②選手情報入力!F19&amp;" "&amp;②選手情報入力!G19)</f>
        <v/>
      </c>
      <c r="J10" t="str">
        <f>IF(E10="","",IF(②選手情報入力!H19="","JPN",LEFT(②選手情報入力!H19,3)))</f>
        <v/>
      </c>
      <c r="K10" t="str">
        <f>IF(E10="","",IF(②選手情報入力!I19="男",1,2))</f>
        <v/>
      </c>
      <c r="L10" t="str">
        <f>IF(E10="","",IF(②選手情報入力!J19="","",②選手情報入力!J19))</f>
        <v/>
      </c>
      <c r="M10" t="str">
        <f>IF(E10="","",LEFT(②選手情報入力!K19,4))</f>
        <v/>
      </c>
      <c r="N10" t="str">
        <f>IF(E10="","",RIGHT(②選手情報入力!K19,4))</f>
        <v/>
      </c>
      <c r="O10" t="str">
        <f t="shared" si="2"/>
        <v/>
      </c>
      <c r="Q10" t="str">
        <f>IF(E10="","",IF(②選手情報入力!L19="","",IF(K10=1,VLOOKUP(②選手情報入力!L19,種目情報!$A$4:$B$167,2,FALSE),VLOOKUP(②選手情報入力!L19,種目情報!$E$4:$F$142,2,FALSE))))</f>
        <v/>
      </c>
      <c r="R10" t="str">
        <f>IF(E10="","",IF(②選手情報入力!M19="","",②選手情報入力!M19))</f>
        <v/>
      </c>
      <c r="S10" s="28"/>
      <c r="T10" t="str">
        <f>IF(E10="","",IF(②選手情報入力!L19="","",IF(K10=1,VLOOKUP(②選手情報入力!L19,種目情報!$A$4:$C$135,3,FALSE),VLOOKUP(②選手情報入力!L19,種目情報!$E$4:$G$135,3,FALSE))))</f>
        <v/>
      </c>
      <c r="U10" t="str">
        <f>IF(E10="","",IF(②選手情報入力!O19="","",IF(K10=1,VLOOKUP(②選手情報入力!O19,種目情報!$A$5:$B$151,2,FALSE),VLOOKUP(②選手情報入力!O19,種目情報!$E$5:$F$135,2,FALSE))))</f>
        <v/>
      </c>
      <c r="V10" t="str">
        <f>IF(E10="","",IF(②選手情報入力!P19="","",②選手情報入力!P19))</f>
        <v/>
      </c>
      <c r="W10" s="28"/>
      <c r="X10" t="str">
        <f>IF(E10="","",IF(②選手情報入力!O19="","",IF(K10=1,VLOOKUP(②選手情報入力!O19,種目情報!$A$5:$C$135,3,FALSE),VLOOKUP(②選手情報入力!O19,種目情報!$E$5:$G$135,3,FALSE))))</f>
        <v/>
      </c>
      <c r="Y10" t="str">
        <f>IF(E10="","",IF(②選手情報入力!R19="","",IF(K10=1,VLOOKUP(②選手情報入力!R19,種目情報!$A$5:$B$151,2,FALSE),VLOOKUP(②選手情報入力!R19,種目情報!$E$5:$F$135,2,FALSE))))</f>
        <v/>
      </c>
      <c r="Z10" t="str">
        <f>IF(E10="","",IF(②選手情報入力!S19="","",②選手情報入力!S19))</f>
        <v/>
      </c>
      <c r="AA10" s="28"/>
      <c r="AB10" t="str">
        <f>IF(E10="","",IF(②選手情報入力!R19="","",IF(K10=1,VLOOKUP(②選手情報入力!R19,種目情報!$A$5:$C$135,3,FALSE),VLOOKUP(②選手情報入力!R19,種目情報!$E$5:$G$135,3,FALSE))))</f>
        <v/>
      </c>
      <c r="AC10" t="str">
        <f>IF(E10="","",IF(②選手情報入力!T19="","",IF(K10=1,種目情報!$J$4,種目情報!$J$6)))</f>
        <v/>
      </c>
      <c r="AD10" t="str">
        <f>IF(E10="","",IF(②選手情報入力!T19="","",IF(K10=1,IF(②選手情報入力!$U$7="","",②選手情報入力!$U$7),IF(②選手情報入力!$U$8="","",②選手情報入力!$U$8))))</f>
        <v/>
      </c>
      <c r="AE10" t="str">
        <f>IF(E10="","",IF(②選手情報入力!T19="","",IF(K10=1,IF(②選手情報入力!$T$7="",0,1),IF(②選手情報入力!$T$8="",0,1))))</f>
        <v/>
      </c>
      <c r="AF10" t="str">
        <f>IF(E10="","",IF(②選手情報入力!T19="","",2))</f>
        <v/>
      </c>
      <c r="AG10" t="str">
        <f>IF(E10="","",IF(②選手情報入力!V19="","",IF(K10=1,種目情報!$J$5,種目情報!$J$7)))</f>
        <v/>
      </c>
      <c r="AH10" t="str">
        <f>IF(E10="","",IF(②選手情報入力!V19="","",IF(K10=1,IF(②選手情報入力!$W$7="","",②選手情報入力!$W$7),IF(②選手情報入力!$W$8="","",②選手情報入力!$W$8))))</f>
        <v/>
      </c>
      <c r="AI10" t="str">
        <f>IF(E10="","",IF(②選手情報入力!V19="","",IF(K10=1,IF(②選手情報入力!$V$7="",0,1),IF(②選手情報入力!$V$8="",0,1))))</f>
        <v/>
      </c>
      <c r="AJ10" t="str">
        <f>IF(E10="","",IF(②選手情報入力!V19="","",2))</f>
        <v/>
      </c>
    </row>
    <row r="11" spans="1:36">
      <c r="A11" t="str">
        <f t="shared" si="0"/>
        <v/>
      </c>
      <c r="B11" t="str">
        <f>IF(E11="","",①団体情報入力!$C$5)</f>
        <v/>
      </c>
      <c r="D11" t="str">
        <f>IF(E11="","",①団体情報入力!C$10)</f>
        <v/>
      </c>
      <c r="E11" t="str">
        <f>IF(②選手情報入力!C20="","",②選手情報入力!C20)</f>
        <v/>
      </c>
      <c r="F11" t="str">
        <f>IF(E11="","",②選手情報入力!D20)</f>
        <v/>
      </c>
      <c r="G11" t="str">
        <f>IF(E11="","",ASC(②選手情報入力!E20))</f>
        <v/>
      </c>
      <c r="H11" t="str">
        <f t="shared" si="1"/>
        <v/>
      </c>
      <c r="I11" t="str">
        <f>IF(E11="","",②選手情報入力!F20&amp;" "&amp;②選手情報入力!G20)</f>
        <v/>
      </c>
      <c r="J11" t="str">
        <f>IF(E11="","",IF(②選手情報入力!H20="","JPN",LEFT(②選手情報入力!H20,3)))</f>
        <v/>
      </c>
      <c r="K11" t="str">
        <f>IF(E11="","",IF(②選手情報入力!I20="男",1,2))</f>
        <v/>
      </c>
      <c r="L11" t="str">
        <f>IF(E11="","",IF(②選手情報入力!J20="","",②選手情報入力!J20))</f>
        <v/>
      </c>
      <c r="M11" t="str">
        <f>IF(E11="","",LEFT(②選手情報入力!K20,4))</f>
        <v/>
      </c>
      <c r="N11" t="str">
        <f>IF(E11="","",RIGHT(②選手情報入力!K20,4))</f>
        <v/>
      </c>
      <c r="O11" t="str">
        <f t="shared" si="2"/>
        <v/>
      </c>
      <c r="Q11" t="str">
        <f>IF(E11="","",IF(②選手情報入力!L20="","",IF(K11=1,VLOOKUP(②選手情報入力!L20,種目情報!$A$4:$B$167,2,FALSE),VLOOKUP(②選手情報入力!L20,種目情報!$E$4:$F$142,2,FALSE))))</f>
        <v/>
      </c>
      <c r="R11" t="str">
        <f>IF(E11="","",IF(②選手情報入力!M20="","",②選手情報入力!M20))</f>
        <v/>
      </c>
      <c r="S11" s="28"/>
      <c r="T11" t="str">
        <f>IF(E11="","",IF(②選手情報入力!L20="","",IF(K11=1,VLOOKUP(②選手情報入力!L20,種目情報!$A$4:$C$135,3,FALSE),VLOOKUP(②選手情報入力!L20,種目情報!$E$4:$G$135,3,FALSE))))</f>
        <v/>
      </c>
      <c r="U11" t="str">
        <f>IF(E11="","",IF(②選手情報入力!O20="","",IF(K11=1,VLOOKUP(②選手情報入力!O20,種目情報!$A$5:$B$151,2,FALSE),VLOOKUP(②選手情報入力!O20,種目情報!$E$5:$F$135,2,FALSE))))</f>
        <v/>
      </c>
      <c r="V11" t="str">
        <f>IF(E11="","",IF(②選手情報入力!P20="","",②選手情報入力!P20))</f>
        <v/>
      </c>
      <c r="W11" s="28"/>
      <c r="X11" t="str">
        <f>IF(E11="","",IF(②選手情報入力!O20="","",IF(K11=1,VLOOKUP(②選手情報入力!O20,種目情報!$A$5:$C$135,3,FALSE),VLOOKUP(②選手情報入力!O20,種目情報!$E$5:$G$135,3,FALSE))))</f>
        <v/>
      </c>
      <c r="Y11" t="str">
        <f>IF(E11="","",IF(②選手情報入力!R20="","",IF(K11=1,VLOOKUP(②選手情報入力!R20,種目情報!$A$5:$B$151,2,FALSE),VLOOKUP(②選手情報入力!R20,種目情報!$E$5:$F$135,2,FALSE))))</f>
        <v/>
      </c>
      <c r="Z11" t="str">
        <f>IF(E11="","",IF(②選手情報入力!S20="","",②選手情報入力!S20))</f>
        <v/>
      </c>
      <c r="AA11" s="28"/>
      <c r="AB11" t="str">
        <f>IF(E11="","",IF(②選手情報入力!R20="","",IF(K11=1,VLOOKUP(②選手情報入力!R20,種目情報!$A$5:$C$135,3,FALSE),VLOOKUP(②選手情報入力!R20,種目情報!$E$5:$G$135,3,FALSE))))</f>
        <v/>
      </c>
      <c r="AC11" t="str">
        <f>IF(E11="","",IF(②選手情報入力!T20="","",IF(K11=1,種目情報!$J$4,種目情報!$J$6)))</f>
        <v/>
      </c>
      <c r="AD11" t="str">
        <f>IF(E11="","",IF(②選手情報入力!T20="","",IF(K11=1,IF(②選手情報入力!$U$7="","",②選手情報入力!$U$7),IF(②選手情報入力!$U$8="","",②選手情報入力!$U$8))))</f>
        <v/>
      </c>
      <c r="AE11" t="str">
        <f>IF(E11="","",IF(②選手情報入力!T20="","",IF(K11=1,IF(②選手情報入力!$T$7="",0,1),IF(②選手情報入力!$T$8="",0,1))))</f>
        <v/>
      </c>
      <c r="AF11" t="str">
        <f>IF(E11="","",IF(②選手情報入力!T20="","",2))</f>
        <v/>
      </c>
      <c r="AG11" t="str">
        <f>IF(E11="","",IF(②選手情報入力!V20="","",IF(K11=1,種目情報!$J$5,種目情報!$J$7)))</f>
        <v/>
      </c>
      <c r="AH11" t="str">
        <f>IF(E11="","",IF(②選手情報入力!V20="","",IF(K11=1,IF(②選手情報入力!$W$7="","",②選手情報入力!$W$7),IF(②選手情報入力!$W$8="","",②選手情報入力!$W$8))))</f>
        <v/>
      </c>
      <c r="AI11" t="str">
        <f>IF(E11="","",IF(②選手情報入力!V20="","",IF(K11=1,IF(②選手情報入力!$V$7="",0,1),IF(②選手情報入力!$V$8="",0,1))))</f>
        <v/>
      </c>
      <c r="AJ11" t="str">
        <f>IF(E11="","",IF(②選手情報入力!V20="","",2))</f>
        <v/>
      </c>
    </row>
    <row r="12" spans="1:36">
      <c r="A12" t="str">
        <f t="shared" si="0"/>
        <v/>
      </c>
      <c r="B12" t="str">
        <f>IF(E12="","",①団体情報入力!$C$5)</f>
        <v/>
      </c>
      <c r="D12" t="str">
        <f>IF(E12="","",①団体情報入力!C$10)</f>
        <v/>
      </c>
      <c r="E12" t="str">
        <f>IF(②選手情報入力!C21="","",②選手情報入力!C21)</f>
        <v/>
      </c>
      <c r="F12" t="str">
        <f>IF(E12="","",②選手情報入力!D21)</f>
        <v/>
      </c>
      <c r="G12" t="str">
        <f>IF(E12="","",ASC(②選手情報入力!E21))</f>
        <v/>
      </c>
      <c r="H12" t="str">
        <f t="shared" si="1"/>
        <v/>
      </c>
      <c r="I12" t="str">
        <f>IF(E12="","",②選手情報入力!F21&amp;" "&amp;②選手情報入力!G21)</f>
        <v/>
      </c>
      <c r="J12" t="str">
        <f>IF(E12="","",IF(②選手情報入力!H21="","JPN",LEFT(②選手情報入力!H21,3)))</f>
        <v/>
      </c>
      <c r="K12" t="str">
        <f>IF(E12="","",IF(②選手情報入力!I21="男",1,2))</f>
        <v/>
      </c>
      <c r="L12" t="str">
        <f>IF(E12="","",IF(②選手情報入力!J21="","",②選手情報入力!J21))</f>
        <v/>
      </c>
      <c r="M12" t="str">
        <f>IF(E12="","",LEFT(②選手情報入力!K21,4))</f>
        <v/>
      </c>
      <c r="N12" t="str">
        <f>IF(E12="","",RIGHT(②選手情報入力!K21,4))</f>
        <v/>
      </c>
      <c r="O12" t="str">
        <f t="shared" si="2"/>
        <v/>
      </c>
      <c r="Q12" t="str">
        <f>IF(E12="","",IF(②選手情報入力!L21="","",IF(K12=1,VLOOKUP(②選手情報入力!L21,種目情報!$A$4:$B$167,2,FALSE),VLOOKUP(②選手情報入力!L21,種目情報!$E$4:$F$142,2,FALSE))))</f>
        <v/>
      </c>
      <c r="R12" t="str">
        <f>IF(E12="","",IF(②選手情報入力!M21="","",②選手情報入力!M21))</f>
        <v/>
      </c>
      <c r="S12" s="28"/>
      <c r="T12" t="str">
        <f>IF(E12="","",IF(②選手情報入力!L21="","",IF(K12=1,VLOOKUP(②選手情報入力!L21,種目情報!$A$4:$C$135,3,FALSE),VLOOKUP(②選手情報入力!L21,種目情報!$E$4:$G$135,3,FALSE))))</f>
        <v/>
      </c>
      <c r="U12" t="str">
        <f>IF(E12="","",IF(②選手情報入力!O21="","",IF(K12=1,VLOOKUP(②選手情報入力!O21,種目情報!$A$5:$B$151,2,FALSE),VLOOKUP(②選手情報入力!O21,種目情報!$E$5:$F$135,2,FALSE))))</f>
        <v/>
      </c>
      <c r="V12" t="str">
        <f>IF(E12="","",IF(②選手情報入力!P21="","",②選手情報入力!P21))</f>
        <v/>
      </c>
      <c r="W12" s="28"/>
      <c r="X12" t="str">
        <f>IF(E12="","",IF(②選手情報入力!O21="","",IF(K12=1,VLOOKUP(②選手情報入力!O21,種目情報!$A$5:$C$135,3,FALSE),VLOOKUP(②選手情報入力!O21,種目情報!$E$5:$G$135,3,FALSE))))</f>
        <v/>
      </c>
      <c r="Y12" t="str">
        <f>IF(E12="","",IF(②選手情報入力!R21="","",IF(K12=1,VLOOKUP(②選手情報入力!R21,種目情報!$A$5:$B$151,2,FALSE),VLOOKUP(②選手情報入力!R21,種目情報!$E$5:$F$135,2,FALSE))))</f>
        <v/>
      </c>
      <c r="Z12" t="str">
        <f>IF(E12="","",IF(②選手情報入力!S21="","",②選手情報入力!S21))</f>
        <v/>
      </c>
      <c r="AA12" s="28"/>
      <c r="AB12" t="str">
        <f>IF(E12="","",IF(②選手情報入力!R21="","",IF(K12=1,VLOOKUP(②選手情報入力!R21,種目情報!$A$5:$C$135,3,FALSE),VLOOKUP(②選手情報入力!R21,種目情報!$E$5:$G$135,3,FALSE))))</f>
        <v/>
      </c>
      <c r="AC12" t="str">
        <f>IF(E12="","",IF(②選手情報入力!T21="","",IF(K12=1,種目情報!$J$4,種目情報!$J$6)))</f>
        <v/>
      </c>
      <c r="AD12" t="str">
        <f>IF(E12="","",IF(②選手情報入力!T21="","",IF(K12=1,IF(②選手情報入力!$U$7="","",②選手情報入力!$U$7),IF(②選手情報入力!$U$8="","",②選手情報入力!$U$8))))</f>
        <v/>
      </c>
      <c r="AE12" t="str">
        <f>IF(E12="","",IF(②選手情報入力!T21="","",IF(K12=1,IF(②選手情報入力!$T$7="",0,1),IF(②選手情報入力!$T$8="",0,1))))</f>
        <v/>
      </c>
      <c r="AF12" t="str">
        <f>IF(E12="","",IF(②選手情報入力!T21="","",2))</f>
        <v/>
      </c>
      <c r="AG12" t="str">
        <f>IF(E12="","",IF(②選手情報入力!V21="","",IF(K12=1,種目情報!$J$5,種目情報!$J$7)))</f>
        <v/>
      </c>
      <c r="AH12" t="str">
        <f>IF(E12="","",IF(②選手情報入力!V21="","",IF(K12=1,IF(②選手情報入力!$W$7="","",②選手情報入力!$W$7),IF(②選手情報入力!$W$8="","",②選手情報入力!$W$8))))</f>
        <v/>
      </c>
      <c r="AI12" t="str">
        <f>IF(E12="","",IF(②選手情報入力!V21="","",IF(K12=1,IF(②選手情報入力!$V$7="",0,1),IF(②選手情報入力!$V$8="",0,1))))</f>
        <v/>
      </c>
      <c r="AJ12" t="str">
        <f>IF(E12="","",IF(②選手情報入力!V21="","",2))</f>
        <v/>
      </c>
    </row>
    <row r="13" spans="1:36">
      <c r="A13" t="str">
        <f t="shared" si="0"/>
        <v/>
      </c>
      <c r="B13" t="str">
        <f>IF(E13="","",①団体情報入力!$C$5)</f>
        <v/>
      </c>
      <c r="D13" t="str">
        <f>IF(E13="","",①団体情報入力!C$10)</f>
        <v/>
      </c>
      <c r="E13" t="str">
        <f>IF(②選手情報入力!C22="","",②選手情報入力!C22)</f>
        <v/>
      </c>
      <c r="F13" t="str">
        <f>IF(E13="","",②選手情報入力!D22)</f>
        <v/>
      </c>
      <c r="G13" t="str">
        <f>IF(E13="","",ASC(②選手情報入力!E22))</f>
        <v/>
      </c>
      <c r="H13" t="str">
        <f t="shared" si="1"/>
        <v/>
      </c>
      <c r="I13" t="str">
        <f>IF(E13="","",②選手情報入力!F22&amp;" "&amp;②選手情報入力!G22)</f>
        <v/>
      </c>
      <c r="J13" t="str">
        <f>IF(E13="","",IF(②選手情報入力!H22="","JPN",LEFT(②選手情報入力!H22,3)))</f>
        <v/>
      </c>
      <c r="K13" t="str">
        <f>IF(E13="","",IF(②選手情報入力!I22="男",1,2))</f>
        <v/>
      </c>
      <c r="L13" t="str">
        <f>IF(E13="","",IF(②選手情報入力!J22="","",②選手情報入力!J22))</f>
        <v/>
      </c>
      <c r="M13" t="str">
        <f>IF(E13="","",LEFT(②選手情報入力!K22,4))</f>
        <v/>
      </c>
      <c r="N13" t="str">
        <f>IF(E13="","",RIGHT(②選手情報入力!K22,4))</f>
        <v/>
      </c>
      <c r="O13" t="str">
        <f t="shared" si="2"/>
        <v/>
      </c>
      <c r="Q13" t="str">
        <f>IF(E13="","",IF(②選手情報入力!L22="","",IF(K13=1,VLOOKUP(②選手情報入力!L22,種目情報!$A$4:$B$167,2,FALSE),VLOOKUP(②選手情報入力!L22,種目情報!$E$4:$F$142,2,FALSE))))</f>
        <v/>
      </c>
      <c r="R13" t="str">
        <f>IF(E13="","",IF(②選手情報入力!M22="","",②選手情報入力!M22))</f>
        <v/>
      </c>
      <c r="S13" s="28"/>
      <c r="T13" t="str">
        <f>IF(E13="","",IF(②選手情報入力!L22="","",IF(K13=1,VLOOKUP(②選手情報入力!L22,種目情報!$A$4:$C$135,3,FALSE),VLOOKUP(②選手情報入力!L22,種目情報!$E$4:$G$135,3,FALSE))))</f>
        <v/>
      </c>
      <c r="U13" t="str">
        <f>IF(E13="","",IF(②選手情報入力!O22="","",IF(K13=1,VLOOKUP(②選手情報入力!O22,種目情報!$A$5:$B$151,2,FALSE),VLOOKUP(②選手情報入力!O22,種目情報!$E$5:$F$135,2,FALSE))))</f>
        <v/>
      </c>
      <c r="V13" t="str">
        <f>IF(E13="","",IF(②選手情報入力!P22="","",②選手情報入力!P22))</f>
        <v/>
      </c>
      <c r="W13" s="28"/>
      <c r="X13" t="str">
        <f>IF(E13="","",IF(②選手情報入力!O22="","",IF(K13=1,VLOOKUP(②選手情報入力!O22,種目情報!$A$5:$C$135,3,FALSE),VLOOKUP(②選手情報入力!O22,種目情報!$E$5:$G$135,3,FALSE))))</f>
        <v/>
      </c>
      <c r="Y13" t="str">
        <f>IF(E13="","",IF(②選手情報入力!R22="","",IF(K13=1,VLOOKUP(②選手情報入力!R22,種目情報!$A$5:$B$151,2,FALSE),VLOOKUP(②選手情報入力!R22,種目情報!$E$5:$F$135,2,FALSE))))</f>
        <v/>
      </c>
      <c r="Z13" t="str">
        <f>IF(E13="","",IF(②選手情報入力!S22="","",②選手情報入力!S22))</f>
        <v/>
      </c>
      <c r="AA13" s="28"/>
      <c r="AB13" t="str">
        <f>IF(E13="","",IF(②選手情報入力!R22="","",IF(K13=1,VLOOKUP(②選手情報入力!R22,種目情報!$A$5:$C$135,3,FALSE),VLOOKUP(②選手情報入力!R22,種目情報!$E$5:$G$135,3,FALSE))))</f>
        <v/>
      </c>
      <c r="AC13" t="str">
        <f>IF(E13="","",IF(②選手情報入力!T22="","",IF(K13=1,種目情報!$J$4,種目情報!$J$6)))</f>
        <v/>
      </c>
      <c r="AD13" t="str">
        <f>IF(E13="","",IF(②選手情報入力!T22="","",IF(K13=1,IF(②選手情報入力!$U$7="","",②選手情報入力!$U$7),IF(②選手情報入力!$U$8="","",②選手情報入力!$U$8))))</f>
        <v/>
      </c>
      <c r="AE13" t="str">
        <f>IF(E13="","",IF(②選手情報入力!T22="","",IF(K13=1,IF(②選手情報入力!$T$7="",0,1),IF(②選手情報入力!$T$8="",0,1))))</f>
        <v/>
      </c>
      <c r="AF13" t="str">
        <f>IF(E13="","",IF(②選手情報入力!T22="","",2))</f>
        <v/>
      </c>
      <c r="AG13" t="str">
        <f>IF(E13="","",IF(②選手情報入力!V22="","",IF(K13=1,種目情報!$J$5,種目情報!$J$7)))</f>
        <v/>
      </c>
      <c r="AH13" t="str">
        <f>IF(E13="","",IF(②選手情報入力!V22="","",IF(K13=1,IF(②選手情報入力!$W$7="","",②選手情報入力!$W$7),IF(②選手情報入力!$W$8="","",②選手情報入力!$W$8))))</f>
        <v/>
      </c>
      <c r="AI13" t="str">
        <f>IF(E13="","",IF(②選手情報入力!V22="","",IF(K13=1,IF(②選手情報入力!$V$7="",0,1),IF(②選手情報入力!$V$8="",0,1))))</f>
        <v/>
      </c>
      <c r="AJ13" t="str">
        <f>IF(E13="","",IF(②選手情報入力!V22="","",2))</f>
        <v/>
      </c>
    </row>
    <row r="14" spans="1:36">
      <c r="A14" t="str">
        <f t="shared" si="0"/>
        <v/>
      </c>
      <c r="B14" t="str">
        <f>IF(E14="","",①団体情報入力!$C$5)</f>
        <v/>
      </c>
      <c r="D14" t="str">
        <f>IF(E14="","",①団体情報入力!C$10)</f>
        <v/>
      </c>
      <c r="E14" t="str">
        <f>IF(②選手情報入力!C23="","",②選手情報入力!C23)</f>
        <v/>
      </c>
      <c r="F14" t="str">
        <f>IF(E14="","",②選手情報入力!D23)</f>
        <v/>
      </c>
      <c r="G14" t="str">
        <f>IF(E14="","",ASC(②選手情報入力!E23))</f>
        <v/>
      </c>
      <c r="H14" t="str">
        <f t="shared" si="1"/>
        <v/>
      </c>
      <c r="I14" t="str">
        <f>IF(E14="","",②選手情報入力!F23&amp;" "&amp;②選手情報入力!G23)</f>
        <v/>
      </c>
      <c r="J14" t="str">
        <f>IF(E14="","",IF(②選手情報入力!H23="","JPN",LEFT(②選手情報入力!H23,3)))</f>
        <v/>
      </c>
      <c r="K14" t="str">
        <f>IF(E14="","",IF(②選手情報入力!I23="男",1,2))</f>
        <v/>
      </c>
      <c r="L14" t="str">
        <f>IF(E14="","",IF(②選手情報入力!J23="","",②選手情報入力!J23))</f>
        <v/>
      </c>
      <c r="M14" t="str">
        <f>IF(E14="","",LEFT(②選手情報入力!K23,4))</f>
        <v/>
      </c>
      <c r="N14" t="str">
        <f>IF(E14="","",RIGHT(②選手情報入力!K23,4))</f>
        <v/>
      </c>
      <c r="O14" t="str">
        <f t="shared" si="2"/>
        <v/>
      </c>
      <c r="Q14" t="str">
        <f>IF(E14="","",IF(②選手情報入力!L23="","",IF(K14=1,VLOOKUP(②選手情報入力!L23,種目情報!$A$4:$B$167,2,FALSE),VLOOKUP(②選手情報入力!L23,種目情報!$E$4:$F$142,2,FALSE))))</f>
        <v/>
      </c>
      <c r="R14" t="str">
        <f>IF(E14="","",IF(②選手情報入力!M23="","",②選手情報入力!M23))</f>
        <v/>
      </c>
      <c r="S14" s="28"/>
      <c r="T14" t="str">
        <f>IF(E14="","",IF(②選手情報入力!L23="","",IF(K14=1,VLOOKUP(②選手情報入力!L23,種目情報!$A$4:$C$135,3,FALSE),VLOOKUP(②選手情報入力!L23,種目情報!$E$4:$G$135,3,FALSE))))</f>
        <v/>
      </c>
      <c r="U14" t="str">
        <f>IF(E14="","",IF(②選手情報入力!O23="","",IF(K14=1,VLOOKUP(②選手情報入力!O23,種目情報!$A$5:$B$151,2,FALSE),VLOOKUP(②選手情報入力!O23,種目情報!$E$5:$F$135,2,FALSE))))</f>
        <v/>
      </c>
      <c r="V14" t="str">
        <f>IF(E14="","",IF(②選手情報入力!P23="","",②選手情報入力!P23))</f>
        <v/>
      </c>
      <c r="W14" s="28"/>
      <c r="X14" t="str">
        <f>IF(E14="","",IF(②選手情報入力!O23="","",IF(K14=1,VLOOKUP(②選手情報入力!O23,種目情報!$A$5:$C$135,3,FALSE),VLOOKUP(②選手情報入力!O23,種目情報!$E$5:$G$135,3,FALSE))))</f>
        <v/>
      </c>
      <c r="Y14" t="str">
        <f>IF(E14="","",IF(②選手情報入力!R23="","",IF(K14=1,VLOOKUP(②選手情報入力!R23,種目情報!$A$5:$B$151,2,FALSE),VLOOKUP(②選手情報入力!R23,種目情報!$E$5:$F$135,2,FALSE))))</f>
        <v/>
      </c>
      <c r="Z14" t="str">
        <f>IF(E14="","",IF(②選手情報入力!S23="","",②選手情報入力!S23))</f>
        <v/>
      </c>
      <c r="AA14" s="28"/>
      <c r="AB14" t="str">
        <f>IF(E14="","",IF(②選手情報入力!R23="","",IF(K14=1,VLOOKUP(②選手情報入力!R23,種目情報!$A$5:$C$135,3,FALSE),VLOOKUP(②選手情報入力!R23,種目情報!$E$5:$G$135,3,FALSE))))</f>
        <v/>
      </c>
      <c r="AC14" t="str">
        <f>IF(E14="","",IF(②選手情報入力!T23="","",IF(K14=1,種目情報!$J$4,種目情報!$J$6)))</f>
        <v/>
      </c>
      <c r="AD14" t="str">
        <f>IF(E14="","",IF(②選手情報入力!T23="","",IF(K14=1,IF(②選手情報入力!$U$7="","",②選手情報入力!$U$7),IF(②選手情報入力!$U$8="","",②選手情報入力!$U$8))))</f>
        <v/>
      </c>
      <c r="AE14" t="str">
        <f>IF(E14="","",IF(②選手情報入力!T23="","",IF(K14=1,IF(②選手情報入力!$T$7="",0,1),IF(②選手情報入力!$T$8="",0,1))))</f>
        <v/>
      </c>
      <c r="AF14" t="str">
        <f>IF(E14="","",IF(②選手情報入力!T23="","",2))</f>
        <v/>
      </c>
      <c r="AG14" t="str">
        <f>IF(E14="","",IF(②選手情報入力!V23="","",IF(K14=1,種目情報!$J$5,種目情報!$J$7)))</f>
        <v/>
      </c>
      <c r="AH14" t="str">
        <f>IF(E14="","",IF(②選手情報入力!V23="","",IF(K14=1,IF(②選手情報入力!$W$7="","",②選手情報入力!$W$7),IF(②選手情報入力!$W$8="","",②選手情報入力!$W$8))))</f>
        <v/>
      </c>
      <c r="AI14" t="str">
        <f>IF(E14="","",IF(②選手情報入力!V23="","",IF(K14=1,IF(②選手情報入力!$V$7="",0,1),IF(②選手情報入力!$V$8="",0,1))))</f>
        <v/>
      </c>
      <c r="AJ14" t="str">
        <f>IF(E14="","",IF(②選手情報入力!V23="","",2))</f>
        <v/>
      </c>
    </row>
    <row r="15" spans="1:36">
      <c r="A15" t="str">
        <f t="shared" si="0"/>
        <v/>
      </c>
      <c r="B15" t="str">
        <f>IF(E15="","",①団体情報入力!$C$5)</f>
        <v/>
      </c>
      <c r="D15" t="str">
        <f>IF(E15="","",①団体情報入力!C$10)</f>
        <v/>
      </c>
      <c r="E15" t="str">
        <f>IF(②選手情報入力!C24="","",②選手情報入力!C24)</f>
        <v/>
      </c>
      <c r="F15" t="str">
        <f>IF(E15="","",②選手情報入力!D24)</f>
        <v/>
      </c>
      <c r="G15" t="str">
        <f>IF(E15="","",ASC(②選手情報入力!E24))</f>
        <v/>
      </c>
      <c r="H15" t="str">
        <f t="shared" si="1"/>
        <v/>
      </c>
      <c r="I15" t="str">
        <f>IF(E15="","",②選手情報入力!F24&amp;" "&amp;②選手情報入力!G24)</f>
        <v/>
      </c>
      <c r="J15" t="str">
        <f>IF(E15="","",IF(②選手情報入力!H24="","JPN",LEFT(②選手情報入力!H24,3)))</f>
        <v/>
      </c>
      <c r="K15" t="str">
        <f>IF(E15="","",IF(②選手情報入力!I24="男",1,2))</f>
        <v/>
      </c>
      <c r="L15" t="str">
        <f>IF(E15="","",IF(②選手情報入力!J24="","",②選手情報入力!J24))</f>
        <v/>
      </c>
      <c r="M15" t="str">
        <f>IF(E15="","",LEFT(②選手情報入力!K24,4))</f>
        <v/>
      </c>
      <c r="N15" t="str">
        <f>IF(E15="","",RIGHT(②選手情報入力!K24,4))</f>
        <v/>
      </c>
      <c r="O15" t="str">
        <f t="shared" si="2"/>
        <v/>
      </c>
      <c r="Q15" t="str">
        <f>IF(E15="","",IF(②選手情報入力!L24="","",IF(K15=1,VLOOKUP(②選手情報入力!L24,種目情報!$A$4:$B$167,2,FALSE),VLOOKUP(②選手情報入力!L24,種目情報!$E$4:$F$142,2,FALSE))))</f>
        <v/>
      </c>
      <c r="R15" t="str">
        <f>IF(E15="","",IF(②選手情報入力!M24="","",②選手情報入力!M24))</f>
        <v/>
      </c>
      <c r="S15" s="28"/>
      <c r="T15" t="str">
        <f>IF(E15="","",IF(②選手情報入力!L24="","",IF(K15=1,VLOOKUP(②選手情報入力!L24,種目情報!$A$4:$C$135,3,FALSE),VLOOKUP(②選手情報入力!L24,種目情報!$E$4:$G$135,3,FALSE))))</f>
        <v/>
      </c>
      <c r="U15" t="str">
        <f>IF(E15="","",IF(②選手情報入力!O24="","",IF(K15=1,VLOOKUP(②選手情報入力!O24,種目情報!$A$5:$B$151,2,FALSE),VLOOKUP(②選手情報入力!O24,種目情報!$E$5:$F$135,2,FALSE))))</f>
        <v/>
      </c>
      <c r="V15" t="str">
        <f>IF(E15="","",IF(②選手情報入力!P24="","",②選手情報入力!P24))</f>
        <v/>
      </c>
      <c r="W15" s="28"/>
      <c r="X15" t="str">
        <f>IF(E15="","",IF(②選手情報入力!O24="","",IF(K15=1,VLOOKUP(②選手情報入力!O24,種目情報!$A$5:$C$135,3,FALSE),VLOOKUP(②選手情報入力!O24,種目情報!$E$5:$G$135,3,FALSE))))</f>
        <v/>
      </c>
      <c r="Y15" t="str">
        <f>IF(E15="","",IF(②選手情報入力!R24="","",IF(K15=1,VLOOKUP(②選手情報入力!R24,種目情報!$A$5:$B$151,2,FALSE),VLOOKUP(②選手情報入力!R24,種目情報!$E$5:$F$135,2,FALSE))))</f>
        <v/>
      </c>
      <c r="Z15" t="str">
        <f>IF(E15="","",IF(②選手情報入力!S24="","",②選手情報入力!S24))</f>
        <v/>
      </c>
      <c r="AA15" s="28"/>
      <c r="AB15" t="str">
        <f>IF(E15="","",IF(②選手情報入力!R24="","",IF(K15=1,VLOOKUP(②選手情報入力!R24,種目情報!$A$5:$C$135,3,FALSE),VLOOKUP(②選手情報入力!R24,種目情報!$E$5:$G$135,3,FALSE))))</f>
        <v/>
      </c>
      <c r="AC15" t="str">
        <f>IF(E15="","",IF(②選手情報入力!T24="","",IF(K15=1,種目情報!$J$4,種目情報!$J$6)))</f>
        <v/>
      </c>
      <c r="AD15" t="str">
        <f>IF(E15="","",IF(②選手情報入力!T24="","",IF(K15=1,IF(②選手情報入力!$U$7="","",②選手情報入力!$U$7),IF(②選手情報入力!$U$8="","",②選手情報入力!$U$8))))</f>
        <v/>
      </c>
      <c r="AE15" t="str">
        <f>IF(E15="","",IF(②選手情報入力!T24="","",IF(K15=1,IF(②選手情報入力!$T$7="",0,1),IF(②選手情報入力!$T$8="",0,1))))</f>
        <v/>
      </c>
      <c r="AF15" t="str">
        <f>IF(E15="","",IF(②選手情報入力!T24="","",2))</f>
        <v/>
      </c>
      <c r="AG15" t="str">
        <f>IF(E15="","",IF(②選手情報入力!V24="","",IF(K15=1,種目情報!$J$5,種目情報!$J$7)))</f>
        <v/>
      </c>
      <c r="AH15" t="str">
        <f>IF(E15="","",IF(②選手情報入力!V24="","",IF(K15=1,IF(②選手情報入力!$W$7="","",②選手情報入力!$W$7),IF(②選手情報入力!$W$8="","",②選手情報入力!$W$8))))</f>
        <v/>
      </c>
      <c r="AI15" t="str">
        <f>IF(E15="","",IF(②選手情報入力!V24="","",IF(K15=1,IF(②選手情報入力!$V$7="",0,1),IF(②選手情報入力!$V$8="",0,1))))</f>
        <v/>
      </c>
      <c r="AJ15" t="str">
        <f>IF(E15="","",IF(②選手情報入力!V24="","",2))</f>
        <v/>
      </c>
    </row>
    <row r="16" spans="1:36">
      <c r="A16" t="str">
        <f t="shared" si="0"/>
        <v/>
      </c>
      <c r="B16" t="str">
        <f>IF(E16="","",①団体情報入力!$C$5)</f>
        <v/>
      </c>
      <c r="D16" t="str">
        <f>IF(E16="","",①団体情報入力!C$10)</f>
        <v/>
      </c>
      <c r="E16" t="str">
        <f>IF(②選手情報入力!C25="","",②選手情報入力!C25)</f>
        <v/>
      </c>
      <c r="F16" t="str">
        <f>IF(E16="","",②選手情報入力!D25)</f>
        <v/>
      </c>
      <c r="G16" t="str">
        <f>IF(E16="","",ASC(②選手情報入力!E25))</f>
        <v/>
      </c>
      <c r="H16" t="str">
        <f t="shared" si="1"/>
        <v/>
      </c>
      <c r="I16" t="str">
        <f>IF(E16="","",②選手情報入力!F25&amp;" "&amp;②選手情報入力!G25)</f>
        <v/>
      </c>
      <c r="J16" t="str">
        <f>IF(E16="","",IF(②選手情報入力!H25="","JPN",LEFT(②選手情報入力!H25,3)))</f>
        <v/>
      </c>
      <c r="K16" t="str">
        <f>IF(E16="","",IF(②選手情報入力!I25="男",1,2))</f>
        <v/>
      </c>
      <c r="L16" t="str">
        <f>IF(E16="","",IF(②選手情報入力!J25="","",②選手情報入力!J25))</f>
        <v/>
      </c>
      <c r="M16" t="str">
        <f>IF(E16="","",LEFT(②選手情報入力!K25,4))</f>
        <v/>
      </c>
      <c r="N16" t="str">
        <f>IF(E16="","",RIGHT(②選手情報入力!K25,4))</f>
        <v/>
      </c>
      <c r="O16" t="str">
        <f t="shared" si="2"/>
        <v/>
      </c>
      <c r="Q16" t="str">
        <f>IF(E16="","",IF(②選手情報入力!L25="","",IF(K16=1,VLOOKUP(②選手情報入力!L25,種目情報!$A$4:$B$167,2,FALSE),VLOOKUP(②選手情報入力!L25,種目情報!$E$4:$F$142,2,FALSE))))</f>
        <v/>
      </c>
      <c r="R16" t="str">
        <f>IF(E16="","",IF(②選手情報入力!M25="","",②選手情報入力!M25))</f>
        <v/>
      </c>
      <c r="S16" s="28"/>
      <c r="T16" t="str">
        <f>IF(E16="","",IF(②選手情報入力!L25="","",IF(K16=1,VLOOKUP(②選手情報入力!L25,種目情報!$A$4:$C$135,3,FALSE),VLOOKUP(②選手情報入力!L25,種目情報!$E$4:$G$135,3,FALSE))))</f>
        <v/>
      </c>
      <c r="U16" t="str">
        <f>IF(E16="","",IF(②選手情報入力!O25="","",IF(K16=1,VLOOKUP(②選手情報入力!O25,種目情報!$A$5:$B$151,2,FALSE),VLOOKUP(②選手情報入力!O25,種目情報!$E$5:$F$135,2,FALSE))))</f>
        <v/>
      </c>
      <c r="V16" t="str">
        <f>IF(E16="","",IF(②選手情報入力!P25="","",②選手情報入力!P25))</f>
        <v/>
      </c>
      <c r="W16" s="28"/>
      <c r="X16" t="str">
        <f>IF(E16="","",IF(②選手情報入力!O25="","",IF(K16=1,VLOOKUP(②選手情報入力!O25,種目情報!$A$5:$C$135,3,FALSE),VLOOKUP(②選手情報入力!O25,種目情報!$E$5:$G$135,3,FALSE))))</f>
        <v/>
      </c>
      <c r="Y16" t="str">
        <f>IF(E16="","",IF(②選手情報入力!R25="","",IF(K16=1,VLOOKUP(②選手情報入力!R25,種目情報!$A$5:$B$151,2,FALSE),VLOOKUP(②選手情報入力!R25,種目情報!$E$5:$F$135,2,FALSE))))</f>
        <v/>
      </c>
      <c r="Z16" t="str">
        <f>IF(E16="","",IF(②選手情報入力!S25="","",②選手情報入力!S25))</f>
        <v/>
      </c>
      <c r="AA16" s="28"/>
      <c r="AB16" t="str">
        <f>IF(E16="","",IF(②選手情報入力!R25="","",IF(K16=1,VLOOKUP(②選手情報入力!R25,種目情報!$A$5:$C$135,3,FALSE),VLOOKUP(②選手情報入力!R25,種目情報!$E$5:$G$135,3,FALSE))))</f>
        <v/>
      </c>
      <c r="AC16" t="str">
        <f>IF(E16="","",IF(②選手情報入力!T25="","",IF(K16=1,種目情報!$J$4,種目情報!$J$6)))</f>
        <v/>
      </c>
      <c r="AD16" t="str">
        <f>IF(E16="","",IF(②選手情報入力!T25="","",IF(K16=1,IF(②選手情報入力!$U$7="","",②選手情報入力!$U$7),IF(②選手情報入力!$U$8="","",②選手情報入力!$U$8))))</f>
        <v/>
      </c>
      <c r="AE16" t="str">
        <f>IF(E16="","",IF(②選手情報入力!T25="","",IF(K16=1,IF(②選手情報入力!$T$7="",0,1),IF(②選手情報入力!$T$8="",0,1))))</f>
        <v/>
      </c>
      <c r="AF16" t="str">
        <f>IF(E16="","",IF(②選手情報入力!T25="","",2))</f>
        <v/>
      </c>
      <c r="AG16" t="str">
        <f>IF(E16="","",IF(②選手情報入力!V25="","",IF(K16=1,種目情報!$J$5,種目情報!$J$7)))</f>
        <v/>
      </c>
      <c r="AH16" t="str">
        <f>IF(E16="","",IF(②選手情報入力!V25="","",IF(K16=1,IF(②選手情報入力!$W$7="","",②選手情報入力!$W$7),IF(②選手情報入力!$W$8="","",②選手情報入力!$W$8))))</f>
        <v/>
      </c>
      <c r="AI16" t="str">
        <f>IF(E16="","",IF(②選手情報入力!V25="","",IF(K16=1,IF(②選手情報入力!$V$7="",0,1),IF(②選手情報入力!$V$8="",0,1))))</f>
        <v/>
      </c>
      <c r="AJ16" t="str">
        <f>IF(E16="","",IF(②選手情報入力!V25="","",2))</f>
        <v/>
      </c>
    </row>
    <row r="17" spans="1:36">
      <c r="A17" t="str">
        <f t="shared" si="0"/>
        <v/>
      </c>
      <c r="B17" t="str">
        <f>IF(E17="","",①団体情報入力!$C$5)</f>
        <v/>
      </c>
      <c r="D17" t="str">
        <f>IF(E17="","",①団体情報入力!C$10)</f>
        <v/>
      </c>
      <c r="E17" t="str">
        <f>IF(②選手情報入力!C26="","",②選手情報入力!C26)</f>
        <v/>
      </c>
      <c r="F17" t="str">
        <f>IF(E17="","",②選手情報入力!D26)</f>
        <v/>
      </c>
      <c r="G17" t="str">
        <f>IF(E17="","",ASC(②選手情報入力!E26))</f>
        <v/>
      </c>
      <c r="H17" t="str">
        <f t="shared" si="1"/>
        <v/>
      </c>
      <c r="I17" t="str">
        <f>IF(E17="","",②選手情報入力!F26&amp;" "&amp;②選手情報入力!G26)</f>
        <v/>
      </c>
      <c r="J17" t="str">
        <f>IF(E17="","",IF(②選手情報入力!H26="","JPN",LEFT(②選手情報入力!H26,3)))</f>
        <v/>
      </c>
      <c r="K17" t="str">
        <f>IF(E17="","",IF(②選手情報入力!I26="男",1,2))</f>
        <v/>
      </c>
      <c r="L17" t="str">
        <f>IF(E17="","",IF(②選手情報入力!J26="","",②選手情報入力!J26))</f>
        <v/>
      </c>
      <c r="M17" t="str">
        <f>IF(E17="","",LEFT(②選手情報入力!K26,4))</f>
        <v/>
      </c>
      <c r="N17" t="str">
        <f>IF(E17="","",RIGHT(②選手情報入力!K26,4))</f>
        <v/>
      </c>
      <c r="O17" t="str">
        <f t="shared" si="2"/>
        <v/>
      </c>
      <c r="Q17" t="str">
        <f>IF(E17="","",IF(②選手情報入力!L26="","",IF(K17=1,VLOOKUP(②選手情報入力!L26,種目情報!$A$4:$B$167,2,FALSE),VLOOKUP(②選手情報入力!L26,種目情報!$E$4:$F$142,2,FALSE))))</f>
        <v/>
      </c>
      <c r="R17" t="str">
        <f>IF(E17="","",IF(②選手情報入力!M26="","",②選手情報入力!M26))</f>
        <v/>
      </c>
      <c r="S17" s="28"/>
      <c r="T17" t="str">
        <f>IF(E17="","",IF(②選手情報入力!L26="","",IF(K17=1,VLOOKUP(②選手情報入力!L26,種目情報!$A$4:$C$135,3,FALSE),VLOOKUP(②選手情報入力!L26,種目情報!$E$4:$G$135,3,FALSE))))</f>
        <v/>
      </c>
      <c r="U17" t="str">
        <f>IF(E17="","",IF(②選手情報入力!O26="","",IF(K17=1,VLOOKUP(②選手情報入力!O26,種目情報!$A$5:$B$151,2,FALSE),VLOOKUP(②選手情報入力!O26,種目情報!$E$5:$F$135,2,FALSE))))</f>
        <v/>
      </c>
      <c r="V17" t="str">
        <f>IF(E17="","",IF(②選手情報入力!P26="","",②選手情報入力!P26))</f>
        <v/>
      </c>
      <c r="W17" s="28"/>
      <c r="X17" t="str">
        <f>IF(E17="","",IF(②選手情報入力!O26="","",IF(K17=1,VLOOKUP(②選手情報入力!O26,種目情報!$A$5:$C$135,3,FALSE),VLOOKUP(②選手情報入力!O26,種目情報!$E$5:$G$135,3,FALSE))))</f>
        <v/>
      </c>
      <c r="Y17" t="str">
        <f>IF(E17="","",IF(②選手情報入力!R26="","",IF(K17=1,VLOOKUP(②選手情報入力!R26,種目情報!$A$5:$B$151,2,FALSE),VLOOKUP(②選手情報入力!R26,種目情報!$E$5:$F$135,2,FALSE))))</f>
        <v/>
      </c>
      <c r="Z17" t="str">
        <f>IF(E17="","",IF(②選手情報入力!S26="","",②選手情報入力!S26))</f>
        <v/>
      </c>
      <c r="AA17" s="28"/>
      <c r="AB17" t="str">
        <f>IF(E17="","",IF(②選手情報入力!R26="","",IF(K17=1,VLOOKUP(②選手情報入力!R26,種目情報!$A$5:$C$135,3,FALSE),VLOOKUP(②選手情報入力!R26,種目情報!$E$5:$G$135,3,FALSE))))</f>
        <v/>
      </c>
      <c r="AC17" t="str">
        <f>IF(E17="","",IF(②選手情報入力!T26="","",IF(K17=1,種目情報!$J$4,種目情報!$J$6)))</f>
        <v/>
      </c>
      <c r="AD17" t="str">
        <f>IF(E17="","",IF(②選手情報入力!T26="","",IF(K17=1,IF(②選手情報入力!$U$7="","",②選手情報入力!$U$7),IF(②選手情報入力!$U$8="","",②選手情報入力!$U$8))))</f>
        <v/>
      </c>
      <c r="AE17" t="str">
        <f>IF(E17="","",IF(②選手情報入力!T26="","",IF(K17=1,IF(②選手情報入力!$T$7="",0,1),IF(②選手情報入力!$T$8="",0,1))))</f>
        <v/>
      </c>
      <c r="AF17" t="str">
        <f>IF(E17="","",IF(②選手情報入力!T26="","",2))</f>
        <v/>
      </c>
      <c r="AG17" t="str">
        <f>IF(E17="","",IF(②選手情報入力!V26="","",IF(K17=1,種目情報!$J$5,種目情報!$J$7)))</f>
        <v/>
      </c>
      <c r="AH17" t="str">
        <f>IF(E17="","",IF(②選手情報入力!V26="","",IF(K17=1,IF(②選手情報入力!$W$7="","",②選手情報入力!$W$7),IF(②選手情報入力!$W$8="","",②選手情報入力!$W$8))))</f>
        <v/>
      </c>
      <c r="AI17" t="str">
        <f>IF(E17="","",IF(②選手情報入力!V26="","",IF(K17=1,IF(②選手情報入力!$V$7="",0,1),IF(②選手情報入力!$V$8="",0,1))))</f>
        <v/>
      </c>
      <c r="AJ17" t="str">
        <f>IF(E17="","",IF(②選手情報入力!V26="","",2))</f>
        <v/>
      </c>
    </row>
    <row r="18" spans="1:36">
      <c r="A18" t="str">
        <f t="shared" si="0"/>
        <v/>
      </c>
      <c r="B18" t="str">
        <f>IF(E18="","",①団体情報入力!$C$5)</f>
        <v/>
      </c>
      <c r="D18" t="str">
        <f>IF(E18="","",①団体情報入力!C$10)</f>
        <v/>
      </c>
      <c r="E18" t="str">
        <f>IF(②選手情報入力!C27="","",②選手情報入力!C27)</f>
        <v/>
      </c>
      <c r="F18" t="str">
        <f>IF(E18="","",②選手情報入力!D27)</f>
        <v/>
      </c>
      <c r="G18" t="str">
        <f>IF(E18="","",ASC(②選手情報入力!E27))</f>
        <v/>
      </c>
      <c r="H18" t="str">
        <f t="shared" si="1"/>
        <v/>
      </c>
      <c r="I18" t="str">
        <f>IF(E18="","",②選手情報入力!F27&amp;" "&amp;②選手情報入力!G27)</f>
        <v/>
      </c>
      <c r="J18" t="str">
        <f>IF(E18="","",IF(②選手情報入力!H27="","JPN",LEFT(②選手情報入力!H27,3)))</f>
        <v/>
      </c>
      <c r="K18" t="str">
        <f>IF(E18="","",IF(②選手情報入力!I27="男",1,2))</f>
        <v/>
      </c>
      <c r="L18" t="str">
        <f>IF(E18="","",IF(②選手情報入力!J27="","",②選手情報入力!J27))</f>
        <v/>
      </c>
      <c r="M18" t="str">
        <f>IF(E18="","",LEFT(②選手情報入力!K27,4))</f>
        <v/>
      </c>
      <c r="N18" t="str">
        <f>IF(E18="","",RIGHT(②選手情報入力!K27,4))</f>
        <v/>
      </c>
      <c r="O18" t="str">
        <f t="shared" si="2"/>
        <v/>
      </c>
      <c r="Q18" t="str">
        <f>IF(E18="","",IF(②選手情報入力!L27="","",IF(K18=1,VLOOKUP(②選手情報入力!L27,種目情報!$A$4:$B$167,2,FALSE),VLOOKUP(②選手情報入力!L27,種目情報!$E$4:$F$142,2,FALSE))))</f>
        <v/>
      </c>
      <c r="R18" t="str">
        <f>IF(E18="","",IF(②選手情報入力!M27="","",②選手情報入力!M27))</f>
        <v/>
      </c>
      <c r="S18" s="28"/>
      <c r="T18" t="str">
        <f>IF(E18="","",IF(②選手情報入力!L27="","",IF(K18=1,VLOOKUP(②選手情報入力!L27,種目情報!$A$4:$C$135,3,FALSE),VLOOKUP(②選手情報入力!L27,種目情報!$E$4:$G$135,3,FALSE))))</f>
        <v/>
      </c>
      <c r="U18" t="str">
        <f>IF(E18="","",IF(②選手情報入力!O27="","",IF(K18=1,VLOOKUP(②選手情報入力!O27,種目情報!$A$5:$B$151,2,FALSE),VLOOKUP(②選手情報入力!O27,種目情報!$E$5:$F$135,2,FALSE))))</f>
        <v/>
      </c>
      <c r="V18" t="str">
        <f>IF(E18="","",IF(②選手情報入力!P27="","",②選手情報入力!P27))</f>
        <v/>
      </c>
      <c r="W18" s="28"/>
      <c r="X18" t="str">
        <f>IF(E18="","",IF(②選手情報入力!O27="","",IF(K18=1,VLOOKUP(②選手情報入力!O27,種目情報!$A$5:$C$135,3,FALSE),VLOOKUP(②選手情報入力!O27,種目情報!$E$5:$G$135,3,FALSE))))</f>
        <v/>
      </c>
      <c r="Y18" t="str">
        <f>IF(E18="","",IF(②選手情報入力!R27="","",IF(K18=1,VLOOKUP(②選手情報入力!R27,種目情報!$A$5:$B$151,2,FALSE),VLOOKUP(②選手情報入力!R27,種目情報!$E$5:$F$135,2,FALSE))))</f>
        <v/>
      </c>
      <c r="Z18" t="str">
        <f>IF(E18="","",IF(②選手情報入力!S27="","",②選手情報入力!S27))</f>
        <v/>
      </c>
      <c r="AA18" s="28"/>
      <c r="AB18" t="str">
        <f>IF(E18="","",IF(②選手情報入力!R27="","",IF(K18=1,VLOOKUP(②選手情報入力!R27,種目情報!$A$5:$C$135,3,FALSE),VLOOKUP(②選手情報入力!R27,種目情報!$E$5:$G$135,3,FALSE))))</f>
        <v/>
      </c>
      <c r="AC18" t="str">
        <f>IF(E18="","",IF(②選手情報入力!T27="","",IF(K18=1,種目情報!$J$4,種目情報!$J$6)))</f>
        <v/>
      </c>
      <c r="AD18" t="str">
        <f>IF(E18="","",IF(②選手情報入力!T27="","",IF(K18=1,IF(②選手情報入力!$U$7="","",②選手情報入力!$U$7),IF(②選手情報入力!$U$8="","",②選手情報入力!$U$8))))</f>
        <v/>
      </c>
      <c r="AE18" t="str">
        <f>IF(E18="","",IF(②選手情報入力!T27="","",IF(K18=1,IF(②選手情報入力!$T$7="",0,1),IF(②選手情報入力!$T$8="",0,1))))</f>
        <v/>
      </c>
      <c r="AF18" t="str">
        <f>IF(E18="","",IF(②選手情報入力!T27="","",2))</f>
        <v/>
      </c>
      <c r="AG18" t="str">
        <f>IF(E18="","",IF(②選手情報入力!V27="","",IF(K18=1,種目情報!$J$5,種目情報!$J$7)))</f>
        <v/>
      </c>
      <c r="AH18" t="str">
        <f>IF(E18="","",IF(②選手情報入力!V27="","",IF(K18=1,IF(②選手情報入力!$W$7="","",②選手情報入力!$W$7),IF(②選手情報入力!$W$8="","",②選手情報入力!$W$8))))</f>
        <v/>
      </c>
      <c r="AI18" t="str">
        <f>IF(E18="","",IF(②選手情報入力!V27="","",IF(K18=1,IF(②選手情報入力!$V$7="",0,1),IF(②選手情報入力!$V$8="",0,1))))</f>
        <v/>
      </c>
      <c r="AJ18" t="str">
        <f>IF(E18="","",IF(②選手情報入力!V27="","",2))</f>
        <v/>
      </c>
    </row>
    <row r="19" spans="1:36">
      <c r="A19" t="str">
        <f t="shared" si="0"/>
        <v/>
      </c>
      <c r="B19" t="str">
        <f>IF(E19="","",①団体情報入力!$C$5)</f>
        <v/>
      </c>
      <c r="D19" t="str">
        <f>IF(E19="","",①団体情報入力!C$10)</f>
        <v/>
      </c>
      <c r="E19" t="str">
        <f>IF(②選手情報入力!C28="","",②選手情報入力!C28)</f>
        <v/>
      </c>
      <c r="F19" t="str">
        <f>IF(E19="","",②選手情報入力!D28)</f>
        <v/>
      </c>
      <c r="G19" t="str">
        <f>IF(E19="","",ASC(②選手情報入力!E28))</f>
        <v/>
      </c>
      <c r="H19" t="str">
        <f t="shared" si="1"/>
        <v/>
      </c>
      <c r="I19" t="str">
        <f>IF(E19="","",②選手情報入力!F28&amp;" "&amp;②選手情報入力!G28)</f>
        <v/>
      </c>
      <c r="J19" t="str">
        <f>IF(E19="","",IF(②選手情報入力!H28="","JPN",LEFT(②選手情報入力!H28,3)))</f>
        <v/>
      </c>
      <c r="K19" t="str">
        <f>IF(E19="","",IF(②選手情報入力!I28="男",1,2))</f>
        <v/>
      </c>
      <c r="L19" t="str">
        <f>IF(E19="","",IF(②選手情報入力!J28="","",②選手情報入力!J28))</f>
        <v/>
      </c>
      <c r="M19" t="str">
        <f>IF(E19="","",LEFT(②選手情報入力!K28,4))</f>
        <v/>
      </c>
      <c r="N19" t="str">
        <f>IF(E19="","",RIGHT(②選手情報入力!K28,4))</f>
        <v/>
      </c>
      <c r="O19" t="str">
        <f t="shared" si="2"/>
        <v/>
      </c>
      <c r="Q19" t="str">
        <f>IF(E19="","",IF(②選手情報入力!L28="","",IF(K19=1,VLOOKUP(②選手情報入力!L28,種目情報!$A$4:$B$167,2,FALSE),VLOOKUP(②選手情報入力!L28,種目情報!$E$4:$F$142,2,FALSE))))</f>
        <v/>
      </c>
      <c r="R19" t="str">
        <f>IF(E19="","",IF(②選手情報入力!M28="","",②選手情報入力!M28))</f>
        <v/>
      </c>
      <c r="S19" s="28"/>
      <c r="T19" t="str">
        <f>IF(E19="","",IF(②選手情報入力!L28="","",IF(K19=1,VLOOKUP(②選手情報入力!L28,種目情報!$A$4:$C$135,3,FALSE),VLOOKUP(②選手情報入力!L28,種目情報!$E$4:$G$135,3,FALSE))))</f>
        <v/>
      </c>
      <c r="U19" t="str">
        <f>IF(E19="","",IF(②選手情報入力!O28="","",IF(K19=1,VLOOKUP(②選手情報入力!O28,種目情報!$A$5:$B$151,2,FALSE),VLOOKUP(②選手情報入力!O28,種目情報!$E$5:$F$135,2,FALSE))))</f>
        <v/>
      </c>
      <c r="V19" t="str">
        <f>IF(E19="","",IF(②選手情報入力!P28="","",②選手情報入力!P28))</f>
        <v/>
      </c>
      <c r="W19" s="28"/>
      <c r="X19" t="str">
        <f>IF(E19="","",IF(②選手情報入力!O28="","",IF(K19=1,VLOOKUP(②選手情報入力!O28,種目情報!$A$5:$C$135,3,FALSE),VLOOKUP(②選手情報入力!O28,種目情報!$E$5:$G$135,3,FALSE))))</f>
        <v/>
      </c>
      <c r="Y19" t="str">
        <f>IF(E19="","",IF(②選手情報入力!R28="","",IF(K19=1,VLOOKUP(②選手情報入力!R28,種目情報!$A$5:$B$151,2,FALSE),VLOOKUP(②選手情報入力!R28,種目情報!$E$5:$F$135,2,FALSE))))</f>
        <v/>
      </c>
      <c r="Z19" t="str">
        <f>IF(E19="","",IF(②選手情報入力!S28="","",②選手情報入力!S28))</f>
        <v/>
      </c>
      <c r="AA19" s="28"/>
      <c r="AB19" t="str">
        <f>IF(E19="","",IF(②選手情報入力!R28="","",IF(K19=1,VLOOKUP(②選手情報入力!R28,種目情報!$A$5:$C$135,3,FALSE),VLOOKUP(②選手情報入力!R28,種目情報!$E$5:$G$135,3,FALSE))))</f>
        <v/>
      </c>
      <c r="AC19" t="str">
        <f>IF(E19="","",IF(②選手情報入力!T28="","",IF(K19=1,種目情報!$J$4,種目情報!$J$6)))</f>
        <v/>
      </c>
      <c r="AD19" t="str">
        <f>IF(E19="","",IF(②選手情報入力!T28="","",IF(K19=1,IF(②選手情報入力!$U$7="","",②選手情報入力!$U$7),IF(②選手情報入力!$U$8="","",②選手情報入力!$U$8))))</f>
        <v/>
      </c>
      <c r="AE19" t="str">
        <f>IF(E19="","",IF(②選手情報入力!T28="","",IF(K19=1,IF(②選手情報入力!$T$7="",0,1),IF(②選手情報入力!$T$8="",0,1))))</f>
        <v/>
      </c>
      <c r="AF19" t="str">
        <f>IF(E19="","",IF(②選手情報入力!T28="","",2))</f>
        <v/>
      </c>
      <c r="AG19" t="str">
        <f>IF(E19="","",IF(②選手情報入力!V28="","",IF(K19=1,種目情報!$J$5,種目情報!$J$7)))</f>
        <v/>
      </c>
      <c r="AH19" t="str">
        <f>IF(E19="","",IF(②選手情報入力!V28="","",IF(K19=1,IF(②選手情報入力!$W$7="","",②選手情報入力!$W$7),IF(②選手情報入力!$W$8="","",②選手情報入力!$W$8))))</f>
        <v/>
      </c>
      <c r="AI19" t="str">
        <f>IF(E19="","",IF(②選手情報入力!V28="","",IF(K19=1,IF(②選手情報入力!$V$7="",0,1),IF(②選手情報入力!$V$8="",0,1))))</f>
        <v/>
      </c>
      <c r="AJ19" t="str">
        <f>IF(E19="","",IF(②選手情報入力!V28="","",2))</f>
        <v/>
      </c>
    </row>
    <row r="20" spans="1:36">
      <c r="A20" t="str">
        <f t="shared" si="0"/>
        <v/>
      </c>
      <c r="B20" t="str">
        <f>IF(E20="","",①団体情報入力!$C$5)</f>
        <v/>
      </c>
      <c r="D20" t="str">
        <f>IF(E20="","",①団体情報入力!C$10)</f>
        <v/>
      </c>
      <c r="E20" t="str">
        <f>IF(②選手情報入力!C29="","",②選手情報入力!C29)</f>
        <v/>
      </c>
      <c r="F20" t="str">
        <f>IF(E20="","",②選手情報入力!D29)</f>
        <v/>
      </c>
      <c r="G20" t="str">
        <f>IF(E20="","",ASC(②選手情報入力!E29))</f>
        <v/>
      </c>
      <c r="H20" t="str">
        <f t="shared" si="1"/>
        <v/>
      </c>
      <c r="I20" t="str">
        <f>IF(E20="","",②選手情報入力!F29&amp;" "&amp;②選手情報入力!G29)</f>
        <v/>
      </c>
      <c r="J20" t="str">
        <f>IF(E20="","",IF(②選手情報入力!H29="","JPN",LEFT(②選手情報入力!H29,3)))</f>
        <v/>
      </c>
      <c r="K20" t="str">
        <f>IF(E20="","",IF(②選手情報入力!I29="男",1,2))</f>
        <v/>
      </c>
      <c r="L20" t="str">
        <f>IF(E20="","",IF(②選手情報入力!J29="","",②選手情報入力!J29))</f>
        <v/>
      </c>
      <c r="M20" t="str">
        <f>IF(E20="","",LEFT(②選手情報入力!K29,4))</f>
        <v/>
      </c>
      <c r="N20" t="str">
        <f>IF(E20="","",RIGHT(②選手情報入力!K29,4))</f>
        <v/>
      </c>
      <c r="O20" t="str">
        <f t="shared" si="2"/>
        <v/>
      </c>
      <c r="Q20" t="str">
        <f>IF(E20="","",IF(②選手情報入力!L29="","",IF(K20=1,VLOOKUP(②選手情報入力!L29,種目情報!$A$4:$B$167,2,FALSE),VLOOKUP(②選手情報入力!L29,種目情報!$E$4:$F$142,2,FALSE))))</f>
        <v/>
      </c>
      <c r="R20" t="str">
        <f>IF(E20="","",IF(②選手情報入力!M29="","",②選手情報入力!M29))</f>
        <v/>
      </c>
      <c r="S20" s="28"/>
      <c r="T20" t="str">
        <f>IF(E20="","",IF(②選手情報入力!L29="","",IF(K20=1,VLOOKUP(②選手情報入力!L29,種目情報!$A$4:$C$135,3,FALSE),VLOOKUP(②選手情報入力!L29,種目情報!$E$4:$G$135,3,FALSE))))</f>
        <v/>
      </c>
      <c r="U20" t="str">
        <f>IF(E20="","",IF(②選手情報入力!O29="","",IF(K20=1,VLOOKUP(②選手情報入力!O29,種目情報!$A$5:$B$151,2,FALSE),VLOOKUP(②選手情報入力!O29,種目情報!$E$5:$F$135,2,FALSE))))</f>
        <v/>
      </c>
      <c r="V20" t="str">
        <f>IF(E20="","",IF(②選手情報入力!P29="","",②選手情報入力!P29))</f>
        <v/>
      </c>
      <c r="W20" s="28"/>
      <c r="X20" t="str">
        <f>IF(E20="","",IF(②選手情報入力!O29="","",IF(K20=1,VLOOKUP(②選手情報入力!O29,種目情報!$A$5:$C$135,3,FALSE),VLOOKUP(②選手情報入力!O29,種目情報!$E$5:$G$135,3,FALSE))))</f>
        <v/>
      </c>
      <c r="Y20" t="str">
        <f>IF(E20="","",IF(②選手情報入力!R29="","",IF(K20=1,VLOOKUP(②選手情報入力!R29,種目情報!$A$5:$B$151,2,FALSE),VLOOKUP(②選手情報入力!R29,種目情報!$E$5:$F$135,2,FALSE))))</f>
        <v/>
      </c>
      <c r="Z20" t="str">
        <f>IF(E20="","",IF(②選手情報入力!S29="","",②選手情報入力!S29))</f>
        <v/>
      </c>
      <c r="AA20" s="28"/>
      <c r="AB20" t="str">
        <f>IF(E20="","",IF(②選手情報入力!R29="","",IF(K20=1,VLOOKUP(②選手情報入力!R29,種目情報!$A$5:$C$135,3,FALSE),VLOOKUP(②選手情報入力!R29,種目情報!$E$5:$G$135,3,FALSE))))</f>
        <v/>
      </c>
      <c r="AC20" t="str">
        <f>IF(E20="","",IF(②選手情報入力!T29="","",IF(K20=1,種目情報!$J$4,種目情報!$J$6)))</f>
        <v/>
      </c>
      <c r="AD20" t="str">
        <f>IF(E20="","",IF(②選手情報入力!T29="","",IF(K20=1,IF(②選手情報入力!$U$7="","",②選手情報入力!$U$7),IF(②選手情報入力!$U$8="","",②選手情報入力!$U$8))))</f>
        <v/>
      </c>
      <c r="AE20" t="str">
        <f>IF(E20="","",IF(②選手情報入力!T29="","",IF(K20=1,IF(②選手情報入力!$T$7="",0,1),IF(②選手情報入力!$T$8="",0,1))))</f>
        <v/>
      </c>
      <c r="AF20" t="str">
        <f>IF(E20="","",IF(②選手情報入力!T29="","",2))</f>
        <v/>
      </c>
      <c r="AG20" t="str">
        <f>IF(E20="","",IF(②選手情報入力!V29="","",IF(K20=1,種目情報!$J$5,種目情報!$J$7)))</f>
        <v/>
      </c>
      <c r="AH20" t="str">
        <f>IF(E20="","",IF(②選手情報入力!V29="","",IF(K20=1,IF(②選手情報入力!$W$7="","",②選手情報入力!$W$7),IF(②選手情報入力!$W$8="","",②選手情報入力!$W$8))))</f>
        <v/>
      </c>
      <c r="AI20" t="str">
        <f>IF(E20="","",IF(②選手情報入力!V29="","",IF(K20=1,IF(②選手情報入力!$V$7="",0,1),IF(②選手情報入力!$V$8="",0,1))))</f>
        <v/>
      </c>
      <c r="AJ20" t="str">
        <f>IF(E20="","",IF(②選手情報入力!V29="","",2))</f>
        <v/>
      </c>
    </row>
    <row r="21" spans="1:36">
      <c r="A21" t="str">
        <f t="shared" si="0"/>
        <v/>
      </c>
      <c r="B21" t="str">
        <f>IF(E21="","",①団体情報入力!$C$5)</f>
        <v/>
      </c>
      <c r="D21" t="str">
        <f>IF(E21="","",①団体情報入力!C$10)</f>
        <v/>
      </c>
      <c r="E21" t="str">
        <f>IF(②選手情報入力!C30="","",②選手情報入力!C30)</f>
        <v/>
      </c>
      <c r="F21" t="str">
        <f>IF(E21="","",②選手情報入力!D30)</f>
        <v/>
      </c>
      <c r="G21" t="str">
        <f>IF(E21="","",ASC(②選手情報入力!E30))</f>
        <v/>
      </c>
      <c r="H21" t="str">
        <f t="shared" si="1"/>
        <v/>
      </c>
      <c r="I21" t="str">
        <f>IF(E21="","",②選手情報入力!F30&amp;" "&amp;②選手情報入力!G30)</f>
        <v/>
      </c>
      <c r="J21" t="str">
        <f>IF(E21="","",IF(②選手情報入力!H30="","JPN",LEFT(②選手情報入力!H30,3)))</f>
        <v/>
      </c>
      <c r="K21" t="str">
        <f>IF(E21="","",IF(②選手情報入力!I30="男",1,2))</f>
        <v/>
      </c>
      <c r="L21" t="str">
        <f>IF(E21="","",IF(②選手情報入力!J30="","",②選手情報入力!J30))</f>
        <v/>
      </c>
      <c r="M21" t="str">
        <f>IF(E21="","",LEFT(②選手情報入力!K30,4))</f>
        <v/>
      </c>
      <c r="N21" t="str">
        <f>IF(E21="","",RIGHT(②選手情報入力!K30,4))</f>
        <v/>
      </c>
      <c r="O21" t="str">
        <f t="shared" si="2"/>
        <v/>
      </c>
      <c r="Q21" t="str">
        <f>IF(E21="","",IF(②選手情報入力!L30="","",IF(K21=1,VLOOKUP(②選手情報入力!L30,種目情報!$A$4:$B$167,2,FALSE),VLOOKUP(②選手情報入力!L30,種目情報!$E$4:$F$142,2,FALSE))))</f>
        <v/>
      </c>
      <c r="R21" t="str">
        <f>IF(E21="","",IF(②選手情報入力!M30="","",②選手情報入力!M30))</f>
        <v/>
      </c>
      <c r="S21" s="28"/>
      <c r="T21" t="str">
        <f>IF(E21="","",IF(②選手情報入力!L30="","",IF(K21=1,VLOOKUP(②選手情報入力!L30,種目情報!$A$4:$C$135,3,FALSE),VLOOKUP(②選手情報入力!L30,種目情報!$E$4:$G$135,3,FALSE))))</f>
        <v/>
      </c>
      <c r="U21" t="str">
        <f>IF(E21="","",IF(②選手情報入力!O30="","",IF(K21=1,VLOOKUP(②選手情報入力!O30,種目情報!$A$5:$B$151,2,FALSE),VLOOKUP(②選手情報入力!O30,種目情報!$E$5:$F$135,2,FALSE))))</f>
        <v/>
      </c>
      <c r="V21" t="str">
        <f>IF(E21="","",IF(②選手情報入力!P30="","",②選手情報入力!P30))</f>
        <v/>
      </c>
      <c r="W21" s="28"/>
      <c r="X21" t="str">
        <f>IF(E21="","",IF(②選手情報入力!O30="","",IF(K21=1,VLOOKUP(②選手情報入力!O30,種目情報!$A$5:$C$135,3,FALSE),VLOOKUP(②選手情報入力!O30,種目情報!$E$5:$G$135,3,FALSE))))</f>
        <v/>
      </c>
      <c r="Y21" t="str">
        <f>IF(E21="","",IF(②選手情報入力!R30="","",IF(K21=1,VLOOKUP(②選手情報入力!R30,種目情報!$A$5:$B$151,2,FALSE),VLOOKUP(②選手情報入力!R30,種目情報!$E$5:$F$135,2,FALSE))))</f>
        <v/>
      </c>
      <c r="Z21" t="str">
        <f>IF(E21="","",IF(②選手情報入力!S30="","",②選手情報入力!S30))</f>
        <v/>
      </c>
      <c r="AA21" s="28"/>
      <c r="AB21" t="str">
        <f>IF(E21="","",IF(②選手情報入力!R30="","",IF(K21=1,VLOOKUP(②選手情報入力!R30,種目情報!$A$5:$C$135,3,FALSE),VLOOKUP(②選手情報入力!R30,種目情報!$E$5:$G$135,3,FALSE))))</f>
        <v/>
      </c>
      <c r="AC21" t="str">
        <f>IF(E21="","",IF(②選手情報入力!T30="","",IF(K21=1,種目情報!$J$4,種目情報!$J$6)))</f>
        <v/>
      </c>
      <c r="AD21" t="str">
        <f>IF(E21="","",IF(②選手情報入力!T30="","",IF(K21=1,IF(②選手情報入力!$U$7="","",②選手情報入力!$U$7),IF(②選手情報入力!$U$8="","",②選手情報入力!$U$8))))</f>
        <v/>
      </c>
      <c r="AE21" t="str">
        <f>IF(E21="","",IF(②選手情報入力!T30="","",IF(K21=1,IF(②選手情報入力!$T$7="",0,1),IF(②選手情報入力!$T$8="",0,1))))</f>
        <v/>
      </c>
      <c r="AF21" t="str">
        <f>IF(E21="","",IF(②選手情報入力!T30="","",2))</f>
        <v/>
      </c>
      <c r="AG21" t="str">
        <f>IF(E21="","",IF(②選手情報入力!V30="","",IF(K21=1,種目情報!$J$5,種目情報!$J$7)))</f>
        <v/>
      </c>
      <c r="AH21" t="str">
        <f>IF(E21="","",IF(②選手情報入力!V30="","",IF(K21=1,IF(②選手情報入力!$W$7="","",②選手情報入力!$W$7),IF(②選手情報入力!$W$8="","",②選手情報入力!$W$8))))</f>
        <v/>
      </c>
      <c r="AI21" t="str">
        <f>IF(E21="","",IF(②選手情報入力!V30="","",IF(K21=1,IF(②選手情報入力!$V$7="",0,1),IF(②選手情報入力!$V$8="",0,1))))</f>
        <v/>
      </c>
      <c r="AJ21" t="str">
        <f>IF(E21="","",IF(②選手情報入力!V30="","",2))</f>
        <v/>
      </c>
    </row>
    <row r="22" spans="1:36">
      <c r="A22" t="str">
        <f t="shared" si="0"/>
        <v/>
      </c>
      <c r="B22" t="str">
        <f>IF(E22="","",①団体情報入力!$C$5)</f>
        <v/>
      </c>
      <c r="D22" t="str">
        <f>IF(E22="","",①団体情報入力!C$10)</f>
        <v/>
      </c>
      <c r="E22" t="str">
        <f>IF(②選手情報入力!C31="","",②選手情報入力!C31)</f>
        <v/>
      </c>
      <c r="F22" t="str">
        <f>IF(E22="","",②選手情報入力!D31)</f>
        <v/>
      </c>
      <c r="G22" t="str">
        <f>IF(E22="","",ASC(②選手情報入力!E31))</f>
        <v/>
      </c>
      <c r="H22" t="str">
        <f t="shared" si="1"/>
        <v/>
      </c>
      <c r="I22" t="str">
        <f>IF(E22="","",②選手情報入力!F31&amp;" "&amp;②選手情報入力!G31)</f>
        <v/>
      </c>
      <c r="J22" t="str">
        <f>IF(E22="","",IF(②選手情報入力!H31="","JPN",LEFT(②選手情報入力!H31,3)))</f>
        <v/>
      </c>
      <c r="K22" t="str">
        <f>IF(E22="","",IF(②選手情報入力!I31="男",1,2))</f>
        <v/>
      </c>
      <c r="L22" t="str">
        <f>IF(E22="","",IF(②選手情報入力!J31="","",②選手情報入力!J31))</f>
        <v/>
      </c>
      <c r="M22" t="str">
        <f>IF(E22="","",LEFT(②選手情報入力!K31,4))</f>
        <v/>
      </c>
      <c r="N22" t="str">
        <f>IF(E22="","",RIGHT(②選手情報入力!K31,4))</f>
        <v/>
      </c>
      <c r="O22" t="str">
        <f t="shared" si="2"/>
        <v/>
      </c>
      <c r="Q22" t="str">
        <f>IF(E22="","",IF(②選手情報入力!L31="","",IF(K22=1,VLOOKUP(②選手情報入力!L31,種目情報!$A$4:$B$167,2,FALSE),VLOOKUP(②選手情報入力!L31,種目情報!$E$4:$F$142,2,FALSE))))</f>
        <v/>
      </c>
      <c r="R22" t="str">
        <f>IF(E22="","",IF(②選手情報入力!M31="","",②選手情報入力!M31))</f>
        <v/>
      </c>
      <c r="S22" s="28"/>
      <c r="T22" t="str">
        <f>IF(E22="","",IF(②選手情報入力!L31="","",IF(K22=1,VLOOKUP(②選手情報入力!L31,種目情報!$A$4:$C$135,3,FALSE),VLOOKUP(②選手情報入力!L31,種目情報!$E$4:$G$135,3,FALSE))))</f>
        <v/>
      </c>
      <c r="U22" t="str">
        <f>IF(E22="","",IF(②選手情報入力!O31="","",IF(K22=1,VLOOKUP(②選手情報入力!O31,種目情報!$A$5:$B$151,2,FALSE),VLOOKUP(②選手情報入力!O31,種目情報!$E$5:$F$135,2,FALSE))))</f>
        <v/>
      </c>
      <c r="V22" t="str">
        <f>IF(E22="","",IF(②選手情報入力!P31="","",②選手情報入力!P31))</f>
        <v/>
      </c>
      <c r="W22" s="28"/>
      <c r="X22" t="str">
        <f>IF(E22="","",IF(②選手情報入力!O31="","",IF(K22=1,VLOOKUP(②選手情報入力!O31,種目情報!$A$5:$C$135,3,FALSE),VLOOKUP(②選手情報入力!O31,種目情報!$E$5:$G$135,3,FALSE))))</f>
        <v/>
      </c>
      <c r="Y22" t="str">
        <f>IF(E22="","",IF(②選手情報入力!R31="","",IF(K22=1,VLOOKUP(②選手情報入力!R31,種目情報!$A$5:$B$151,2,FALSE),VLOOKUP(②選手情報入力!R31,種目情報!$E$5:$F$135,2,FALSE))))</f>
        <v/>
      </c>
      <c r="Z22" t="str">
        <f>IF(E22="","",IF(②選手情報入力!S31="","",②選手情報入力!S31))</f>
        <v/>
      </c>
      <c r="AA22" s="28"/>
      <c r="AB22" t="str">
        <f>IF(E22="","",IF(②選手情報入力!R31="","",IF(K22=1,VLOOKUP(②選手情報入力!R31,種目情報!$A$5:$C$135,3,FALSE),VLOOKUP(②選手情報入力!R31,種目情報!$E$5:$G$135,3,FALSE))))</f>
        <v/>
      </c>
      <c r="AC22" t="str">
        <f>IF(E22="","",IF(②選手情報入力!T31="","",IF(K22=1,種目情報!$J$4,種目情報!$J$6)))</f>
        <v/>
      </c>
      <c r="AD22" t="str">
        <f>IF(E22="","",IF(②選手情報入力!T31="","",IF(K22=1,IF(②選手情報入力!$U$7="","",②選手情報入力!$U$7),IF(②選手情報入力!$U$8="","",②選手情報入力!$U$8))))</f>
        <v/>
      </c>
      <c r="AE22" t="str">
        <f>IF(E22="","",IF(②選手情報入力!T31="","",IF(K22=1,IF(②選手情報入力!$T$7="",0,1),IF(②選手情報入力!$T$8="",0,1))))</f>
        <v/>
      </c>
      <c r="AF22" t="str">
        <f>IF(E22="","",IF(②選手情報入力!T31="","",2))</f>
        <v/>
      </c>
      <c r="AG22" t="str">
        <f>IF(E22="","",IF(②選手情報入力!V31="","",IF(K22=1,種目情報!$J$5,種目情報!$J$7)))</f>
        <v/>
      </c>
      <c r="AH22" t="str">
        <f>IF(E22="","",IF(②選手情報入力!V31="","",IF(K22=1,IF(②選手情報入力!$W$7="","",②選手情報入力!$W$7),IF(②選手情報入力!$W$8="","",②選手情報入力!$W$8))))</f>
        <v/>
      </c>
      <c r="AI22" t="str">
        <f>IF(E22="","",IF(②選手情報入力!V31="","",IF(K22=1,IF(②選手情報入力!$V$7="",0,1),IF(②選手情報入力!$V$8="",0,1))))</f>
        <v/>
      </c>
      <c r="AJ22" t="str">
        <f>IF(E22="","",IF(②選手情報入力!V31="","",2))</f>
        <v/>
      </c>
    </row>
    <row r="23" spans="1:36">
      <c r="A23" t="str">
        <f t="shared" si="0"/>
        <v/>
      </c>
      <c r="B23" t="str">
        <f>IF(E23="","",①団体情報入力!$C$5)</f>
        <v/>
      </c>
      <c r="D23" t="str">
        <f>IF(E23="","",①団体情報入力!C$10)</f>
        <v/>
      </c>
      <c r="E23" t="str">
        <f>IF(②選手情報入力!C32="","",②選手情報入力!C32)</f>
        <v/>
      </c>
      <c r="F23" t="str">
        <f>IF(E23="","",②選手情報入力!D32)</f>
        <v/>
      </c>
      <c r="G23" t="str">
        <f>IF(E23="","",ASC(②選手情報入力!E32))</f>
        <v/>
      </c>
      <c r="H23" t="str">
        <f t="shared" si="1"/>
        <v/>
      </c>
      <c r="I23" t="str">
        <f>IF(E23="","",②選手情報入力!F32&amp;" "&amp;②選手情報入力!G32)</f>
        <v/>
      </c>
      <c r="J23" t="str">
        <f>IF(E23="","",IF(②選手情報入力!H32="","JPN",LEFT(②選手情報入力!H32,3)))</f>
        <v/>
      </c>
      <c r="K23" t="str">
        <f>IF(E23="","",IF(②選手情報入力!I32="男",1,2))</f>
        <v/>
      </c>
      <c r="L23" t="str">
        <f>IF(E23="","",IF(②選手情報入力!J32="","",②選手情報入力!J32))</f>
        <v/>
      </c>
      <c r="M23" t="str">
        <f>IF(E23="","",LEFT(②選手情報入力!K32,4))</f>
        <v/>
      </c>
      <c r="N23" t="str">
        <f>IF(E23="","",RIGHT(②選手情報入力!K32,4))</f>
        <v/>
      </c>
      <c r="O23" t="str">
        <f t="shared" si="2"/>
        <v/>
      </c>
      <c r="Q23" t="str">
        <f>IF(E23="","",IF(②選手情報入力!L32="","",IF(K23=1,VLOOKUP(②選手情報入力!L32,種目情報!$A$4:$B$167,2,FALSE),VLOOKUP(②選手情報入力!L32,種目情報!$E$4:$F$142,2,FALSE))))</f>
        <v/>
      </c>
      <c r="R23" t="str">
        <f>IF(E23="","",IF(②選手情報入力!M32="","",②選手情報入力!M32))</f>
        <v/>
      </c>
      <c r="S23" s="28"/>
      <c r="T23" t="str">
        <f>IF(E23="","",IF(②選手情報入力!L32="","",IF(K23=1,VLOOKUP(②選手情報入力!L32,種目情報!$A$4:$C$135,3,FALSE),VLOOKUP(②選手情報入力!L32,種目情報!$E$4:$G$135,3,FALSE))))</f>
        <v/>
      </c>
      <c r="U23" t="str">
        <f>IF(E23="","",IF(②選手情報入力!O32="","",IF(K23=1,VLOOKUP(②選手情報入力!O32,種目情報!$A$5:$B$151,2,FALSE),VLOOKUP(②選手情報入力!O32,種目情報!$E$5:$F$135,2,FALSE))))</f>
        <v/>
      </c>
      <c r="V23" t="str">
        <f>IF(E23="","",IF(②選手情報入力!P32="","",②選手情報入力!P32))</f>
        <v/>
      </c>
      <c r="W23" s="28"/>
      <c r="X23" t="str">
        <f>IF(E23="","",IF(②選手情報入力!O32="","",IF(K23=1,VLOOKUP(②選手情報入力!O32,種目情報!$A$5:$C$135,3,FALSE),VLOOKUP(②選手情報入力!O32,種目情報!$E$5:$G$135,3,FALSE))))</f>
        <v/>
      </c>
      <c r="Y23" t="str">
        <f>IF(E23="","",IF(②選手情報入力!R32="","",IF(K23=1,VLOOKUP(②選手情報入力!R32,種目情報!$A$5:$B$151,2,FALSE),VLOOKUP(②選手情報入力!R32,種目情報!$E$5:$F$135,2,FALSE))))</f>
        <v/>
      </c>
      <c r="Z23" t="str">
        <f>IF(E23="","",IF(②選手情報入力!S32="","",②選手情報入力!S32))</f>
        <v/>
      </c>
      <c r="AA23" s="28"/>
      <c r="AB23" t="str">
        <f>IF(E23="","",IF(②選手情報入力!R32="","",IF(K23=1,VLOOKUP(②選手情報入力!R32,種目情報!$A$5:$C$135,3,FALSE),VLOOKUP(②選手情報入力!R32,種目情報!$E$5:$G$135,3,FALSE))))</f>
        <v/>
      </c>
      <c r="AC23" t="str">
        <f>IF(E23="","",IF(②選手情報入力!T32="","",IF(K23=1,種目情報!$J$4,種目情報!$J$6)))</f>
        <v/>
      </c>
      <c r="AD23" t="str">
        <f>IF(E23="","",IF(②選手情報入力!T32="","",IF(K23=1,IF(②選手情報入力!$U$7="","",②選手情報入力!$U$7),IF(②選手情報入力!$U$8="","",②選手情報入力!$U$8))))</f>
        <v/>
      </c>
      <c r="AE23" t="str">
        <f>IF(E23="","",IF(②選手情報入力!T32="","",IF(K23=1,IF(②選手情報入力!$T$7="",0,1),IF(②選手情報入力!$T$8="",0,1))))</f>
        <v/>
      </c>
      <c r="AF23" t="str">
        <f>IF(E23="","",IF(②選手情報入力!T32="","",2))</f>
        <v/>
      </c>
      <c r="AG23" t="str">
        <f>IF(E23="","",IF(②選手情報入力!V32="","",IF(K23=1,種目情報!$J$5,種目情報!$J$7)))</f>
        <v/>
      </c>
      <c r="AH23" t="str">
        <f>IF(E23="","",IF(②選手情報入力!V32="","",IF(K23=1,IF(②選手情報入力!$W$7="","",②選手情報入力!$W$7),IF(②選手情報入力!$W$8="","",②選手情報入力!$W$8))))</f>
        <v/>
      </c>
      <c r="AI23" t="str">
        <f>IF(E23="","",IF(②選手情報入力!V32="","",IF(K23=1,IF(②選手情報入力!$V$7="",0,1),IF(②選手情報入力!$V$8="",0,1))))</f>
        <v/>
      </c>
      <c r="AJ23" t="str">
        <f>IF(E23="","",IF(②選手情報入力!V32="","",2))</f>
        <v/>
      </c>
    </row>
    <row r="24" spans="1:36">
      <c r="A24" t="str">
        <f t="shared" si="0"/>
        <v/>
      </c>
      <c r="B24" t="str">
        <f>IF(E24="","",①団体情報入力!$C$5)</f>
        <v/>
      </c>
      <c r="D24" t="str">
        <f>IF(E24="","",①団体情報入力!C$10)</f>
        <v/>
      </c>
      <c r="E24" t="str">
        <f>IF(②選手情報入力!C33="","",②選手情報入力!C33)</f>
        <v/>
      </c>
      <c r="F24" t="str">
        <f>IF(E24="","",②選手情報入力!D33)</f>
        <v/>
      </c>
      <c r="G24" t="str">
        <f>IF(E24="","",ASC(②選手情報入力!E33))</f>
        <v/>
      </c>
      <c r="H24" t="str">
        <f t="shared" si="1"/>
        <v/>
      </c>
      <c r="I24" t="str">
        <f>IF(E24="","",②選手情報入力!F33&amp;" "&amp;②選手情報入力!G33)</f>
        <v/>
      </c>
      <c r="J24" t="str">
        <f>IF(E24="","",IF(②選手情報入力!H33="","JPN",LEFT(②選手情報入力!H33,3)))</f>
        <v/>
      </c>
      <c r="K24" t="str">
        <f>IF(E24="","",IF(②選手情報入力!I33="男",1,2))</f>
        <v/>
      </c>
      <c r="L24" t="str">
        <f>IF(E24="","",IF(②選手情報入力!J33="","",②選手情報入力!J33))</f>
        <v/>
      </c>
      <c r="M24" t="str">
        <f>IF(E24="","",LEFT(②選手情報入力!K33,4))</f>
        <v/>
      </c>
      <c r="N24" t="str">
        <f>IF(E24="","",RIGHT(②選手情報入力!K33,4))</f>
        <v/>
      </c>
      <c r="O24" t="str">
        <f t="shared" si="2"/>
        <v/>
      </c>
      <c r="Q24" t="str">
        <f>IF(E24="","",IF(②選手情報入力!L33="","",IF(K24=1,VLOOKUP(②選手情報入力!L33,種目情報!$A$4:$B$167,2,FALSE),VLOOKUP(②選手情報入力!L33,種目情報!$E$4:$F$142,2,FALSE))))</f>
        <v/>
      </c>
      <c r="R24" t="str">
        <f>IF(E24="","",IF(②選手情報入力!M33="","",②選手情報入力!M33))</f>
        <v/>
      </c>
      <c r="S24" s="28"/>
      <c r="T24" t="str">
        <f>IF(E24="","",IF(②選手情報入力!L33="","",IF(K24=1,VLOOKUP(②選手情報入力!L33,種目情報!$A$4:$C$135,3,FALSE),VLOOKUP(②選手情報入力!L33,種目情報!$E$4:$G$135,3,FALSE))))</f>
        <v/>
      </c>
      <c r="U24" t="str">
        <f>IF(E24="","",IF(②選手情報入力!O33="","",IF(K24=1,VLOOKUP(②選手情報入力!O33,種目情報!$A$5:$B$151,2,FALSE),VLOOKUP(②選手情報入力!O33,種目情報!$E$5:$F$135,2,FALSE))))</f>
        <v/>
      </c>
      <c r="V24" t="str">
        <f>IF(E24="","",IF(②選手情報入力!P33="","",②選手情報入力!P33))</f>
        <v/>
      </c>
      <c r="W24" s="28"/>
      <c r="X24" t="str">
        <f>IF(E24="","",IF(②選手情報入力!O33="","",IF(K24=1,VLOOKUP(②選手情報入力!O33,種目情報!$A$5:$C$135,3,FALSE),VLOOKUP(②選手情報入力!O33,種目情報!$E$5:$G$135,3,FALSE))))</f>
        <v/>
      </c>
      <c r="Y24" t="str">
        <f>IF(E24="","",IF(②選手情報入力!R33="","",IF(K24=1,VLOOKUP(②選手情報入力!R33,種目情報!$A$5:$B$151,2,FALSE),VLOOKUP(②選手情報入力!R33,種目情報!$E$5:$F$135,2,FALSE))))</f>
        <v/>
      </c>
      <c r="Z24" t="str">
        <f>IF(E24="","",IF(②選手情報入力!S33="","",②選手情報入力!S33))</f>
        <v/>
      </c>
      <c r="AA24" s="28"/>
      <c r="AB24" t="str">
        <f>IF(E24="","",IF(②選手情報入力!R33="","",IF(K24=1,VLOOKUP(②選手情報入力!R33,種目情報!$A$5:$C$135,3,FALSE),VLOOKUP(②選手情報入力!R33,種目情報!$E$5:$G$135,3,FALSE))))</f>
        <v/>
      </c>
      <c r="AC24" t="str">
        <f>IF(E24="","",IF(②選手情報入力!T33="","",IF(K24=1,種目情報!$J$4,種目情報!$J$6)))</f>
        <v/>
      </c>
      <c r="AD24" t="str">
        <f>IF(E24="","",IF(②選手情報入力!T33="","",IF(K24=1,IF(②選手情報入力!$U$7="","",②選手情報入力!$U$7),IF(②選手情報入力!$U$8="","",②選手情報入力!$U$8))))</f>
        <v/>
      </c>
      <c r="AE24" t="str">
        <f>IF(E24="","",IF(②選手情報入力!T33="","",IF(K24=1,IF(②選手情報入力!$T$7="",0,1),IF(②選手情報入力!$T$8="",0,1))))</f>
        <v/>
      </c>
      <c r="AF24" t="str">
        <f>IF(E24="","",IF(②選手情報入力!T33="","",2))</f>
        <v/>
      </c>
      <c r="AG24" t="str">
        <f>IF(E24="","",IF(②選手情報入力!V33="","",IF(K24=1,種目情報!$J$5,種目情報!$J$7)))</f>
        <v/>
      </c>
      <c r="AH24" t="str">
        <f>IF(E24="","",IF(②選手情報入力!V33="","",IF(K24=1,IF(②選手情報入力!$W$7="","",②選手情報入力!$W$7),IF(②選手情報入力!$W$8="","",②選手情報入力!$W$8))))</f>
        <v/>
      </c>
      <c r="AI24" t="str">
        <f>IF(E24="","",IF(②選手情報入力!V33="","",IF(K24=1,IF(②選手情報入力!$V$7="",0,1),IF(②選手情報入力!$V$8="",0,1))))</f>
        <v/>
      </c>
      <c r="AJ24" t="str">
        <f>IF(E24="","",IF(②選手情報入力!V33="","",2))</f>
        <v/>
      </c>
    </row>
    <row r="25" spans="1:36">
      <c r="A25" t="str">
        <f t="shared" si="0"/>
        <v/>
      </c>
      <c r="B25" t="str">
        <f>IF(E25="","",①団体情報入力!$C$5)</f>
        <v/>
      </c>
      <c r="D25" t="str">
        <f>IF(E25="","",①団体情報入力!C$10)</f>
        <v/>
      </c>
      <c r="E25" t="str">
        <f>IF(②選手情報入力!C34="","",②選手情報入力!C34)</f>
        <v/>
      </c>
      <c r="F25" t="str">
        <f>IF(E25="","",②選手情報入力!D34)</f>
        <v/>
      </c>
      <c r="G25" t="str">
        <f>IF(E25="","",ASC(②選手情報入力!E34))</f>
        <v/>
      </c>
      <c r="H25" t="str">
        <f t="shared" si="1"/>
        <v/>
      </c>
      <c r="I25" t="str">
        <f>IF(E25="","",②選手情報入力!F34&amp;" "&amp;②選手情報入力!G34)</f>
        <v/>
      </c>
      <c r="J25" t="str">
        <f>IF(E25="","",IF(②選手情報入力!H34="","JPN",LEFT(②選手情報入力!H34,3)))</f>
        <v/>
      </c>
      <c r="K25" t="str">
        <f>IF(E25="","",IF(②選手情報入力!I34="男",1,2))</f>
        <v/>
      </c>
      <c r="L25" t="str">
        <f>IF(E25="","",IF(②選手情報入力!J34="","",②選手情報入力!J34))</f>
        <v/>
      </c>
      <c r="M25" t="str">
        <f>IF(E25="","",LEFT(②選手情報入力!K34,4))</f>
        <v/>
      </c>
      <c r="N25" t="str">
        <f>IF(E25="","",RIGHT(②選手情報入力!K34,4))</f>
        <v/>
      </c>
      <c r="O25" t="str">
        <f t="shared" si="2"/>
        <v/>
      </c>
      <c r="Q25" t="str">
        <f>IF(E25="","",IF(②選手情報入力!L34="","",IF(K25=1,VLOOKUP(②選手情報入力!L34,種目情報!$A$4:$B$167,2,FALSE),VLOOKUP(②選手情報入力!L34,種目情報!$E$4:$F$142,2,FALSE))))</f>
        <v/>
      </c>
      <c r="R25" t="str">
        <f>IF(E25="","",IF(②選手情報入力!M34="","",②選手情報入力!M34))</f>
        <v/>
      </c>
      <c r="S25" s="28"/>
      <c r="T25" t="str">
        <f>IF(E25="","",IF(②選手情報入力!L34="","",IF(K25=1,VLOOKUP(②選手情報入力!L34,種目情報!$A$4:$C$135,3,FALSE),VLOOKUP(②選手情報入力!L34,種目情報!$E$4:$G$135,3,FALSE))))</f>
        <v/>
      </c>
      <c r="U25" t="str">
        <f>IF(E25="","",IF(②選手情報入力!O34="","",IF(K25=1,VLOOKUP(②選手情報入力!O34,種目情報!$A$5:$B$151,2,FALSE),VLOOKUP(②選手情報入力!O34,種目情報!$E$5:$F$135,2,FALSE))))</f>
        <v/>
      </c>
      <c r="V25" t="str">
        <f>IF(E25="","",IF(②選手情報入力!P34="","",②選手情報入力!P34))</f>
        <v/>
      </c>
      <c r="W25" s="28"/>
      <c r="X25" t="str">
        <f>IF(E25="","",IF(②選手情報入力!O34="","",IF(K25=1,VLOOKUP(②選手情報入力!O34,種目情報!$A$5:$C$135,3,FALSE),VLOOKUP(②選手情報入力!O34,種目情報!$E$5:$G$135,3,FALSE))))</f>
        <v/>
      </c>
      <c r="Y25" t="str">
        <f>IF(E25="","",IF(②選手情報入力!R34="","",IF(K25=1,VLOOKUP(②選手情報入力!R34,種目情報!$A$5:$B$151,2,FALSE),VLOOKUP(②選手情報入力!R34,種目情報!$E$5:$F$135,2,FALSE))))</f>
        <v/>
      </c>
      <c r="Z25" t="str">
        <f>IF(E25="","",IF(②選手情報入力!S34="","",②選手情報入力!S34))</f>
        <v/>
      </c>
      <c r="AA25" s="28"/>
      <c r="AB25" t="str">
        <f>IF(E25="","",IF(②選手情報入力!R34="","",IF(K25=1,VLOOKUP(②選手情報入力!R34,種目情報!$A$5:$C$135,3,FALSE),VLOOKUP(②選手情報入力!R34,種目情報!$E$5:$G$135,3,FALSE))))</f>
        <v/>
      </c>
      <c r="AC25" t="str">
        <f>IF(E25="","",IF(②選手情報入力!T34="","",IF(K25=1,種目情報!$J$4,種目情報!$J$6)))</f>
        <v/>
      </c>
      <c r="AD25" t="str">
        <f>IF(E25="","",IF(②選手情報入力!T34="","",IF(K25=1,IF(②選手情報入力!$U$7="","",②選手情報入力!$U$7),IF(②選手情報入力!$U$8="","",②選手情報入力!$U$8))))</f>
        <v/>
      </c>
      <c r="AE25" t="str">
        <f>IF(E25="","",IF(②選手情報入力!T34="","",IF(K25=1,IF(②選手情報入力!$T$7="",0,1),IF(②選手情報入力!$T$8="",0,1))))</f>
        <v/>
      </c>
      <c r="AF25" t="str">
        <f>IF(E25="","",IF(②選手情報入力!T34="","",2))</f>
        <v/>
      </c>
      <c r="AG25" t="str">
        <f>IF(E25="","",IF(②選手情報入力!V34="","",IF(K25=1,種目情報!$J$5,種目情報!$J$7)))</f>
        <v/>
      </c>
      <c r="AH25" t="str">
        <f>IF(E25="","",IF(②選手情報入力!V34="","",IF(K25=1,IF(②選手情報入力!$W$7="","",②選手情報入力!$W$7),IF(②選手情報入力!$W$8="","",②選手情報入力!$W$8))))</f>
        <v/>
      </c>
      <c r="AI25" t="str">
        <f>IF(E25="","",IF(②選手情報入力!V34="","",IF(K25=1,IF(②選手情報入力!$V$7="",0,1),IF(②選手情報入力!$V$8="",0,1))))</f>
        <v/>
      </c>
      <c r="AJ25" t="str">
        <f>IF(E25="","",IF(②選手情報入力!V34="","",2))</f>
        <v/>
      </c>
    </row>
    <row r="26" spans="1:36">
      <c r="A26" t="str">
        <f t="shared" si="0"/>
        <v/>
      </c>
      <c r="B26" t="str">
        <f>IF(E26="","",①団体情報入力!$C$5)</f>
        <v/>
      </c>
      <c r="D26" t="str">
        <f>IF(E26="","",①団体情報入力!C$10)</f>
        <v/>
      </c>
      <c r="E26" t="str">
        <f>IF(②選手情報入力!C35="","",②選手情報入力!C35)</f>
        <v/>
      </c>
      <c r="F26" t="str">
        <f>IF(E26="","",②選手情報入力!D35)</f>
        <v/>
      </c>
      <c r="G26" t="str">
        <f>IF(E26="","",ASC(②選手情報入力!E35))</f>
        <v/>
      </c>
      <c r="H26" t="str">
        <f t="shared" si="1"/>
        <v/>
      </c>
      <c r="I26" t="str">
        <f>IF(E26="","",②選手情報入力!F35&amp;" "&amp;②選手情報入力!G35)</f>
        <v/>
      </c>
      <c r="J26" t="str">
        <f>IF(E26="","",IF(②選手情報入力!H35="","JPN",LEFT(②選手情報入力!H35,3)))</f>
        <v/>
      </c>
      <c r="K26" t="str">
        <f>IF(E26="","",IF(②選手情報入力!I35="男",1,2))</f>
        <v/>
      </c>
      <c r="L26" t="str">
        <f>IF(E26="","",IF(②選手情報入力!J35="","",②選手情報入力!J35))</f>
        <v/>
      </c>
      <c r="M26" t="str">
        <f>IF(E26="","",LEFT(②選手情報入力!K35,4))</f>
        <v/>
      </c>
      <c r="N26" t="str">
        <f>IF(E26="","",RIGHT(②選手情報入力!K35,4))</f>
        <v/>
      </c>
      <c r="O26" t="str">
        <f t="shared" si="2"/>
        <v/>
      </c>
      <c r="Q26" t="str">
        <f>IF(E26="","",IF(②選手情報入力!L35="","",IF(K26=1,VLOOKUP(②選手情報入力!L35,種目情報!$A$4:$B$167,2,FALSE),VLOOKUP(②選手情報入力!L35,種目情報!$E$4:$F$142,2,FALSE))))</f>
        <v/>
      </c>
      <c r="R26" t="str">
        <f>IF(E26="","",IF(②選手情報入力!M35="","",②選手情報入力!M35))</f>
        <v/>
      </c>
      <c r="S26" s="28"/>
      <c r="T26" t="str">
        <f>IF(E26="","",IF(②選手情報入力!L35="","",IF(K26=1,VLOOKUP(②選手情報入力!L35,種目情報!$A$4:$C$135,3,FALSE),VLOOKUP(②選手情報入力!L35,種目情報!$E$4:$G$135,3,FALSE))))</f>
        <v/>
      </c>
      <c r="U26" t="str">
        <f>IF(E26="","",IF(②選手情報入力!O35="","",IF(K26=1,VLOOKUP(②選手情報入力!O35,種目情報!$A$5:$B$151,2,FALSE),VLOOKUP(②選手情報入力!O35,種目情報!$E$5:$F$135,2,FALSE))))</f>
        <v/>
      </c>
      <c r="V26" t="str">
        <f>IF(E26="","",IF(②選手情報入力!P35="","",②選手情報入力!P35))</f>
        <v/>
      </c>
      <c r="W26" s="28"/>
      <c r="X26" t="str">
        <f>IF(E26="","",IF(②選手情報入力!O35="","",IF(K26=1,VLOOKUP(②選手情報入力!O35,種目情報!$A$5:$C$135,3,FALSE),VLOOKUP(②選手情報入力!O35,種目情報!$E$5:$G$135,3,FALSE))))</f>
        <v/>
      </c>
      <c r="Y26" t="str">
        <f>IF(E26="","",IF(②選手情報入力!R35="","",IF(K26=1,VLOOKUP(②選手情報入力!R35,種目情報!$A$5:$B$151,2,FALSE),VLOOKUP(②選手情報入力!R35,種目情報!$E$5:$F$135,2,FALSE))))</f>
        <v/>
      </c>
      <c r="Z26" t="str">
        <f>IF(E26="","",IF(②選手情報入力!S35="","",②選手情報入力!S35))</f>
        <v/>
      </c>
      <c r="AA26" s="28"/>
      <c r="AB26" t="str">
        <f>IF(E26="","",IF(②選手情報入力!R35="","",IF(K26=1,VLOOKUP(②選手情報入力!R35,種目情報!$A$5:$C$135,3,FALSE),VLOOKUP(②選手情報入力!R35,種目情報!$E$5:$G$135,3,FALSE))))</f>
        <v/>
      </c>
      <c r="AC26" t="str">
        <f>IF(E26="","",IF(②選手情報入力!T35="","",IF(K26=1,種目情報!$J$4,種目情報!$J$6)))</f>
        <v/>
      </c>
      <c r="AD26" t="str">
        <f>IF(E26="","",IF(②選手情報入力!T35="","",IF(K26=1,IF(②選手情報入力!$U$7="","",②選手情報入力!$U$7),IF(②選手情報入力!$U$8="","",②選手情報入力!$U$8))))</f>
        <v/>
      </c>
      <c r="AE26" t="str">
        <f>IF(E26="","",IF(②選手情報入力!T35="","",IF(K26=1,IF(②選手情報入力!$T$7="",0,1),IF(②選手情報入力!$T$8="",0,1))))</f>
        <v/>
      </c>
      <c r="AF26" t="str">
        <f>IF(E26="","",IF(②選手情報入力!T35="","",2))</f>
        <v/>
      </c>
      <c r="AG26" t="str">
        <f>IF(E26="","",IF(②選手情報入力!V35="","",IF(K26=1,種目情報!$J$5,種目情報!$J$7)))</f>
        <v/>
      </c>
      <c r="AH26" t="str">
        <f>IF(E26="","",IF(②選手情報入力!V35="","",IF(K26=1,IF(②選手情報入力!$W$7="","",②選手情報入力!$W$7),IF(②選手情報入力!$W$8="","",②選手情報入力!$W$8))))</f>
        <v/>
      </c>
      <c r="AI26" t="str">
        <f>IF(E26="","",IF(②選手情報入力!V35="","",IF(K26=1,IF(②選手情報入力!$V$7="",0,1),IF(②選手情報入力!$V$8="",0,1))))</f>
        <v/>
      </c>
      <c r="AJ26" t="str">
        <f>IF(E26="","",IF(②選手情報入力!V35="","",2))</f>
        <v/>
      </c>
    </row>
    <row r="27" spans="1:36">
      <c r="A27" t="str">
        <f t="shared" si="0"/>
        <v/>
      </c>
      <c r="B27" t="str">
        <f>IF(E27="","",①団体情報入力!$C$5)</f>
        <v/>
      </c>
      <c r="D27" t="str">
        <f>IF(E27="","",①団体情報入力!C$10)</f>
        <v/>
      </c>
      <c r="E27" t="str">
        <f>IF(②選手情報入力!C36="","",②選手情報入力!C36)</f>
        <v/>
      </c>
      <c r="F27" t="str">
        <f>IF(E27="","",②選手情報入力!D36)</f>
        <v/>
      </c>
      <c r="G27" t="str">
        <f>IF(E27="","",ASC(②選手情報入力!E36))</f>
        <v/>
      </c>
      <c r="H27" t="str">
        <f t="shared" si="1"/>
        <v/>
      </c>
      <c r="I27" t="str">
        <f>IF(E27="","",②選手情報入力!F36&amp;" "&amp;②選手情報入力!G36)</f>
        <v/>
      </c>
      <c r="J27" t="str">
        <f>IF(E27="","",IF(②選手情報入力!H36="","JPN",LEFT(②選手情報入力!H36,3)))</f>
        <v/>
      </c>
      <c r="K27" t="str">
        <f>IF(E27="","",IF(②選手情報入力!I36="男",1,2))</f>
        <v/>
      </c>
      <c r="L27" t="str">
        <f>IF(E27="","",IF(②選手情報入力!J36="","",②選手情報入力!J36))</f>
        <v/>
      </c>
      <c r="M27" t="str">
        <f>IF(E27="","",LEFT(②選手情報入力!K36,4))</f>
        <v/>
      </c>
      <c r="N27" t="str">
        <f>IF(E27="","",RIGHT(②選手情報入力!K36,4))</f>
        <v/>
      </c>
      <c r="O27" t="str">
        <f t="shared" si="2"/>
        <v/>
      </c>
      <c r="Q27" t="str">
        <f>IF(E27="","",IF(②選手情報入力!L36="","",IF(K27=1,VLOOKUP(②選手情報入力!L36,種目情報!$A$4:$B$167,2,FALSE),VLOOKUP(②選手情報入力!L36,種目情報!$E$4:$F$142,2,FALSE))))</f>
        <v/>
      </c>
      <c r="R27" t="str">
        <f>IF(E27="","",IF(②選手情報入力!M36="","",②選手情報入力!M36))</f>
        <v/>
      </c>
      <c r="S27" s="28"/>
      <c r="T27" t="str">
        <f>IF(E27="","",IF(②選手情報入力!L36="","",IF(K27=1,VLOOKUP(②選手情報入力!L36,種目情報!$A$4:$C$135,3,FALSE),VLOOKUP(②選手情報入力!L36,種目情報!$E$4:$G$135,3,FALSE))))</f>
        <v/>
      </c>
      <c r="U27" t="str">
        <f>IF(E27="","",IF(②選手情報入力!O36="","",IF(K27=1,VLOOKUP(②選手情報入力!O36,種目情報!$A$5:$B$151,2,FALSE),VLOOKUP(②選手情報入力!O36,種目情報!$E$5:$F$135,2,FALSE))))</f>
        <v/>
      </c>
      <c r="V27" t="str">
        <f>IF(E27="","",IF(②選手情報入力!P36="","",②選手情報入力!P36))</f>
        <v/>
      </c>
      <c r="W27" s="28"/>
      <c r="X27" t="str">
        <f>IF(E27="","",IF(②選手情報入力!O36="","",IF(K27=1,VLOOKUP(②選手情報入力!O36,種目情報!$A$5:$C$135,3,FALSE),VLOOKUP(②選手情報入力!O36,種目情報!$E$5:$G$135,3,FALSE))))</f>
        <v/>
      </c>
      <c r="Y27" t="str">
        <f>IF(E27="","",IF(②選手情報入力!R36="","",IF(K27=1,VLOOKUP(②選手情報入力!R36,種目情報!$A$5:$B$151,2,FALSE),VLOOKUP(②選手情報入力!R36,種目情報!$E$5:$F$135,2,FALSE))))</f>
        <v/>
      </c>
      <c r="Z27" t="str">
        <f>IF(E27="","",IF(②選手情報入力!S36="","",②選手情報入力!S36))</f>
        <v/>
      </c>
      <c r="AA27" s="28"/>
      <c r="AB27" t="str">
        <f>IF(E27="","",IF(②選手情報入力!R36="","",IF(K27=1,VLOOKUP(②選手情報入力!R36,種目情報!$A$5:$C$135,3,FALSE),VLOOKUP(②選手情報入力!R36,種目情報!$E$5:$G$135,3,FALSE))))</f>
        <v/>
      </c>
      <c r="AC27" t="str">
        <f>IF(E27="","",IF(②選手情報入力!T36="","",IF(K27=1,種目情報!$J$4,種目情報!$J$6)))</f>
        <v/>
      </c>
      <c r="AD27" t="str">
        <f>IF(E27="","",IF(②選手情報入力!T36="","",IF(K27=1,IF(②選手情報入力!$U$7="","",②選手情報入力!$U$7),IF(②選手情報入力!$U$8="","",②選手情報入力!$U$8))))</f>
        <v/>
      </c>
      <c r="AE27" t="str">
        <f>IF(E27="","",IF(②選手情報入力!T36="","",IF(K27=1,IF(②選手情報入力!$T$7="",0,1),IF(②選手情報入力!$T$8="",0,1))))</f>
        <v/>
      </c>
      <c r="AF27" t="str">
        <f>IF(E27="","",IF(②選手情報入力!T36="","",2))</f>
        <v/>
      </c>
      <c r="AG27" t="str">
        <f>IF(E27="","",IF(②選手情報入力!V36="","",IF(K27=1,種目情報!$J$5,種目情報!$J$7)))</f>
        <v/>
      </c>
      <c r="AH27" t="str">
        <f>IF(E27="","",IF(②選手情報入力!V36="","",IF(K27=1,IF(②選手情報入力!$W$7="","",②選手情報入力!$W$7),IF(②選手情報入力!$W$8="","",②選手情報入力!$W$8))))</f>
        <v/>
      </c>
      <c r="AI27" t="str">
        <f>IF(E27="","",IF(②選手情報入力!V36="","",IF(K27=1,IF(②選手情報入力!$V$7="",0,1),IF(②選手情報入力!$V$8="",0,1))))</f>
        <v/>
      </c>
      <c r="AJ27" t="str">
        <f>IF(E27="","",IF(②選手情報入力!V36="","",2))</f>
        <v/>
      </c>
    </row>
    <row r="28" spans="1:36">
      <c r="A28" t="str">
        <f t="shared" si="0"/>
        <v/>
      </c>
      <c r="B28" t="str">
        <f>IF(E28="","",①団体情報入力!$C$5)</f>
        <v/>
      </c>
      <c r="D28" t="str">
        <f>IF(E28="","",①団体情報入力!C$10)</f>
        <v/>
      </c>
      <c r="E28" t="str">
        <f>IF(②選手情報入力!C37="","",②選手情報入力!C37)</f>
        <v/>
      </c>
      <c r="F28" t="str">
        <f>IF(E28="","",②選手情報入力!D37)</f>
        <v/>
      </c>
      <c r="G28" t="str">
        <f>IF(E28="","",ASC(②選手情報入力!E37))</f>
        <v/>
      </c>
      <c r="H28" t="str">
        <f t="shared" si="1"/>
        <v/>
      </c>
      <c r="I28" t="str">
        <f>IF(E28="","",②選手情報入力!F37&amp;" "&amp;②選手情報入力!G37)</f>
        <v/>
      </c>
      <c r="J28" t="str">
        <f>IF(E28="","",IF(②選手情報入力!H37="","JPN",LEFT(②選手情報入力!H37,3)))</f>
        <v/>
      </c>
      <c r="K28" t="str">
        <f>IF(E28="","",IF(②選手情報入力!I37="男",1,2))</f>
        <v/>
      </c>
      <c r="L28" t="str">
        <f>IF(E28="","",IF(②選手情報入力!J37="","",②選手情報入力!J37))</f>
        <v/>
      </c>
      <c r="M28" t="str">
        <f>IF(E28="","",LEFT(②選手情報入力!K37,4))</f>
        <v/>
      </c>
      <c r="N28" t="str">
        <f>IF(E28="","",RIGHT(②選手情報入力!K37,4))</f>
        <v/>
      </c>
      <c r="O28" t="str">
        <f t="shared" si="2"/>
        <v/>
      </c>
      <c r="Q28" t="str">
        <f>IF(E28="","",IF(②選手情報入力!L37="","",IF(K28=1,VLOOKUP(②選手情報入力!L37,種目情報!$A$4:$B$167,2,FALSE),VLOOKUP(②選手情報入力!L37,種目情報!$E$4:$F$142,2,FALSE))))</f>
        <v/>
      </c>
      <c r="R28" t="str">
        <f>IF(E28="","",IF(②選手情報入力!M37="","",②選手情報入力!M37))</f>
        <v/>
      </c>
      <c r="S28" s="28"/>
      <c r="T28" t="str">
        <f>IF(E28="","",IF(②選手情報入力!L37="","",IF(K28=1,VLOOKUP(②選手情報入力!L37,種目情報!$A$4:$C$135,3,FALSE),VLOOKUP(②選手情報入力!L37,種目情報!$E$4:$G$135,3,FALSE))))</f>
        <v/>
      </c>
      <c r="U28" t="str">
        <f>IF(E28="","",IF(②選手情報入力!O37="","",IF(K28=1,VLOOKUP(②選手情報入力!O37,種目情報!$A$5:$B$151,2,FALSE),VLOOKUP(②選手情報入力!O37,種目情報!$E$5:$F$135,2,FALSE))))</f>
        <v/>
      </c>
      <c r="V28" t="str">
        <f>IF(E28="","",IF(②選手情報入力!P37="","",②選手情報入力!P37))</f>
        <v/>
      </c>
      <c r="W28" s="28"/>
      <c r="X28" t="str">
        <f>IF(E28="","",IF(②選手情報入力!O37="","",IF(K28=1,VLOOKUP(②選手情報入力!O37,種目情報!$A$5:$C$135,3,FALSE),VLOOKUP(②選手情報入力!O37,種目情報!$E$5:$G$135,3,FALSE))))</f>
        <v/>
      </c>
      <c r="Y28" t="str">
        <f>IF(E28="","",IF(②選手情報入力!R37="","",IF(K28=1,VLOOKUP(②選手情報入力!R37,種目情報!$A$5:$B$151,2,FALSE),VLOOKUP(②選手情報入力!R37,種目情報!$E$5:$F$135,2,FALSE))))</f>
        <v/>
      </c>
      <c r="Z28" t="str">
        <f>IF(E28="","",IF(②選手情報入力!S37="","",②選手情報入力!S37))</f>
        <v/>
      </c>
      <c r="AA28" s="28"/>
      <c r="AB28" t="str">
        <f>IF(E28="","",IF(②選手情報入力!R37="","",IF(K28=1,VLOOKUP(②選手情報入力!R37,種目情報!$A$5:$C$135,3,FALSE),VLOOKUP(②選手情報入力!R37,種目情報!$E$5:$G$135,3,FALSE))))</f>
        <v/>
      </c>
      <c r="AC28" t="str">
        <f>IF(E28="","",IF(②選手情報入力!T37="","",IF(K28=1,種目情報!$J$4,種目情報!$J$6)))</f>
        <v/>
      </c>
      <c r="AD28" t="str">
        <f>IF(E28="","",IF(②選手情報入力!T37="","",IF(K28=1,IF(②選手情報入力!$U$7="","",②選手情報入力!$U$7),IF(②選手情報入力!$U$8="","",②選手情報入力!$U$8))))</f>
        <v/>
      </c>
      <c r="AE28" t="str">
        <f>IF(E28="","",IF(②選手情報入力!T37="","",IF(K28=1,IF(②選手情報入力!$T$7="",0,1),IF(②選手情報入力!$T$8="",0,1))))</f>
        <v/>
      </c>
      <c r="AF28" t="str">
        <f>IF(E28="","",IF(②選手情報入力!T37="","",2))</f>
        <v/>
      </c>
      <c r="AG28" t="str">
        <f>IF(E28="","",IF(②選手情報入力!V37="","",IF(K28=1,種目情報!$J$5,種目情報!$J$7)))</f>
        <v/>
      </c>
      <c r="AH28" t="str">
        <f>IF(E28="","",IF(②選手情報入力!V37="","",IF(K28=1,IF(②選手情報入力!$W$7="","",②選手情報入力!$W$7),IF(②選手情報入力!$W$8="","",②選手情報入力!$W$8))))</f>
        <v/>
      </c>
      <c r="AI28" t="str">
        <f>IF(E28="","",IF(②選手情報入力!V37="","",IF(K28=1,IF(②選手情報入力!$V$7="",0,1),IF(②選手情報入力!$V$8="",0,1))))</f>
        <v/>
      </c>
      <c r="AJ28" t="str">
        <f>IF(E28="","",IF(②選手情報入力!V37="","",2))</f>
        <v/>
      </c>
    </row>
    <row r="29" spans="1:36">
      <c r="A29" t="str">
        <f t="shared" si="0"/>
        <v/>
      </c>
      <c r="B29" t="str">
        <f>IF(E29="","",①団体情報入力!$C$5)</f>
        <v/>
      </c>
      <c r="D29" t="str">
        <f>IF(E29="","",①団体情報入力!C$10)</f>
        <v/>
      </c>
      <c r="E29" t="str">
        <f>IF(②選手情報入力!C38="","",②選手情報入力!C38)</f>
        <v/>
      </c>
      <c r="F29" t="str">
        <f>IF(E29="","",②選手情報入力!D38)</f>
        <v/>
      </c>
      <c r="G29" t="str">
        <f>IF(E29="","",ASC(②選手情報入力!E38))</f>
        <v/>
      </c>
      <c r="H29" t="str">
        <f t="shared" si="1"/>
        <v/>
      </c>
      <c r="I29" t="str">
        <f>IF(E29="","",②選手情報入力!F38&amp;" "&amp;②選手情報入力!G38)</f>
        <v/>
      </c>
      <c r="J29" t="str">
        <f>IF(E29="","",IF(②選手情報入力!H38="","JPN",LEFT(②選手情報入力!H38,3)))</f>
        <v/>
      </c>
      <c r="K29" t="str">
        <f>IF(E29="","",IF(②選手情報入力!I38="男",1,2))</f>
        <v/>
      </c>
      <c r="L29" t="str">
        <f>IF(E29="","",IF(②選手情報入力!J38="","",②選手情報入力!J38))</f>
        <v/>
      </c>
      <c r="M29" t="str">
        <f>IF(E29="","",LEFT(②選手情報入力!K38,4))</f>
        <v/>
      </c>
      <c r="N29" t="str">
        <f>IF(E29="","",RIGHT(②選手情報入力!K38,4))</f>
        <v/>
      </c>
      <c r="O29" t="str">
        <f t="shared" si="2"/>
        <v/>
      </c>
      <c r="Q29" t="str">
        <f>IF(E29="","",IF(②選手情報入力!L38="","",IF(K29=1,VLOOKUP(②選手情報入力!L38,種目情報!$A$4:$B$167,2,FALSE),VLOOKUP(②選手情報入力!L38,種目情報!$E$4:$F$142,2,FALSE))))</f>
        <v/>
      </c>
      <c r="R29" t="str">
        <f>IF(E29="","",IF(②選手情報入力!M38="","",②選手情報入力!M38))</f>
        <v/>
      </c>
      <c r="S29" s="28"/>
      <c r="T29" t="str">
        <f>IF(E29="","",IF(②選手情報入力!L38="","",IF(K29=1,VLOOKUP(②選手情報入力!L38,種目情報!$A$4:$C$135,3,FALSE),VLOOKUP(②選手情報入力!L38,種目情報!$E$4:$G$135,3,FALSE))))</f>
        <v/>
      </c>
      <c r="U29" t="str">
        <f>IF(E29="","",IF(②選手情報入力!O38="","",IF(K29=1,VLOOKUP(②選手情報入力!O38,種目情報!$A$5:$B$151,2,FALSE),VLOOKUP(②選手情報入力!O38,種目情報!$E$5:$F$135,2,FALSE))))</f>
        <v/>
      </c>
      <c r="V29" t="str">
        <f>IF(E29="","",IF(②選手情報入力!P38="","",②選手情報入力!P38))</f>
        <v/>
      </c>
      <c r="W29" s="28"/>
      <c r="X29" t="str">
        <f>IF(E29="","",IF(②選手情報入力!O38="","",IF(K29=1,VLOOKUP(②選手情報入力!O38,種目情報!$A$5:$C$135,3,FALSE),VLOOKUP(②選手情報入力!O38,種目情報!$E$5:$G$135,3,FALSE))))</f>
        <v/>
      </c>
      <c r="Y29" t="str">
        <f>IF(E29="","",IF(②選手情報入力!R38="","",IF(K29=1,VLOOKUP(②選手情報入力!R38,種目情報!$A$5:$B$151,2,FALSE),VLOOKUP(②選手情報入力!R38,種目情報!$E$5:$F$135,2,FALSE))))</f>
        <v/>
      </c>
      <c r="Z29" t="str">
        <f>IF(E29="","",IF(②選手情報入力!S38="","",②選手情報入力!S38))</f>
        <v/>
      </c>
      <c r="AA29" s="28"/>
      <c r="AB29" t="str">
        <f>IF(E29="","",IF(②選手情報入力!R38="","",IF(K29=1,VLOOKUP(②選手情報入力!R38,種目情報!$A$5:$C$135,3,FALSE),VLOOKUP(②選手情報入力!R38,種目情報!$E$5:$G$135,3,FALSE))))</f>
        <v/>
      </c>
      <c r="AC29" t="str">
        <f>IF(E29="","",IF(②選手情報入力!T38="","",IF(K29=1,種目情報!$J$4,種目情報!$J$6)))</f>
        <v/>
      </c>
      <c r="AD29" t="str">
        <f>IF(E29="","",IF(②選手情報入力!T38="","",IF(K29=1,IF(②選手情報入力!$U$7="","",②選手情報入力!$U$7),IF(②選手情報入力!$U$8="","",②選手情報入力!$U$8))))</f>
        <v/>
      </c>
      <c r="AE29" t="str">
        <f>IF(E29="","",IF(②選手情報入力!T38="","",IF(K29=1,IF(②選手情報入力!$T$7="",0,1),IF(②選手情報入力!$T$8="",0,1))))</f>
        <v/>
      </c>
      <c r="AF29" t="str">
        <f>IF(E29="","",IF(②選手情報入力!T38="","",2))</f>
        <v/>
      </c>
      <c r="AG29" t="str">
        <f>IF(E29="","",IF(②選手情報入力!V38="","",IF(K29=1,種目情報!$J$5,種目情報!$J$7)))</f>
        <v/>
      </c>
      <c r="AH29" t="str">
        <f>IF(E29="","",IF(②選手情報入力!V38="","",IF(K29=1,IF(②選手情報入力!$W$7="","",②選手情報入力!$W$7),IF(②選手情報入力!$W$8="","",②選手情報入力!$W$8))))</f>
        <v/>
      </c>
      <c r="AI29" t="str">
        <f>IF(E29="","",IF(②選手情報入力!V38="","",IF(K29=1,IF(②選手情報入力!$V$7="",0,1),IF(②選手情報入力!$V$8="",0,1))))</f>
        <v/>
      </c>
      <c r="AJ29" t="str">
        <f>IF(E29="","",IF(②選手情報入力!V38="","",2))</f>
        <v/>
      </c>
    </row>
    <row r="30" spans="1:36">
      <c r="A30" t="str">
        <f t="shared" si="0"/>
        <v/>
      </c>
      <c r="B30" t="str">
        <f>IF(E30="","",①団体情報入力!$C$5)</f>
        <v/>
      </c>
      <c r="D30" t="str">
        <f>IF(E30="","",①団体情報入力!C$10)</f>
        <v/>
      </c>
      <c r="E30" t="str">
        <f>IF(②選手情報入力!C39="","",②選手情報入力!C39)</f>
        <v/>
      </c>
      <c r="F30" t="str">
        <f>IF(E30="","",②選手情報入力!D39)</f>
        <v/>
      </c>
      <c r="G30" t="str">
        <f>IF(E30="","",ASC(②選手情報入力!E39))</f>
        <v/>
      </c>
      <c r="H30" t="str">
        <f t="shared" si="1"/>
        <v/>
      </c>
      <c r="I30" t="str">
        <f>IF(E30="","",②選手情報入力!F39&amp;" "&amp;②選手情報入力!G39)</f>
        <v/>
      </c>
      <c r="J30" t="str">
        <f>IF(E30="","",IF(②選手情報入力!H39="","JPN",LEFT(②選手情報入力!H39,3)))</f>
        <v/>
      </c>
      <c r="K30" t="str">
        <f>IF(E30="","",IF(②選手情報入力!I39="男",1,2))</f>
        <v/>
      </c>
      <c r="L30" t="str">
        <f>IF(E30="","",IF(②選手情報入力!J39="","",②選手情報入力!J39))</f>
        <v/>
      </c>
      <c r="M30" t="str">
        <f>IF(E30="","",LEFT(②選手情報入力!K39,4))</f>
        <v/>
      </c>
      <c r="N30" t="str">
        <f>IF(E30="","",RIGHT(②選手情報入力!K39,4))</f>
        <v/>
      </c>
      <c r="O30" t="str">
        <f t="shared" si="2"/>
        <v/>
      </c>
      <c r="Q30" t="str">
        <f>IF(E30="","",IF(②選手情報入力!L39="","",IF(K30=1,VLOOKUP(②選手情報入力!L39,種目情報!$A$4:$B$167,2,FALSE),VLOOKUP(②選手情報入力!L39,種目情報!$E$4:$F$142,2,FALSE))))</f>
        <v/>
      </c>
      <c r="R30" t="str">
        <f>IF(E30="","",IF(②選手情報入力!M39="","",②選手情報入力!M39))</f>
        <v/>
      </c>
      <c r="S30" s="28"/>
      <c r="T30" t="str">
        <f>IF(E30="","",IF(②選手情報入力!L39="","",IF(K30=1,VLOOKUP(②選手情報入力!L39,種目情報!$A$4:$C$135,3,FALSE),VLOOKUP(②選手情報入力!L39,種目情報!$E$4:$G$135,3,FALSE))))</f>
        <v/>
      </c>
      <c r="U30" t="str">
        <f>IF(E30="","",IF(②選手情報入力!O39="","",IF(K30=1,VLOOKUP(②選手情報入力!O39,種目情報!$A$5:$B$151,2,FALSE),VLOOKUP(②選手情報入力!O39,種目情報!$E$5:$F$135,2,FALSE))))</f>
        <v/>
      </c>
      <c r="V30" t="str">
        <f>IF(E30="","",IF(②選手情報入力!P39="","",②選手情報入力!P39))</f>
        <v/>
      </c>
      <c r="W30" s="28"/>
      <c r="X30" t="str">
        <f>IF(E30="","",IF(②選手情報入力!O39="","",IF(K30=1,VLOOKUP(②選手情報入力!O39,種目情報!$A$5:$C$135,3,FALSE),VLOOKUP(②選手情報入力!O39,種目情報!$E$5:$G$135,3,FALSE))))</f>
        <v/>
      </c>
      <c r="Y30" t="str">
        <f>IF(E30="","",IF(②選手情報入力!R39="","",IF(K30=1,VLOOKUP(②選手情報入力!R39,種目情報!$A$5:$B$151,2,FALSE),VLOOKUP(②選手情報入力!R39,種目情報!$E$5:$F$135,2,FALSE))))</f>
        <v/>
      </c>
      <c r="Z30" t="str">
        <f>IF(E30="","",IF(②選手情報入力!S39="","",②選手情報入力!S39))</f>
        <v/>
      </c>
      <c r="AA30" s="28"/>
      <c r="AB30" t="str">
        <f>IF(E30="","",IF(②選手情報入力!R39="","",IF(K30=1,VLOOKUP(②選手情報入力!R39,種目情報!$A$5:$C$135,3,FALSE),VLOOKUP(②選手情報入力!R39,種目情報!$E$5:$G$135,3,FALSE))))</f>
        <v/>
      </c>
      <c r="AC30" t="str">
        <f>IF(E30="","",IF(②選手情報入力!T39="","",IF(K30=1,種目情報!$J$4,種目情報!$J$6)))</f>
        <v/>
      </c>
      <c r="AD30" t="str">
        <f>IF(E30="","",IF(②選手情報入力!T39="","",IF(K30=1,IF(②選手情報入力!$U$7="","",②選手情報入力!$U$7),IF(②選手情報入力!$U$8="","",②選手情報入力!$U$8))))</f>
        <v/>
      </c>
      <c r="AE30" t="str">
        <f>IF(E30="","",IF(②選手情報入力!T39="","",IF(K30=1,IF(②選手情報入力!$T$7="",0,1),IF(②選手情報入力!$T$8="",0,1))))</f>
        <v/>
      </c>
      <c r="AF30" t="str">
        <f>IF(E30="","",IF(②選手情報入力!T39="","",2))</f>
        <v/>
      </c>
      <c r="AG30" t="str">
        <f>IF(E30="","",IF(②選手情報入力!V39="","",IF(K30=1,種目情報!$J$5,種目情報!$J$7)))</f>
        <v/>
      </c>
      <c r="AH30" t="str">
        <f>IF(E30="","",IF(②選手情報入力!V39="","",IF(K30=1,IF(②選手情報入力!$W$7="","",②選手情報入力!$W$7),IF(②選手情報入力!$W$8="","",②選手情報入力!$W$8))))</f>
        <v/>
      </c>
      <c r="AI30" t="str">
        <f>IF(E30="","",IF(②選手情報入力!V39="","",IF(K30=1,IF(②選手情報入力!$V$7="",0,1),IF(②選手情報入力!$V$8="",0,1))))</f>
        <v/>
      </c>
      <c r="AJ30" t="str">
        <f>IF(E30="","",IF(②選手情報入力!V39="","",2))</f>
        <v/>
      </c>
    </row>
    <row r="31" spans="1:36">
      <c r="A31" t="str">
        <f t="shared" si="0"/>
        <v/>
      </c>
      <c r="B31" t="str">
        <f>IF(E31="","",①団体情報入力!$C$5)</f>
        <v/>
      </c>
      <c r="D31" t="str">
        <f>IF(E31="","",①団体情報入力!C$10)</f>
        <v/>
      </c>
      <c r="E31" t="str">
        <f>IF(②選手情報入力!C40="","",②選手情報入力!C40)</f>
        <v/>
      </c>
      <c r="F31" t="str">
        <f>IF(E31="","",②選手情報入力!D40)</f>
        <v/>
      </c>
      <c r="G31" t="str">
        <f>IF(E31="","",ASC(②選手情報入力!E40))</f>
        <v/>
      </c>
      <c r="H31" t="str">
        <f t="shared" si="1"/>
        <v/>
      </c>
      <c r="I31" t="str">
        <f>IF(E31="","",②選手情報入力!F40&amp;" "&amp;②選手情報入力!G40)</f>
        <v/>
      </c>
      <c r="J31" t="str">
        <f>IF(E31="","",IF(②選手情報入力!H40="","JPN",LEFT(②選手情報入力!H40,3)))</f>
        <v/>
      </c>
      <c r="K31" t="str">
        <f>IF(E31="","",IF(②選手情報入力!I40="男",1,2))</f>
        <v/>
      </c>
      <c r="L31" t="str">
        <f>IF(E31="","",IF(②選手情報入力!J40="","",②選手情報入力!J40))</f>
        <v/>
      </c>
      <c r="M31" t="str">
        <f>IF(E31="","",LEFT(②選手情報入力!K40,4))</f>
        <v/>
      </c>
      <c r="N31" t="str">
        <f>IF(E31="","",RIGHT(②選手情報入力!K40,4))</f>
        <v/>
      </c>
      <c r="O31" t="str">
        <f t="shared" si="2"/>
        <v/>
      </c>
      <c r="Q31" t="str">
        <f>IF(E31="","",IF(②選手情報入力!L40="","",IF(K31=1,VLOOKUP(②選手情報入力!L40,種目情報!$A$4:$B$167,2,FALSE),VLOOKUP(②選手情報入力!L40,種目情報!$E$4:$F$142,2,FALSE))))</f>
        <v/>
      </c>
      <c r="R31" t="str">
        <f>IF(E31="","",IF(②選手情報入力!M40="","",②選手情報入力!M40))</f>
        <v/>
      </c>
      <c r="S31" s="28"/>
      <c r="T31" t="str">
        <f>IF(E31="","",IF(②選手情報入力!L40="","",IF(K31=1,VLOOKUP(②選手情報入力!L40,種目情報!$A$4:$C$135,3,FALSE),VLOOKUP(②選手情報入力!L40,種目情報!$E$4:$G$135,3,FALSE))))</f>
        <v/>
      </c>
      <c r="U31" t="str">
        <f>IF(E31="","",IF(②選手情報入力!O40="","",IF(K31=1,VLOOKUP(②選手情報入力!O40,種目情報!$A$5:$B$151,2,FALSE),VLOOKUP(②選手情報入力!O40,種目情報!$E$5:$F$135,2,FALSE))))</f>
        <v/>
      </c>
      <c r="V31" t="str">
        <f>IF(E31="","",IF(②選手情報入力!P40="","",②選手情報入力!P40))</f>
        <v/>
      </c>
      <c r="W31" s="28"/>
      <c r="X31" t="str">
        <f>IF(E31="","",IF(②選手情報入力!O40="","",IF(K31=1,VLOOKUP(②選手情報入力!O40,種目情報!$A$5:$C$135,3,FALSE),VLOOKUP(②選手情報入力!O40,種目情報!$E$5:$G$135,3,FALSE))))</f>
        <v/>
      </c>
      <c r="Y31" t="str">
        <f>IF(E31="","",IF(②選手情報入力!R40="","",IF(K31=1,VLOOKUP(②選手情報入力!R40,種目情報!$A$5:$B$151,2,FALSE),VLOOKUP(②選手情報入力!R40,種目情報!$E$5:$F$135,2,FALSE))))</f>
        <v/>
      </c>
      <c r="Z31" t="str">
        <f>IF(E31="","",IF(②選手情報入力!S40="","",②選手情報入力!S40))</f>
        <v/>
      </c>
      <c r="AA31" s="28"/>
      <c r="AB31" t="str">
        <f>IF(E31="","",IF(②選手情報入力!R40="","",IF(K31=1,VLOOKUP(②選手情報入力!R40,種目情報!$A$5:$C$135,3,FALSE),VLOOKUP(②選手情報入力!R40,種目情報!$E$5:$G$135,3,FALSE))))</f>
        <v/>
      </c>
      <c r="AC31" t="str">
        <f>IF(E31="","",IF(②選手情報入力!T40="","",IF(K31=1,種目情報!$J$4,種目情報!$J$6)))</f>
        <v/>
      </c>
      <c r="AD31" t="str">
        <f>IF(E31="","",IF(②選手情報入力!T40="","",IF(K31=1,IF(②選手情報入力!$U$7="","",②選手情報入力!$U$7),IF(②選手情報入力!$U$8="","",②選手情報入力!$U$8))))</f>
        <v/>
      </c>
      <c r="AE31" t="str">
        <f>IF(E31="","",IF(②選手情報入力!T40="","",IF(K31=1,IF(②選手情報入力!$T$7="",0,1),IF(②選手情報入力!$T$8="",0,1))))</f>
        <v/>
      </c>
      <c r="AF31" t="str">
        <f>IF(E31="","",IF(②選手情報入力!T40="","",2))</f>
        <v/>
      </c>
      <c r="AG31" t="str">
        <f>IF(E31="","",IF(②選手情報入力!V40="","",IF(K31=1,種目情報!$J$5,種目情報!$J$7)))</f>
        <v/>
      </c>
      <c r="AH31" t="str">
        <f>IF(E31="","",IF(②選手情報入力!V40="","",IF(K31=1,IF(②選手情報入力!$W$7="","",②選手情報入力!$W$7),IF(②選手情報入力!$W$8="","",②選手情報入力!$W$8))))</f>
        <v/>
      </c>
      <c r="AI31" t="str">
        <f>IF(E31="","",IF(②選手情報入力!V40="","",IF(K31=1,IF(②選手情報入力!$V$7="",0,1),IF(②選手情報入力!$V$8="",0,1))))</f>
        <v/>
      </c>
      <c r="AJ31" t="str">
        <f>IF(E31="","",IF(②選手情報入力!V40="","",2))</f>
        <v/>
      </c>
    </row>
    <row r="32" spans="1:36">
      <c r="A32" t="str">
        <f t="shared" si="0"/>
        <v/>
      </c>
      <c r="B32" t="str">
        <f>IF(E32="","",①団体情報入力!$C$5)</f>
        <v/>
      </c>
      <c r="D32" t="str">
        <f>IF(E32="","",①団体情報入力!C$10)</f>
        <v/>
      </c>
      <c r="E32" t="str">
        <f>IF(②選手情報入力!C41="","",②選手情報入力!C41)</f>
        <v/>
      </c>
      <c r="F32" t="str">
        <f>IF(E32="","",②選手情報入力!D41)</f>
        <v/>
      </c>
      <c r="G32" t="str">
        <f>IF(E32="","",ASC(②選手情報入力!E41))</f>
        <v/>
      </c>
      <c r="H32" t="str">
        <f t="shared" si="1"/>
        <v/>
      </c>
      <c r="I32" t="str">
        <f>IF(E32="","",②選手情報入力!F41&amp;" "&amp;②選手情報入力!G41)</f>
        <v/>
      </c>
      <c r="J32" t="str">
        <f>IF(E32="","",IF(②選手情報入力!H41="","JPN",LEFT(②選手情報入力!H41,3)))</f>
        <v/>
      </c>
      <c r="K32" t="str">
        <f>IF(E32="","",IF(②選手情報入力!I41="男",1,2))</f>
        <v/>
      </c>
      <c r="L32" t="str">
        <f>IF(E32="","",IF(②選手情報入力!J41="","",②選手情報入力!J41))</f>
        <v/>
      </c>
      <c r="M32" t="str">
        <f>IF(E32="","",LEFT(②選手情報入力!K41,4))</f>
        <v/>
      </c>
      <c r="N32" t="str">
        <f>IF(E32="","",RIGHT(②選手情報入力!K41,4))</f>
        <v/>
      </c>
      <c r="O32" t="str">
        <f t="shared" si="2"/>
        <v/>
      </c>
      <c r="Q32" t="str">
        <f>IF(E32="","",IF(②選手情報入力!L41="","",IF(K32=1,VLOOKUP(②選手情報入力!L41,種目情報!$A$4:$B$167,2,FALSE),VLOOKUP(②選手情報入力!L41,種目情報!$E$4:$F$142,2,FALSE))))</f>
        <v/>
      </c>
      <c r="R32" t="str">
        <f>IF(E32="","",IF(②選手情報入力!M41="","",②選手情報入力!M41))</f>
        <v/>
      </c>
      <c r="S32" s="28"/>
      <c r="T32" t="str">
        <f>IF(E32="","",IF(②選手情報入力!L41="","",IF(K32=1,VLOOKUP(②選手情報入力!L41,種目情報!$A$4:$C$135,3,FALSE),VLOOKUP(②選手情報入力!L41,種目情報!$E$4:$G$135,3,FALSE))))</f>
        <v/>
      </c>
      <c r="U32" t="str">
        <f>IF(E32="","",IF(②選手情報入力!O41="","",IF(K32=1,VLOOKUP(②選手情報入力!O41,種目情報!$A$5:$B$151,2,FALSE),VLOOKUP(②選手情報入力!O41,種目情報!$E$5:$F$135,2,FALSE))))</f>
        <v/>
      </c>
      <c r="V32" t="str">
        <f>IF(E32="","",IF(②選手情報入力!P41="","",②選手情報入力!P41))</f>
        <v/>
      </c>
      <c r="W32" s="28"/>
      <c r="X32" t="str">
        <f>IF(E32="","",IF(②選手情報入力!O41="","",IF(K32=1,VLOOKUP(②選手情報入力!O41,種目情報!$A$5:$C$135,3,FALSE),VLOOKUP(②選手情報入力!O41,種目情報!$E$5:$G$135,3,FALSE))))</f>
        <v/>
      </c>
      <c r="Y32" t="str">
        <f>IF(E32="","",IF(②選手情報入力!R41="","",IF(K32=1,VLOOKUP(②選手情報入力!R41,種目情報!$A$5:$B$151,2,FALSE),VLOOKUP(②選手情報入力!R41,種目情報!$E$5:$F$135,2,FALSE))))</f>
        <v/>
      </c>
      <c r="Z32" t="str">
        <f>IF(E32="","",IF(②選手情報入力!S41="","",②選手情報入力!S41))</f>
        <v/>
      </c>
      <c r="AA32" s="28"/>
      <c r="AB32" t="str">
        <f>IF(E32="","",IF(②選手情報入力!R41="","",IF(K32=1,VLOOKUP(②選手情報入力!R41,種目情報!$A$5:$C$135,3,FALSE),VLOOKUP(②選手情報入力!R41,種目情報!$E$5:$G$135,3,FALSE))))</f>
        <v/>
      </c>
      <c r="AC32" t="str">
        <f>IF(E32="","",IF(②選手情報入力!T41="","",IF(K32=1,種目情報!$J$4,種目情報!$J$6)))</f>
        <v/>
      </c>
      <c r="AD32" t="str">
        <f>IF(E32="","",IF(②選手情報入力!T41="","",IF(K32=1,IF(②選手情報入力!$U$7="","",②選手情報入力!$U$7),IF(②選手情報入力!$U$8="","",②選手情報入力!$U$8))))</f>
        <v/>
      </c>
      <c r="AE32" t="str">
        <f>IF(E32="","",IF(②選手情報入力!T41="","",IF(K32=1,IF(②選手情報入力!$T$7="",0,1),IF(②選手情報入力!$T$8="",0,1))))</f>
        <v/>
      </c>
      <c r="AF32" t="str">
        <f>IF(E32="","",IF(②選手情報入力!T41="","",2))</f>
        <v/>
      </c>
      <c r="AG32" t="str">
        <f>IF(E32="","",IF(②選手情報入力!V41="","",IF(K32=1,種目情報!$J$5,種目情報!$J$7)))</f>
        <v/>
      </c>
      <c r="AH32" t="str">
        <f>IF(E32="","",IF(②選手情報入力!V41="","",IF(K32=1,IF(②選手情報入力!$W$7="","",②選手情報入力!$W$7),IF(②選手情報入力!$W$8="","",②選手情報入力!$W$8))))</f>
        <v/>
      </c>
      <c r="AI32" t="str">
        <f>IF(E32="","",IF(②選手情報入力!V41="","",IF(K32=1,IF(②選手情報入力!$V$7="",0,1),IF(②選手情報入力!$V$8="",0,1))))</f>
        <v/>
      </c>
      <c r="AJ32" t="str">
        <f>IF(E32="","",IF(②選手情報入力!V41="","",2))</f>
        <v/>
      </c>
    </row>
    <row r="33" spans="1:36">
      <c r="A33" t="str">
        <f t="shared" si="0"/>
        <v/>
      </c>
      <c r="B33" t="str">
        <f>IF(E33="","",①団体情報入力!$C$5)</f>
        <v/>
      </c>
      <c r="D33" t="str">
        <f>IF(E33="","",①団体情報入力!C$10)</f>
        <v/>
      </c>
      <c r="E33" t="str">
        <f>IF(②選手情報入力!C42="","",②選手情報入力!C42)</f>
        <v/>
      </c>
      <c r="F33" t="str">
        <f>IF(E33="","",②選手情報入力!D42)</f>
        <v/>
      </c>
      <c r="G33" t="str">
        <f>IF(E33="","",ASC(②選手情報入力!E42))</f>
        <v/>
      </c>
      <c r="H33" t="str">
        <f t="shared" si="1"/>
        <v/>
      </c>
      <c r="I33" t="str">
        <f>IF(E33="","",②選手情報入力!F42&amp;" "&amp;②選手情報入力!G42)</f>
        <v/>
      </c>
      <c r="J33" t="str">
        <f>IF(E33="","",IF(②選手情報入力!H42="","JPN",LEFT(②選手情報入力!H42,3)))</f>
        <v/>
      </c>
      <c r="K33" t="str">
        <f>IF(E33="","",IF(②選手情報入力!I42="男",1,2))</f>
        <v/>
      </c>
      <c r="L33" t="str">
        <f>IF(E33="","",IF(②選手情報入力!J42="","",②選手情報入力!J42))</f>
        <v/>
      </c>
      <c r="M33" t="str">
        <f>IF(E33="","",LEFT(②選手情報入力!K42,4))</f>
        <v/>
      </c>
      <c r="N33" t="str">
        <f>IF(E33="","",RIGHT(②選手情報入力!K42,4))</f>
        <v/>
      </c>
      <c r="O33" t="str">
        <f t="shared" si="2"/>
        <v/>
      </c>
      <c r="Q33" t="str">
        <f>IF(E33="","",IF(②選手情報入力!L42="","",IF(K33=1,VLOOKUP(②選手情報入力!L42,種目情報!$A$4:$B$167,2,FALSE),VLOOKUP(②選手情報入力!L42,種目情報!$E$4:$F$142,2,FALSE))))</f>
        <v/>
      </c>
      <c r="R33" t="str">
        <f>IF(E33="","",IF(②選手情報入力!M42="","",②選手情報入力!M42))</f>
        <v/>
      </c>
      <c r="S33" s="28"/>
      <c r="T33" t="str">
        <f>IF(E33="","",IF(②選手情報入力!L42="","",IF(K33=1,VLOOKUP(②選手情報入力!L42,種目情報!$A$4:$C$135,3,FALSE),VLOOKUP(②選手情報入力!L42,種目情報!$E$4:$G$135,3,FALSE))))</f>
        <v/>
      </c>
      <c r="U33" t="str">
        <f>IF(E33="","",IF(②選手情報入力!O42="","",IF(K33=1,VLOOKUP(②選手情報入力!O42,種目情報!$A$5:$B$151,2,FALSE),VLOOKUP(②選手情報入力!O42,種目情報!$E$5:$F$135,2,FALSE))))</f>
        <v/>
      </c>
      <c r="V33" t="str">
        <f>IF(E33="","",IF(②選手情報入力!P42="","",②選手情報入力!P42))</f>
        <v/>
      </c>
      <c r="W33" s="28"/>
      <c r="X33" t="str">
        <f>IF(E33="","",IF(②選手情報入力!O42="","",IF(K33=1,VLOOKUP(②選手情報入力!O42,種目情報!$A$5:$C$135,3,FALSE),VLOOKUP(②選手情報入力!O42,種目情報!$E$5:$G$135,3,FALSE))))</f>
        <v/>
      </c>
      <c r="Y33" t="str">
        <f>IF(E33="","",IF(②選手情報入力!R42="","",IF(K33=1,VLOOKUP(②選手情報入力!R42,種目情報!$A$5:$B$151,2,FALSE),VLOOKUP(②選手情報入力!R42,種目情報!$E$5:$F$135,2,FALSE))))</f>
        <v/>
      </c>
      <c r="Z33" t="str">
        <f>IF(E33="","",IF(②選手情報入力!S42="","",②選手情報入力!S42))</f>
        <v/>
      </c>
      <c r="AA33" s="28"/>
      <c r="AB33" t="str">
        <f>IF(E33="","",IF(②選手情報入力!R42="","",IF(K33=1,VLOOKUP(②選手情報入力!R42,種目情報!$A$5:$C$135,3,FALSE),VLOOKUP(②選手情報入力!R42,種目情報!$E$5:$G$135,3,FALSE))))</f>
        <v/>
      </c>
      <c r="AC33" t="str">
        <f>IF(E33="","",IF(②選手情報入力!T42="","",IF(K33=1,種目情報!$J$4,種目情報!$J$6)))</f>
        <v/>
      </c>
      <c r="AD33" t="str">
        <f>IF(E33="","",IF(②選手情報入力!T42="","",IF(K33=1,IF(②選手情報入力!$U$7="","",②選手情報入力!$U$7),IF(②選手情報入力!$U$8="","",②選手情報入力!$U$8))))</f>
        <v/>
      </c>
      <c r="AE33" t="str">
        <f>IF(E33="","",IF(②選手情報入力!T42="","",IF(K33=1,IF(②選手情報入力!$T$7="",0,1),IF(②選手情報入力!$T$8="",0,1))))</f>
        <v/>
      </c>
      <c r="AF33" t="str">
        <f>IF(E33="","",IF(②選手情報入力!T42="","",2))</f>
        <v/>
      </c>
      <c r="AG33" t="str">
        <f>IF(E33="","",IF(②選手情報入力!V42="","",IF(K33=1,種目情報!$J$5,種目情報!$J$7)))</f>
        <v/>
      </c>
      <c r="AH33" t="str">
        <f>IF(E33="","",IF(②選手情報入力!V42="","",IF(K33=1,IF(②選手情報入力!$W$7="","",②選手情報入力!$W$7),IF(②選手情報入力!$W$8="","",②選手情報入力!$W$8))))</f>
        <v/>
      </c>
      <c r="AI33" t="str">
        <f>IF(E33="","",IF(②選手情報入力!V42="","",IF(K33=1,IF(②選手情報入力!$V$7="",0,1),IF(②選手情報入力!$V$8="",0,1))))</f>
        <v/>
      </c>
      <c r="AJ33" t="str">
        <f>IF(E33="","",IF(②選手情報入力!V42="","",2))</f>
        <v/>
      </c>
    </row>
    <row r="34" spans="1:36">
      <c r="A34" t="str">
        <f t="shared" si="0"/>
        <v/>
      </c>
      <c r="B34" t="str">
        <f>IF(E34="","",①団体情報入力!$C$5)</f>
        <v/>
      </c>
      <c r="D34" t="str">
        <f>IF(E34="","",①団体情報入力!C$10)</f>
        <v/>
      </c>
      <c r="E34" t="str">
        <f>IF(②選手情報入力!C43="","",②選手情報入力!C43)</f>
        <v/>
      </c>
      <c r="F34" t="str">
        <f>IF(E34="","",②選手情報入力!D43)</f>
        <v/>
      </c>
      <c r="G34" t="str">
        <f>IF(E34="","",ASC(②選手情報入力!E43))</f>
        <v/>
      </c>
      <c r="H34" t="str">
        <f t="shared" si="1"/>
        <v/>
      </c>
      <c r="I34" t="str">
        <f>IF(E34="","",②選手情報入力!F43&amp;" "&amp;②選手情報入力!G43)</f>
        <v/>
      </c>
      <c r="J34" t="str">
        <f>IF(E34="","",IF(②選手情報入力!H43="","JPN",LEFT(②選手情報入力!H43,3)))</f>
        <v/>
      </c>
      <c r="K34" t="str">
        <f>IF(E34="","",IF(②選手情報入力!I43="男",1,2))</f>
        <v/>
      </c>
      <c r="L34" t="str">
        <f>IF(E34="","",IF(②選手情報入力!J43="","",②選手情報入力!J43))</f>
        <v/>
      </c>
      <c r="M34" t="str">
        <f>IF(E34="","",LEFT(②選手情報入力!K43,4))</f>
        <v/>
      </c>
      <c r="N34" t="str">
        <f>IF(E34="","",RIGHT(②選手情報入力!K43,4))</f>
        <v/>
      </c>
      <c r="O34" t="str">
        <f t="shared" si="2"/>
        <v/>
      </c>
      <c r="Q34" t="str">
        <f>IF(E34="","",IF(②選手情報入力!L43="","",IF(K34=1,VLOOKUP(②選手情報入力!L43,種目情報!$A$4:$B$167,2,FALSE),VLOOKUP(②選手情報入力!L43,種目情報!$E$4:$F$142,2,FALSE))))</f>
        <v/>
      </c>
      <c r="R34" t="str">
        <f>IF(E34="","",IF(②選手情報入力!M43="","",②選手情報入力!M43))</f>
        <v/>
      </c>
      <c r="S34" s="28"/>
      <c r="T34" t="str">
        <f>IF(E34="","",IF(②選手情報入力!L43="","",IF(K34=1,VLOOKUP(②選手情報入力!L43,種目情報!$A$4:$C$135,3,FALSE),VLOOKUP(②選手情報入力!L43,種目情報!$E$4:$G$135,3,FALSE))))</f>
        <v/>
      </c>
      <c r="U34" t="str">
        <f>IF(E34="","",IF(②選手情報入力!O43="","",IF(K34=1,VLOOKUP(②選手情報入力!O43,種目情報!$A$5:$B$151,2,FALSE),VLOOKUP(②選手情報入力!O43,種目情報!$E$5:$F$135,2,FALSE))))</f>
        <v/>
      </c>
      <c r="V34" t="str">
        <f>IF(E34="","",IF(②選手情報入力!P43="","",②選手情報入力!P43))</f>
        <v/>
      </c>
      <c r="W34" s="28"/>
      <c r="X34" t="str">
        <f>IF(E34="","",IF(②選手情報入力!O43="","",IF(K34=1,VLOOKUP(②選手情報入力!O43,種目情報!$A$5:$C$135,3,FALSE),VLOOKUP(②選手情報入力!O43,種目情報!$E$5:$G$135,3,FALSE))))</f>
        <v/>
      </c>
      <c r="Y34" t="str">
        <f>IF(E34="","",IF(②選手情報入力!R43="","",IF(K34=1,VLOOKUP(②選手情報入力!R43,種目情報!$A$5:$B$151,2,FALSE),VLOOKUP(②選手情報入力!R43,種目情報!$E$5:$F$135,2,FALSE))))</f>
        <v/>
      </c>
      <c r="Z34" t="str">
        <f>IF(E34="","",IF(②選手情報入力!S43="","",②選手情報入力!S43))</f>
        <v/>
      </c>
      <c r="AA34" s="28"/>
      <c r="AB34" t="str">
        <f>IF(E34="","",IF(②選手情報入力!R43="","",IF(K34=1,VLOOKUP(②選手情報入力!R43,種目情報!$A$5:$C$135,3,FALSE),VLOOKUP(②選手情報入力!R43,種目情報!$E$5:$G$135,3,FALSE))))</f>
        <v/>
      </c>
      <c r="AC34" t="str">
        <f>IF(E34="","",IF(②選手情報入力!T43="","",IF(K34=1,種目情報!$J$4,種目情報!$J$6)))</f>
        <v/>
      </c>
      <c r="AD34" t="str">
        <f>IF(E34="","",IF(②選手情報入力!T43="","",IF(K34=1,IF(②選手情報入力!$U$7="","",②選手情報入力!$U$7),IF(②選手情報入力!$U$8="","",②選手情報入力!$U$8))))</f>
        <v/>
      </c>
      <c r="AE34" t="str">
        <f>IF(E34="","",IF(②選手情報入力!T43="","",IF(K34=1,IF(②選手情報入力!$T$7="",0,1),IF(②選手情報入力!$T$8="",0,1))))</f>
        <v/>
      </c>
      <c r="AF34" t="str">
        <f>IF(E34="","",IF(②選手情報入力!T43="","",2))</f>
        <v/>
      </c>
      <c r="AG34" t="str">
        <f>IF(E34="","",IF(②選手情報入力!V43="","",IF(K34=1,種目情報!$J$5,種目情報!$J$7)))</f>
        <v/>
      </c>
      <c r="AH34" t="str">
        <f>IF(E34="","",IF(②選手情報入力!V43="","",IF(K34=1,IF(②選手情報入力!$W$7="","",②選手情報入力!$W$7),IF(②選手情報入力!$W$8="","",②選手情報入力!$W$8))))</f>
        <v/>
      </c>
      <c r="AI34" t="str">
        <f>IF(E34="","",IF(②選手情報入力!V43="","",IF(K34=1,IF(②選手情報入力!$V$7="",0,1),IF(②選手情報入力!$V$8="",0,1))))</f>
        <v/>
      </c>
      <c r="AJ34" t="str">
        <f>IF(E34="","",IF(②選手情報入力!V43="","",2))</f>
        <v/>
      </c>
    </row>
    <row r="35" spans="1:36">
      <c r="A35" t="str">
        <f t="shared" si="0"/>
        <v/>
      </c>
      <c r="B35" t="str">
        <f>IF(E35="","",①団体情報入力!$C$5)</f>
        <v/>
      </c>
      <c r="D35" t="str">
        <f>IF(E35="","",①団体情報入力!C$10)</f>
        <v/>
      </c>
      <c r="E35" t="str">
        <f>IF(②選手情報入力!C44="","",②選手情報入力!C44)</f>
        <v/>
      </c>
      <c r="F35" t="str">
        <f>IF(E35="","",②選手情報入力!D44)</f>
        <v/>
      </c>
      <c r="G35" t="str">
        <f>IF(E35="","",ASC(②選手情報入力!E44))</f>
        <v/>
      </c>
      <c r="H35" t="str">
        <f t="shared" si="1"/>
        <v/>
      </c>
      <c r="I35" t="str">
        <f>IF(E35="","",②選手情報入力!F44&amp;" "&amp;②選手情報入力!G44)</f>
        <v/>
      </c>
      <c r="J35" t="str">
        <f>IF(E35="","",IF(②選手情報入力!H44="","JPN",LEFT(②選手情報入力!H44,3)))</f>
        <v/>
      </c>
      <c r="K35" t="str">
        <f>IF(E35="","",IF(②選手情報入力!I44="男",1,2))</f>
        <v/>
      </c>
      <c r="L35" t="str">
        <f>IF(E35="","",IF(②選手情報入力!J44="","",②選手情報入力!J44))</f>
        <v/>
      </c>
      <c r="M35" t="str">
        <f>IF(E35="","",LEFT(②選手情報入力!K44,4))</f>
        <v/>
      </c>
      <c r="N35" t="str">
        <f>IF(E35="","",RIGHT(②選手情報入力!K44,4))</f>
        <v/>
      </c>
      <c r="O35" t="str">
        <f t="shared" si="2"/>
        <v/>
      </c>
      <c r="Q35" t="str">
        <f>IF(E35="","",IF(②選手情報入力!L44="","",IF(K35=1,VLOOKUP(②選手情報入力!L44,種目情報!$A$4:$B$167,2,FALSE),VLOOKUP(②選手情報入力!L44,種目情報!$E$4:$F$142,2,FALSE))))</f>
        <v/>
      </c>
      <c r="R35" t="str">
        <f>IF(E35="","",IF(②選手情報入力!M44="","",②選手情報入力!M44))</f>
        <v/>
      </c>
      <c r="S35" s="28"/>
      <c r="T35" t="str">
        <f>IF(E35="","",IF(②選手情報入力!L44="","",IF(K35=1,VLOOKUP(②選手情報入力!L44,種目情報!$A$4:$C$135,3,FALSE),VLOOKUP(②選手情報入力!L44,種目情報!$E$4:$G$135,3,FALSE))))</f>
        <v/>
      </c>
      <c r="U35" t="str">
        <f>IF(E35="","",IF(②選手情報入力!O44="","",IF(K35=1,VLOOKUP(②選手情報入力!O44,種目情報!$A$5:$B$151,2,FALSE),VLOOKUP(②選手情報入力!O44,種目情報!$E$5:$F$135,2,FALSE))))</f>
        <v/>
      </c>
      <c r="V35" t="str">
        <f>IF(E35="","",IF(②選手情報入力!P44="","",②選手情報入力!P44))</f>
        <v/>
      </c>
      <c r="W35" s="28"/>
      <c r="X35" t="str">
        <f>IF(E35="","",IF(②選手情報入力!O44="","",IF(K35=1,VLOOKUP(②選手情報入力!O44,種目情報!$A$5:$C$135,3,FALSE),VLOOKUP(②選手情報入力!O44,種目情報!$E$5:$G$135,3,FALSE))))</f>
        <v/>
      </c>
      <c r="Y35" t="str">
        <f>IF(E35="","",IF(②選手情報入力!R44="","",IF(K35=1,VLOOKUP(②選手情報入力!R44,種目情報!$A$5:$B$151,2,FALSE),VLOOKUP(②選手情報入力!R44,種目情報!$E$5:$F$135,2,FALSE))))</f>
        <v/>
      </c>
      <c r="Z35" t="str">
        <f>IF(E35="","",IF(②選手情報入力!S44="","",②選手情報入力!S44))</f>
        <v/>
      </c>
      <c r="AA35" s="28"/>
      <c r="AB35" t="str">
        <f>IF(E35="","",IF(②選手情報入力!R44="","",IF(K35=1,VLOOKUP(②選手情報入力!R44,種目情報!$A$5:$C$135,3,FALSE),VLOOKUP(②選手情報入力!R44,種目情報!$E$5:$G$135,3,FALSE))))</f>
        <v/>
      </c>
      <c r="AC35" t="str">
        <f>IF(E35="","",IF(②選手情報入力!T44="","",IF(K35=1,種目情報!$J$4,種目情報!$J$6)))</f>
        <v/>
      </c>
      <c r="AD35" t="str">
        <f>IF(E35="","",IF(②選手情報入力!T44="","",IF(K35=1,IF(②選手情報入力!$U$7="","",②選手情報入力!$U$7),IF(②選手情報入力!$U$8="","",②選手情報入力!$U$8))))</f>
        <v/>
      </c>
      <c r="AE35" t="str">
        <f>IF(E35="","",IF(②選手情報入力!T44="","",IF(K35=1,IF(②選手情報入力!$T$7="",0,1),IF(②選手情報入力!$T$8="",0,1))))</f>
        <v/>
      </c>
      <c r="AF35" t="str">
        <f>IF(E35="","",IF(②選手情報入力!T44="","",2))</f>
        <v/>
      </c>
      <c r="AG35" t="str">
        <f>IF(E35="","",IF(②選手情報入力!V44="","",IF(K35=1,種目情報!$J$5,種目情報!$J$7)))</f>
        <v/>
      </c>
      <c r="AH35" t="str">
        <f>IF(E35="","",IF(②選手情報入力!V44="","",IF(K35=1,IF(②選手情報入力!$W$7="","",②選手情報入力!$W$7),IF(②選手情報入力!$W$8="","",②選手情報入力!$W$8))))</f>
        <v/>
      </c>
      <c r="AI35" t="str">
        <f>IF(E35="","",IF(②選手情報入力!V44="","",IF(K35=1,IF(②選手情報入力!$V$7="",0,1),IF(②選手情報入力!$V$8="",0,1))))</f>
        <v/>
      </c>
      <c r="AJ35" t="str">
        <f>IF(E35="","",IF(②選手情報入力!V44="","",2))</f>
        <v/>
      </c>
    </row>
    <row r="36" spans="1:36">
      <c r="A36" t="str">
        <f t="shared" si="0"/>
        <v/>
      </c>
      <c r="B36" t="str">
        <f>IF(E36="","",①団体情報入力!$C$5)</f>
        <v/>
      </c>
      <c r="D36" t="str">
        <f>IF(E36="","",①団体情報入力!C$10)</f>
        <v/>
      </c>
      <c r="E36" t="str">
        <f>IF(②選手情報入力!C45="","",②選手情報入力!C45)</f>
        <v/>
      </c>
      <c r="F36" t="str">
        <f>IF(E36="","",②選手情報入力!D45)</f>
        <v/>
      </c>
      <c r="G36" t="str">
        <f>IF(E36="","",ASC(②選手情報入力!E45))</f>
        <v/>
      </c>
      <c r="H36" t="str">
        <f t="shared" si="1"/>
        <v/>
      </c>
      <c r="I36" t="str">
        <f>IF(E36="","",②選手情報入力!F45&amp;" "&amp;②選手情報入力!G45)</f>
        <v/>
      </c>
      <c r="J36" t="str">
        <f>IF(E36="","",IF(②選手情報入力!H45="","JPN",LEFT(②選手情報入力!H45,3)))</f>
        <v/>
      </c>
      <c r="K36" t="str">
        <f>IF(E36="","",IF(②選手情報入力!I45="男",1,2))</f>
        <v/>
      </c>
      <c r="L36" t="str">
        <f>IF(E36="","",IF(②選手情報入力!J45="","",②選手情報入力!J45))</f>
        <v/>
      </c>
      <c r="M36" t="str">
        <f>IF(E36="","",LEFT(②選手情報入力!K45,4))</f>
        <v/>
      </c>
      <c r="N36" t="str">
        <f>IF(E36="","",RIGHT(②選手情報入力!K45,4))</f>
        <v/>
      </c>
      <c r="O36" t="str">
        <f t="shared" si="2"/>
        <v/>
      </c>
      <c r="Q36" t="str">
        <f>IF(E36="","",IF(②選手情報入力!L45="","",IF(K36=1,VLOOKUP(②選手情報入力!L45,種目情報!$A$4:$B$167,2,FALSE),VLOOKUP(②選手情報入力!L45,種目情報!$E$4:$F$142,2,FALSE))))</f>
        <v/>
      </c>
      <c r="R36" t="str">
        <f>IF(E36="","",IF(②選手情報入力!M45="","",②選手情報入力!M45))</f>
        <v/>
      </c>
      <c r="S36" s="28"/>
      <c r="T36" t="str">
        <f>IF(E36="","",IF(②選手情報入力!L45="","",IF(K36=1,VLOOKUP(②選手情報入力!L45,種目情報!$A$4:$C$135,3,FALSE),VLOOKUP(②選手情報入力!L45,種目情報!$E$4:$G$135,3,FALSE))))</f>
        <v/>
      </c>
      <c r="U36" t="str">
        <f>IF(E36="","",IF(②選手情報入力!O45="","",IF(K36=1,VLOOKUP(②選手情報入力!O45,種目情報!$A$5:$B$151,2,FALSE),VLOOKUP(②選手情報入力!O45,種目情報!$E$5:$F$135,2,FALSE))))</f>
        <v/>
      </c>
      <c r="V36" t="str">
        <f>IF(E36="","",IF(②選手情報入力!P45="","",②選手情報入力!P45))</f>
        <v/>
      </c>
      <c r="W36" s="28"/>
      <c r="X36" t="str">
        <f>IF(E36="","",IF(②選手情報入力!O45="","",IF(K36=1,VLOOKUP(②選手情報入力!O45,種目情報!$A$5:$C$135,3,FALSE),VLOOKUP(②選手情報入力!O45,種目情報!$E$5:$G$135,3,FALSE))))</f>
        <v/>
      </c>
      <c r="Y36" t="str">
        <f>IF(E36="","",IF(②選手情報入力!R45="","",IF(K36=1,VLOOKUP(②選手情報入力!R45,種目情報!$A$5:$B$151,2,FALSE),VLOOKUP(②選手情報入力!R45,種目情報!$E$5:$F$135,2,FALSE))))</f>
        <v/>
      </c>
      <c r="Z36" t="str">
        <f>IF(E36="","",IF(②選手情報入力!S45="","",②選手情報入力!S45))</f>
        <v/>
      </c>
      <c r="AA36" s="28"/>
      <c r="AB36" t="str">
        <f>IF(E36="","",IF(②選手情報入力!R45="","",IF(K36=1,VLOOKUP(②選手情報入力!R45,種目情報!$A$5:$C$135,3,FALSE),VLOOKUP(②選手情報入力!R45,種目情報!$E$5:$G$135,3,FALSE))))</f>
        <v/>
      </c>
      <c r="AC36" t="str">
        <f>IF(E36="","",IF(②選手情報入力!T45="","",IF(K36=1,種目情報!$J$4,種目情報!$J$6)))</f>
        <v/>
      </c>
      <c r="AD36" t="str">
        <f>IF(E36="","",IF(②選手情報入力!T45="","",IF(K36=1,IF(②選手情報入力!$U$7="","",②選手情報入力!$U$7),IF(②選手情報入力!$U$8="","",②選手情報入力!$U$8))))</f>
        <v/>
      </c>
      <c r="AE36" t="str">
        <f>IF(E36="","",IF(②選手情報入力!T45="","",IF(K36=1,IF(②選手情報入力!$T$7="",0,1),IF(②選手情報入力!$T$8="",0,1))))</f>
        <v/>
      </c>
      <c r="AF36" t="str">
        <f>IF(E36="","",IF(②選手情報入力!T45="","",2))</f>
        <v/>
      </c>
      <c r="AG36" t="str">
        <f>IF(E36="","",IF(②選手情報入力!V45="","",IF(K36=1,種目情報!$J$5,種目情報!$J$7)))</f>
        <v/>
      </c>
      <c r="AH36" t="str">
        <f>IF(E36="","",IF(②選手情報入力!V45="","",IF(K36=1,IF(②選手情報入力!$W$7="","",②選手情報入力!$W$7),IF(②選手情報入力!$W$8="","",②選手情報入力!$W$8))))</f>
        <v/>
      </c>
      <c r="AI36" t="str">
        <f>IF(E36="","",IF(②選手情報入力!V45="","",IF(K36=1,IF(②選手情報入力!$V$7="",0,1),IF(②選手情報入力!$V$8="",0,1))))</f>
        <v/>
      </c>
      <c r="AJ36" t="str">
        <f>IF(E36="","",IF(②選手情報入力!V45="","",2))</f>
        <v/>
      </c>
    </row>
    <row r="37" spans="1:36">
      <c r="A37" t="str">
        <f t="shared" si="0"/>
        <v/>
      </c>
      <c r="B37" t="str">
        <f>IF(E37="","",①団体情報入力!$C$5)</f>
        <v/>
      </c>
      <c r="D37" t="str">
        <f>IF(E37="","",①団体情報入力!C$10)</f>
        <v/>
      </c>
      <c r="E37" t="str">
        <f>IF(②選手情報入力!C46="","",②選手情報入力!C46)</f>
        <v/>
      </c>
      <c r="F37" t="str">
        <f>IF(E37="","",②選手情報入力!D46)</f>
        <v/>
      </c>
      <c r="G37" t="str">
        <f>IF(E37="","",ASC(②選手情報入力!E46))</f>
        <v/>
      </c>
      <c r="H37" t="str">
        <f t="shared" si="1"/>
        <v/>
      </c>
      <c r="I37" t="str">
        <f>IF(E37="","",②選手情報入力!F46&amp;" "&amp;②選手情報入力!G46)</f>
        <v/>
      </c>
      <c r="J37" t="str">
        <f>IF(E37="","",IF(②選手情報入力!H46="","JPN",LEFT(②選手情報入力!H46,3)))</f>
        <v/>
      </c>
      <c r="K37" t="str">
        <f>IF(E37="","",IF(②選手情報入力!I46="男",1,2))</f>
        <v/>
      </c>
      <c r="L37" t="str">
        <f>IF(E37="","",IF(②選手情報入力!J46="","",②選手情報入力!J46))</f>
        <v/>
      </c>
      <c r="M37" t="str">
        <f>IF(E37="","",LEFT(②選手情報入力!K46,4))</f>
        <v/>
      </c>
      <c r="N37" t="str">
        <f>IF(E37="","",RIGHT(②選手情報入力!K46,4))</f>
        <v/>
      </c>
      <c r="O37" t="str">
        <f t="shared" si="2"/>
        <v/>
      </c>
      <c r="Q37" t="str">
        <f>IF(E37="","",IF(②選手情報入力!L46="","",IF(K37=1,VLOOKUP(②選手情報入力!L46,種目情報!$A$4:$B$167,2,FALSE),VLOOKUP(②選手情報入力!L46,種目情報!$E$4:$F$142,2,FALSE))))</f>
        <v/>
      </c>
      <c r="R37" t="str">
        <f>IF(E37="","",IF(②選手情報入力!M46="","",②選手情報入力!M46))</f>
        <v/>
      </c>
      <c r="S37" s="28"/>
      <c r="T37" t="str">
        <f>IF(E37="","",IF(②選手情報入力!L46="","",IF(K37=1,VLOOKUP(②選手情報入力!L46,種目情報!$A$4:$C$135,3,FALSE),VLOOKUP(②選手情報入力!L46,種目情報!$E$4:$G$135,3,FALSE))))</f>
        <v/>
      </c>
      <c r="U37" t="str">
        <f>IF(E37="","",IF(②選手情報入力!O46="","",IF(K37=1,VLOOKUP(②選手情報入力!O46,種目情報!$A$5:$B$151,2,FALSE),VLOOKUP(②選手情報入力!O46,種目情報!$E$5:$F$135,2,FALSE))))</f>
        <v/>
      </c>
      <c r="V37" t="str">
        <f>IF(E37="","",IF(②選手情報入力!P46="","",②選手情報入力!P46))</f>
        <v/>
      </c>
      <c r="W37" s="28"/>
      <c r="X37" t="str">
        <f>IF(E37="","",IF(②選手情報入力!O46="","",IF(K37=1,VLOOKUP(②選手情報入力!O46,種目情報!$A$5:$C$135,3,FALSE),VLOOKUP(②選手情報入力!O46,種目情報!$E$5:$G$135,3,FALSE))))</f>
        <v/>
      </c>
      <c r="Y37" t="str">
        <f>IF(E37="","",IF(②選手情報入力!R46="","",IF(K37=1,VLOOKUP(②選手情報入力!R46,種目情報!$A$5:$B$151,2,FALSE),VLOOKUP(②選手情報入力!R46,種目情報!$E$5:$F$135,2,FALSE))))</f>
        <v/>
      </c>
      <c r="Z37" t="str">
        <f>IF(E37="","",IF(②選手情報入力!S46="","",②選手情報入力!S46))</f>
        <v/>
      </c>
      <c r="AA37" s="28"/>
      <c r="AB37" t="str">
        <f>IF(E37="","",IF(②選手情報入力!R46="","",IF(K37=1,VLOOKUP(②選手情報入力!R46,種目情報!$A$5:$C$135,3,FALSE),VLOOKUP(②選手情報入力!R46,種目情報!$E$5:$G$135,3,FALSE))))</f>
        <v/>
      </c>
      <c r="AC37" t="str">
        <f>IF(E37="","",IF(②選手情報入力!T46="","",IF(K37=1,種目情報!$J$4,種目情報!$J$6)))</f>
        <v/>
      </c>
      <c r="AD37" t="str">
        <f>IF(E37="","",IF(②選手情報入力!T46="","",IF(K37=1,IF(②選手情報入力!$U$7="","",②選手情報入力!$U$7),IF(②選手情報入力!$U$8="","",②選手情報入力!$U$8))))</f>
        <v/>
      </c>
      <c r="AE37" t="str">
        <f>IF(E37="","",IF(②選手情報入力!T46="","",IF(K37=1,IF(②選手情報入力!$T$7="",0,1),IF(②選手情報入力!$T$8="",0,1))))</f>
        <v/>
      </c>
      <c r="AF37" t="str">
        <f>IF(E37="","",IF(②選手情報入力!T46="","",2))</f>
        <v/>
      </c>
      <c r="AG37" t="str">
        <f>IF(E37="","",IF(②選手情報入力!V46="","",IF(K37=1,種目情報!$J$5,種目情報!$J$7)))</f>
        <v/>
      </c>
      <c r="AH37" t="str">
        <f>IF(E37="","",IF(②選手情報入力!V46="","",IF(K37=1,IF(②選手情報入力!$W$7="","",②選手情報入力!$W$7),IF(②選手情報入力!$W$8="","",②選手情報入力!$W$8))))</f>
        <v/>
      </c>
      <c r="AI37" t="str">
        <f>IF(E37="","",IF(②選手情報入力!V46="","",IF(K37=1,IF(②選手情報入力!$V$7="",0,1),IF(②選手情報入力!$V$8="",0,1))))</f>
        <v/>
      </c>
      <c r="AJ37" t="str">
        <f>IF(E37="","",IF(②選手情報入力!V46="","",2))</f>
        <v/>
      </c>
    </row>
    <row r="38" spans="1:36">
      <c r="A38" t="str">
        <f t="shared" si="0"/>
        <v/>
      </c>
      <c r="B38" t="str">
        <f>IF(E38="","",①団体情報入力!$C$5)</f>
        <v/>
      </c>
      <c r="D38" t="str">
        <f>IF(E38="","",①団体情報入力!C$10)</f>
        <v/>
      </c>
      <c r="E38" t="str">
        <f>IF(②選手情報入力!C47="","",②選手情報入力!C47)</f>
        <v/>
      </c>
      <c r="F38" t="str">
        <f>IF(E38="","",②選手情報入力!D47)</f>
        <v/>
      </c>
      <c r="G38" t="str">
        <f>IF(E38="","",ASC(②選手情報入力!E47))</f>
        <v/>
      </c>
      <c r="H38" t="str">
        <f t="shared" si="1"/>
        <v/>
      </c>
      <c r="I38" t="str">
        <f>IF(E38="","",②選手情報入力!F47&amp;" "&amp;②選手情報入力!G47)</f>
        <v/>
      </c>
      <c r="J38" t="str">
        <f>IF(E38="","",IF(②選手情報入力!H47="","JPN",LEFT(②選手情報入力!H47,3)))</f>
        <v/>
      </c>
      <c r="K38" t="str">
        <f>IF(E38="","",IF(②選手情報入力!I47="男",1,2))</f>
        <v/>
      </c>
      <c r="L38" t="str">
        <f>IF(E38="","",IF(②選手情報入力!J47="","",②選手情報入力!J47))</f>
        <v/>
      </c>
      <c r="M38" t="str">
        <f>IF(E38="","",LEFT(②選手情報入力!K47,4))</f>
        <v/>
      </c>
      <c r="N38" t="str">
        <f>IF(E38="","",RIGHT(②選手情報入力!K47,4))</f>
        <v/>
      </c>
      <c r="O38" t="str">
        <f t="shared" si="2"/>
        <v/>
      </c>
      <c r="Q38" t="str">
        <f>IF(E38="","",IF(②選手情報入力!L47="","",IF(K38=1,VLOOKUP(②選手情報入力!L47,種目情報!$A$4:$B$167,2,FALSE),VLOOKUP(②選手情報入力!L47,種目情報!$E$4:$F$142,2,FALSE))))</f>
        <v/>
      </c>
      <c r="R38" t="str">
        <f>IF(E38="","",IF(②選手情報入力!M47="","",②選手情報入力!M47))</f>
        <v/>
      </c>
      <c r="S38" s="28"/>
      <c r="T38" t="str">
        <f>IF(E38="","",IF(②選手情報入力!L47="","",IF(K38=1,VLOOKUP(②選手情報入力!L47,種目情報!$A$4:$C$135,3,FALSE),VLOOKUP(②選手情報入力!L47,種目情報!$E$4:$G$135,3,FALSE))))</f>
        <v/>
      </c>
      <c r="U38" t="str">
        <f>IF(E38="","",IF(②選手情報入力!O47="","",IF(K38=1,VLOOKUP(②選手情報入力!O47,種目情報!$A$5:$B$151,2,FALSE),VLOOKUP(②選手情報入力!O47,種目情報!$E$5:$F$135,2,FALSE))))</f>
        <v/>
      </c>
      <c r="V38" t="str">
        <f>IF(E38="","",IF(②選手情報入力!P47="","",②選手情報入力!P47))</f>
        <v/>
      </c>
      <c r="W38" s="28"/>
      <c r="X38" t="str">
        <f>IF(E38="","",IF(②選手情報入力!O47="","",IF(K38=1,VLOOKUP(②選手情報入力!O47,種目情報!$A$5:$C$135,3,FALSE),VLOOKUP(②選手情報入力!O47,種目情報!$E$5:$G$135,3,FALSE))))</f>
        <v/>
      </c>
      <c r="Y38" t="str">
        <f>IF(E38="","",IF(②選手情報入力!R47="","",IF(K38=1,VLOOKUP(②選手情報入力!R47,種目情報!$A$5:$B$151,2,FALSE),VLOOKUP(②選手情報入力!R47,種目情報!$E$5:$F$135,2,FALSE))))</f>
        <v/>
      </c>
      <c r="Z38" t="str">
        <f>IF(E38="","",IF(②選手情報入力!S47="","",②選手情報入力!S47))</f>
        <v/>
      </c>
      <c r="AA38" s="28"/>
      <c r="AB38" t="str">
        <f>IF(E38="","",IF(②選手情報入力!R47="","",IF(K38=1,VLOOKUP(②選手情報入力!R47,種目情報!$A$5:$C$135,3,FALSE),VLOOKUP(②選手情報入力!R47,種目情報!$E$5:$G$135,3,FALSE))))</f>
        <v/>
      </c>
      <c r="AC38" t="str">
        <f>IF(E38="","",IF(②選手情報入力!T47="","",IF(K38=1,種目情報!$J$4,種目情報!$J$6)))</f>
        <v/>
      </c>
      <c r="AD38" t="str">
        <f>IF(E38="","",IF(②選手情報入力!T47="","",IF(K38=1,IF(②選手情報入力!$U$7="","",②選手情報入力!$U$7),IF(②選手情報入力!$U$8="","",②選手情報入力!$U$8))))</f>
        <v/>
      </c>
      <c r="AE38" t="str">
        <f>IF(E38="","",IF(②選手情報入力!T47="","",IF(K38=1,IF(②選手情報入力!$T$7="",0,1),IF(②選手情報入力!$T$8="",0,1))))</f>
        <v/>
      </c>
      <c r="AF38" t="str">
        <f>IF(E38="","",IF(②選手情報入力!T47="","",2))</f>
        <v/>
      </c>
      <c r="AG38" t="str">
        <f>IF(E38="","",IF(②選手情報入力!V47="","",IF(K38=1,種目情報!$J$5,種目情報!$J$7)))</f>
        <v/>
      </c>
      <c r="AH38" t="str">
        <f>IF(E38="","",IF(②選手情報入力!V47="","",IF(K38=1,IF(②選手情報入力!$W$7="","",②選手情報入力!$W$7),IF(②選手情報入力!$W$8="","",②選手情報入力!$W$8))))</f>
        <v/>
      </c>
      <c r="AI38" t="str">
        <f>IF(E38="","",IF(②選手情報入力!V47="","",IF(K38=1,IF(②選手情報入力!$V$7="",0,1),IF(②選手情報入力!$V$8="",0,1))))</f>
        <v/>
      </c>
      <c r="AJ38" t="str">
        <f>IF(E38="","",IF(②選手情報入力!V47="","",2))</f>
        <v/>
      </c>
    </row>
    <row r="39" spans="1:36">
      <c r="A39" t="str">
        <f t="shared" si="0"/>
        <v/>
      </c>
      <c r="B39" t="str">
        <f>IF(E39="","",①団体情報入力!$C$5)</f>
        <v/>
      </c>
      <c r="D39" t="str">
        <f>IF(E39="","",①団体情報入力!C$10)</f>
        <v/>
      </c>
      <c r="E39" t="str">
        <f>IF(②選手情報入力!C48="","",②選手情報入力!C48)</f>
        <v/>
      </c>
      <c r="F39" t="str">
        <f>IF(E39="","",②選手情報入力!D48)</f>
        <v/>
      </c>
      <c r="G39" t="str">
        <f>IF(E39="","",ASC(②選手情報入力!E48))</f>
        <v/>
      </c>
      <c r="H39" t="str">
        <f t="shared" si="1"/>
        <v/>
      </c>
      <c r="I39" t="str">
        <f>IF(E39="","",②選手情報入力!F48&amp;" "&amp;②選手情報入力!G48)</f>
        <v/>
      </c>
      <c r="J39" t="str">
        <f>IF(E39="","",IF(②選手情報入力!H48="","JPN",LEFT(②選手情報入力!H48,3)))</f>
        <v/>
      </c>
      <c r="K39" t="str">
        <f>IF(E39="","",IF(②選手情報入力!I48="男",1,2))</f>
        <v/>
      </c>
      <c r="L39" t="str">
        <f>IF(E39="","",IF(②選手情報入力!J48="","",②選手情報入力!J48))</f>
        <v/>
      </c>
      <c r="M39" t="str">
        <f>IF(E39="","",LEFT(②選手情報入力!K48,4))</f>
        <v/>
      </c>
      <c r="N39" t="str">
        <f>IF(E39="","",RIGHT(②選手情報入力!K48,4))</f>
        <v/>
      </c>
      <c r="O39" t="str">
        <f t="shared" si="2"/>
        <v/>
      </c>
      <c r="Q39" t="str">
        <f>IF(E39="","",IF(②選手情報入力!L48="","",IF(K39=1,VLOOKUP(②選手情報入力!L48,種目情報!$A$4:$B$167,2,FALSE),VLOOKUP(②選手情報入力!L48,種目情報!$E$4:$F$142,2,FALSE))))</f>
        <v/>
      </c>
      <c r="R39" t="str">
        <f>IF(E39="","",IF(②選手情報入力!M48="","",②選手情報入力!M48))</f>
        <v/>
      </c>
      <c r="S39" s="28"/>
      <c r="T39" t="str">
        <f>IF(E39="","",IF(②選手情報入力!L48="","",IF(K39=1,VLOOKUP(②選手情報入力!L48,種目情報!$A$4:$C$135,3,FALSE),VLOOKUP(②選手情報入力!L48,種目情報!$E$4:$G$135,3,FALSE))))</f>
        <v/>
      </c>
      <c r="U39" t="str">
        <f>IF(E39="","",IF(②選手情報入力!O48="","",IF(K39=1,VLOOKUP(②選手情報入力!O48,種目情報!$A$5:$B$151,2,FALSE),VLOOKUP(②選手情報入力!O48,種目情報!$E$5:$F$135,2,FALSE))))</f>
        <v/>
      </c>
      <c r="V39" t="str">
        <f>IF(E39="","",IF(②選手情報入力!P48="","",②選手情報入力!P48))</f>
        <v/>
      </c>
      <c r="W39" s="28"/>
      <c r="X39" t="str">
        <f>IF(E39="","",IF(②選手情報入力!O48="","",IF(K39=1,VLOOKUP(②選手情報入力!O48,種目情報!$A$5:$C$135,3,FALSE),VLOOKUP(②選手情報入力!O48,種目情報!$E$5:$G$135,3,FALSE))))</f>
        <v/>
      </c>
      <c r="Y39" t="str">
        <f>IF(E39="","",IF(②選手情報入力!R48="","",IF(K39=1,VLOOKUP(②選手情報入力!R48,種目情報!$A$5:$B$151,2,FALSE),VLOOKUP(②選手情報入力!R48,種目情報!$E$5:$F$135,2,FALSE))))</f>
        <v/>
      </c>
      <c r="Z39" t="str">
        <f>IF(E39="","",IF(②選手情報入力!S48="","",②選手情報入力!S48))</f>
        <v/>
      </c>
      <c r="AA39" s="28"/>
      <c r="AB39" t="str">
        <f>IF(E39="","",IF(②選手情報入力!R48="","",IF(K39=1,VLOOKUP(②選手情報入力!R48,種目情報!$A$5:$C$135,3,FALSE),VLOOKUP(②選手情報入力!R48,種目情報!$E$5:$G$135,3,FALSE))))</f>
        <v/>
      </c>
      <c r="AC39" t="str">
        <f>IF(E39="","",IF(②選手情報入力!T48="","",IF(K39=1,種目情報!$J$4,種目情報!$J$6)))</f>
        <v/>
      </c>
      <c r="AD39" t="str">
        <f>IF(E39="","",IF(②選手情報入力!T48="","",IF(K39=1,IF(②選手情報入力!$U$7="","",②選手情報入力!$U$7),IF(②選手情報入力!$U$8="","",②選手情報入力!$U$8))))</f>
        <v/>
      </c>
      <c r="AE39" t="str">
        <f>IF(E39="","",IF(②選手情報入力!T48="","",IF(K39=1,IF(②選手情報入力!$T$7="",0,1),IF(②選手情報入力!$T$8="",0,1))))</f>
        <v/>
      </c>
      <c r="AF39" t="str">
        <f>IF(E39="","",IF(②選手情報入力!T48="","",2))</f>
        <v/>
      </c>
      <c r="AG39" t="str">
        <f>IF(E39="","",IF(②選手情報入力!V48="","",IF(K39=1,種目情報!$J$5,種目情報!$J$7)))</f>
        <v/>
      </c>
      <c r="AH39" t="str">
        <f>IF(E39="","",IF(②選手情報入力!V48="","",IF(K39=1,IF(②選手情報入力!$W$7="","",②選手情報入力!$W$7),IF(②選手情報入力!$W$8="","",②選手情報入力!$W$8))))</f>
        <v/>
      </c>
      <c r="AI39" t="str">
        <f>IF(E39="","",IF(②選手情報入力!V48="","",IF(K39=1,IF(②選手情報入力!$V$7="",0,1),IF(②選手情報入力!$V$8="",0,1))))</f>
        <v/>
      </c>
      <c r="AJ39" t="str">
        <f>IF(E39="","",IF(②選手情報入力!V48="","",2))</f>
        <v/>
      </c>
    </row>
    <row r="40" spans="1:36">
      <c r="A40" t="str">
        <f t="shared" si="0"/>
        <v/>
      </c>
      <c r="B40" t="str">
        <f>IF(E40="","",①団体情報入力!$C$5)</f>
        <v/>
      </c>
      <c r="D40" t="str">
        <f>IF(E40="","",①団体情報入力!C$10)</f>
        <v/>
      </c>
      <c r="E40" t="str">
        <f>IF(②選手情報入力!C49="","",②選手情報入力!C49)</f>
        <v/>
      </c>
      <c r="F40" t="str">
        <f>IF(E40="","",②選手情報入力!D49)</f>
        <v/>
      </c>
      <c r="G40" t="str">
        <f>IF(E40="","",ASC(②選手情報入力!E49))</f>
        <v/>
      </c>
      <c r="H40" t="str">
        <f t="shared" si="1"/>
        <v/>
      </c>
      <c r="I40" t="str">
        <f>IF(E40="","",②選手情報入力!F49&amp;" "&amp;②選手情報入力!G49)</f>
        <v/>
      </c>
      <c r="J40" t="str">
        <f>IF(E40="","",IF(②選手情報入力!H49="","JPN",LEFT(②選手情報入力!H49,3)))</f>
        <v/>
      </c>
      <c r="K40" t="str">
        <f>IF(E40="","",IF(②選手情報入力!I49="男",1,2))</f>
        <v/>
      </c>
      <c r="L40" t="str">
        <f>IF(E40="","",IF(②選手情報入力!J49="","",②選手情報入力!J49))</f>
        <v/>
      </c>
      <c r="M40" t="str">
        <f>IF(E40="","",LEFT(②選手情報入力!K49,4))</f>
        <v/>
      </c>
      <c r="N40" t="str">
        <f>IF(E40="","",RIGHT(②選手情報入力!K49,4))</f>
        <v/>
      </c>
      <c r="O40" t="str">
        <f t="shared" si="2"/>
        <v/>
      </c>
      <c r="Q40" t="str">
        <f>IF(E40="","",IF(②選手情報入力!L49="","",IF(K40=1,VLOOKUP(②選手情報入力!L49,種目情報!$A$4:$B$167,2,FALSE),VLOOKUP(②選手情報入力!L49,種目情報!$E$4:$F$142,2,FALSE))))</f>
        <v/>
      </c>
      <c r="R40" t="str">
        <f>IF(E40="","",IF(②選手情報入力!M49="","",②選手情報入力!M49))</f>
        <v/>
      </c>
      <c r="S40" s="28"/>
      <c r="T40" t="str">
        <f>IF(E40="","",IF(②選手情報入力!L49="","",IF(K40=1,VLOOKUP(②選手情報入力!L49,種目情報!$A$4:$C$135,3,FALSE),VLOOKUP(②選手情報入力!L49,種目情報!$E$4:$G$135,3,FALSE))))</f>
        <v/>
      </c>
      <c r="U40" t="str">
        <f>IF(E40="","",IF(②選手情報入力!O49="","",IF(K40=1,VLOOKUP(②選手情報入力!O49,種目情報!$A$5:$B$151,2,FALSE),VLOOKUP(②選手情報入力!O49,種目情報!$E$5:$F$135,2,FALSE))))</f>
        <v/>
      </c>
      <c r="V40" t="str">
        <f>IF(E40="","",IF(②選手情報入力!P49="","",②選手情報入力!P49))</f>
        <v/>
      </c>
      <c r="W40" s="28"/>
      <c r="X40" t="str">
        <f>IF(E40="","",IF(②選手情報入力!O49="","",IF(K40=1,VLOOKUP(②選手情報入力!O49,種目情報!$A$5:$C$135,3,FALSE),VLOOKUP(②選手情報入力!O49,種目情報!$E$5:$G$135,3,FALSE))))</f>
        <v/>
      </c>
      <c r="Y40" t="str">
        <f>IF(E40="","",IF(②選手情報入力!R49="","",IF(K40=1,VLOOKUP(②選手情報入力!R49,種目情報!$A$5:$B$151,2,FALSE),VLOOKUP(②選手情報入力!R49,種目情報!$E$5:$F$135,2,FALSE))))</f>
        <v/>
      </c>
      <c r="Z40" t="str">
        <f>IF(E40="","",IF(②選手情報入力!S49="","",②選手情報入力!S49))</f>
        <v/>
      </c>
      <c r="AA40" s="28"/>
      <c r="AB40" t="str">
        <f>IF(E40="","",IF(②選手情報入力!R49="","",IF(K40=1,VLOOKUP(②選手情報入力!R49,種目情報!$A$5:$C$135,3,FALSE),VLOOKUP(②選手情報入力!R49,種目情報!$E$5:$G$135,3,FALSE))))</f>
        <v/>
      </c>
      <c r="AC40" t="str">
        <f>IF(E40="","",IF(②選手情報入力!T49="","",IF(K40=1,種目情報!$J$4,種目情報!$J$6)))</f>
        <v/>
      </c>
      <c r="AD40" t="str">
        <f>IF(E40="","",IF(②選手情報入力!T49="","",IF(K40=1,IF(②選手情報入力!$U$7="","",②選手情報入力!$U$7),IF(②選手情報入力!$U$8="","",②選手情報入力!$U$8))))</f>
        <v/>
      </c>
      <c r="AE40" t="str">
        <f>IF(E40="","",IF(②選手情報入力!T49="","",IF(K40=1,IF(②選手情報入力!$T$7="",0,1),IF(②選手情報入力!$T$8="",0,1))))</f>
        <v/>
      </c>
      <c r="AF40" t="str">
        <f>IF(E40="","",IF(②選手情報入力!T49="","",2))</f>
        <v/>
      </c>
      <c r="AG40" t="str">
        <f>IF(E40="","",IF(②選手情報入力!V49="","",IF(K40=1,種目情報!$J$5,種目情報!$J$7)))</f>
        <v/>
      </c>
      <c r="AH40" t="str">
        <f>IF(E40="","",IF(②選手情報入力!V49="","",IF(K40=1,IF(②選手情報入力!$W$7="","",②選手情報入力!$W$7),IF(②選手情報入力!$W$8="","",②選手情報入力!$W$8))))</f>
        <v/>
      </c>
      <c r="AI40" t="str">
        <f>IF(E40="","",IF(②選手情報入力!V49="","",IF(K40=1,IF(②選手情報入力!$V$7="",0,1),IF(②選手情報入力!$V$8="",0,1))))</f>
        <v/>
      </c>
      <c r="AJ40" t="str">
        <f>IF(E40="","",IF(②選手情報入力!V49="","",2))</f>
        <v/>
      </c>
    </row>
    <row r="41" spans="1:36">
      <c r="A41" t="str">
        <f t="shared" si="0"/>
        <v/>
      </c>
      <c r="B41" t="str">
        <f>IF(E41="","",①団体情報入力!$C$5)</f>
        <v/>
      </c>
      <c r="D41" t="str">
        <f>IF(E41="","",①団体情報入力!C$10)</f>
        <v/>
      </c>
      <c r="E41" t="str">
        <f>IF(②選手情報入力!C50="","",②選手情報入力!C50)</f>
        <v/>
      </c>
      <c r="F41" t="str">
        <f>IF(E41="","",②選手情報入力!D50)</f>
        <v/>
      </c>
      <c r="G41" t="str">
        <f>IF(E41="","",ASC(②選手情報入力!E50))</f>
        <v/>
      </c>
      <c r="H41" t="str">
        <f t="shared" si="1"/>
        <v/>
      </c>
      <c r="I41" t="str">
        <f>IF(E41="","",②選手情報入力!F50&amp;" "&amp;②選手情報入力!G50)</f>
        <v/>
      </c>
      <c r="J41" t="str">
        <f>IF(E41="","",IF(②選手情報入力!H50="","JPN",LEFT(②選手情報入力!H50,3)))</f>
        <v/>
      </c>
      <c r="K41" t="str">
        <f>IF(E41="","",IF(②選手情報入力!I50="男",1,2))</f>
        <v/>
      </c>
      <c r="L41" t="str">
        <f>IF(E41="","",IF(②選手情報入力!J50="","",②選手情報入力!J50))</f>
        <v/>
      </c>
      <c r="M41" t="str">
        <f>IF(E41="","",LEFT(②選手情報入力!K50,4))</f>
        <v/>
      </c>
      <c r="N41" t="str">
        <f>IF(E41="","",RIGHT(②選手情報入力!K50,4))</f>
        <v/>
      </c>
      <c r="O41" t="str">
        <f t="shared" si="2"/>
        <v/>
      </c>
      <c r="Q41" t="str">
        <f>IF(E41="","",IF(②選手情報入力!L50="","",IF(K41=1,VLOOKUP(②選手情報入力!L50,種目情報!$A$4:$B$167,2,FALSE),VLOOKUP(②選手情報入力!L50,種目情報!$E$4:$F$142,2,FALSE))))</f>
        <v/>
      </c>
      <c r="R41" t="str">
        <f>IF(E41="","",IF(②選手情報入力!M50="","",②選手情報入力!M50))</f>
        <v/>
      </c>
      <c r="S41" s="28"/>
      <c r="T41" t="str">
        <f>IF(E41="","",IF(②選手情報入力!L50="","",IF(K41=1,VLOOKUP(②選手情報入力!L50,種目情報!$A$4:$C$135,3,FALSE),VLOOKUP(②選手情報入力!L50,種目情報!$E$4:$G$135,3,FALSE))))</f>
        <v/>
      </c>
      <c r="U41" t="str">
        <f>IF(E41="","",IF(②選手情報入力!O50="","",IF(K41=1,VLOOKUP(②選手情報入力!O50,種目情報!$A$5:$B$151,2,FALSE),VLOOKUP(②選手情報入力!O50,種目情報!$E$5:$F$135,2,FALSE))))</f>
        <v/>
      </c>
      <c r="V41" t="str">
        <f>IF(E41="","",IF(②選手情報入力!P50="","",②選手情報入力!P50))</f>
        <v/>
      </c>
      <c r="W41" s="28"/>
      <c r="X41" t="str">
        <f>IF(E41="","",IF(②選手情報入力!O50="","",IF(K41=1,VLOOKUP(②選手情報入力!O50,種目情報!$A$5:$C$135,3,FALSE),VLOOKUP(②選手情報入力!O50,種目情報!$E$5:$G$135,3,FALSE))))</f>
        <v/>
      </c>
      <c r="Y41" t="str">
        <f>IF(E41="","",IF(②選手情報入力!R50="","",IF(K41=1,VLOOKUP(②選手情報入力!R50,種目情報!$A$5:$B$151,2,FALSE),VLOOKUP(②選手情報入力!R50,種目情報!$E$5:$F$135,2,FALSE))))</f>
        <v/>
      </c>
      <c r="Z41" t="str">
        <f>IF(E41="","",IF(②選手情報入力!S50="","",②選手情報入力!S50))</f>
        <v/>
      </c>
      <c r="AA41" s="28"/>
      <c r="AB41" t="str">
        <f>IF(E41="","",IF(②選手情報入力!R50="","",IF(K41=1,VLOOKUP(②選手情報入力!R50,種目情報!$A$5:$C$135,3,FALSE),VLOOKUP(②選手情報入力!R50,種目情報!$E$5:$G$135,3,FALSE))))</f>
        <v/>
      </c>
      <c r="AC41" t="str">
        <f>IF(E41="","",IF(②選手情報入力!T50="","",IF(K41=1,種目情報!$J$4,種目情報!$J$6)))</f>
        <v/>
      </c>
      <c r="AD41" t="str">
        <f>IF(E41="","",IF(②選手情報入力!T50="","",IF(K41=1,IF(②選手情報入力!$U$7="","",②選手情報入力!$U$7),IF(②選手情報入力!$U$8="","",②選手情報入力!$U$8))))</f>
        <v/>
      </c>
      <c r="AE41" t="str">
        <f>IF(E41="","",IF(②選手情報入力!T50="","",IF(K41=1,IF(②選手情報入力!$T$7="",0,1),IF(②選手情報入力!$T$8="",0,1))))</f>
        <v/>
      </c>
      <c r="AF41" t="str">
        <f>IF(E41="","",IF(②選手情報入力!T50="","",2))</f>
        <v/>
      </c>
      <c r="AG41" t="str">
        <f>IF(E41="","",IF(②選手情報入力!V50="","",IF(K41=1,種目情報!$J$5,種目情報!$J$7)))</f>
        <v/>
      </c>
      <c r="AH41" t="str">
        <f>IF(E41="","",IF(②選手情報入力!V50="","",IF(K41=1,IF(②選手情報入力!$W$7="","",②選手情報入力!$W$7),IF(②選手情報入力!$W$8="","",②選手情報入力!$W$8))))</f>
        <v/>
      </c>
      <c r="AI41" t="str">
        <f>IF(E41="","",IF(②選手情報入力!V50="","",IF(K41=1,IF(②選手情報入力!$V$7="",0,1),IF(②選手情報入力!$V$8="",0,1))))</f>
        <v/>
      </c>
      <c r="AJ41" t="str">
        <f>IF(E41="","",IF(②選手情報入力!V50="","",2))</f>
        <v/>
      </c>
    </row>
    <row r="42" spans="1:36">
      <c r="A42" t="str">
        <f t="shared" si="0"/>
        <v/>
      </c>
      <c r="B42" t="str">
        <f>IF(E42="","",①団体情報入力!$C$5)</f>
        <v/>
      </c>
      <c r="D42" t="str">
        <f>IF(E42="","",①団体情報入力!C$10)</f>
        <v/>
      </c>
      <c r="E42" t="str">
        <f>IF(②選手情報入力!C51="","",②選手情報入力!C51)</f>
        <v/>
      </c>
      <c r="F42" t="str">
        <f>IF(E42="","",②選手情報入力!D51)</f>
        <v/>
      </c>
      <c r="G42" t="str">
        <f>IF(E42="","",ASC(②選手情報入力!E51))</f>
        <v/>
      </c>
      <c r="H42" t="str">
        <f t="shared" si="1"/>
        <v/>
      </c>
      <c r="I42" t="str">
        <f>IF(E42="","",②選手情報入力!F51&amp;" "&amp;②選手情報入力!G51)</f>
        <v/>
      </c>
      <c r="J42" t="str">
        <f>IF(E42="","",IF(②選手情報入力!H51="","JPN",LEFT(②選手情報入力!H51,3)))</f>
        <v/>
      </c>
      <c r="K42" t="str">
        <f>IF(E42="","",IF(②選手情報入力!I51="男",1,2))</f>
        <v/>
      </c>
      <c r="L42" t="str">
        <f>IF(E42="","",IF(②選手情報入力!J51="","",②選手情報入力!J51))</f>
        <v/>
      </c>
      <c r="M42" t="str">
        <f>IF(E42="","",LEFT(②選手情報入力!K51,4))</f>
        <v/>
      </c>
      <c r="N42" t="str">
        <f>IF(E42="","",RIGHT(②選手情報入力!K51,4))</f>
        <v/>
      </c>
      <c r="O42" t="str">
        <f t="shared" si="2"/>
        <v/>
      </c>
      <c r="Q42" t="str">
        <f>IF(E42="","",IF(②選手情報入力!L51="","",IF(K42=1,VLOOKUP(②選手情報入力!L51,種目情報!$A$4:$B$167,2,FALSE),VLOOKUP(②選手情報入力!L51,種目情報!$E$4:$F$142,2,FALSE))))</f>
        <v/>
      </c>
      <c r="R42" t="str">
        <f>IF(E42="","",IF(②選手情報入力!M51="","",②選手情報入力!M51))</f>
        <v/>
      </c>
      <c r="S42" s="28"/>
      <c r="T42" t="str">
        <f>IF(E42="","",IF(②選手情報入力!L51="","",IF(K42=1,VLOOKUP(②選手情報入力!L51,種目情報!$A$4:$C$135,3,FALSE),VLOOKUP(②選手情報入力!L51,種目情報!$E$4:$G$135,3,FALSE))))</f>
        <v/>
      </c>
      <c r="U42" t="str">
        <f>IF(E42="","",IF(②選手情報入力!O51="","",IF(K42=1,VLOOKUP(②選手情報入力!O51,種目情報!$A$5:$B$151,2,FALSE),VLOOKUP(②選手情報入力!O51,種目情報!$E$5:$F$135,2,FALSE))))</f>
        <v/>
      </c>
      <c r="V42" t="str">
        <f>IF(E42="","",IF(②選手情報入力!P51="","",②選手情報入力!P51))</f>
        <v/>
      </c>
      <c r="W42" s="28"/>
      <c r="X42" t="str">
        <f>IF(E42="","",IF(②選手情報入力!O51="","",IF(K42=1,VLOOKUP(②選手情報入力!O51,種目情報!$A$5:$C$135,3,FALSE),VLOOKUP(②選手情報入力!O51,種目情報!$E$5:$G$135,3,FALSE))))</f>
        <v/>
      </c>
      <c r="Y42" t="str">
        <f>IF(E42="","",IF(②選手情報入力!R51="","",IF(K42=1,VLOOKUP(②選手情報入力!R51,種目情報!$A$5:$B$151,2,FALSE),VLOOKUP(②選手情報入力!R51,種目情報!$E$5:$F$135,2,FALSE))))</f>
        <v/>
      </c>
      <c r="Z42" t="str">
        <f>IF(E42="","",IF(②選手情報入力!S51="","",②選手情報入力!S51))</f>
        <v/>
      </c>
      <c r="AA42" s="28"/>
      <c r="AB42" t="str">
        <f>IF(E42="","",IF(②選手情報入力!R51="","",IF(K42=1,VLOOKUP(②選手情報入力!R51,種目情報!$A$5:$C$135,3,FALSE),VLOOKUP(②選手情報入力!R51,種目情報!$E$5:$G$135,3,FALSE))))</f>
        <v/>
      </c>
      <c r="AC42" t="str">
        <f>IF(E42="","",IF(②選手情報入力!T51="","",IF(K42=1,種目情報!$J$4,種目情報!$J$6)))</f>
        <v/>
      </c>
      <c r="AD42" t="str">
        <f>IF(E42="","",IF(②選手情報入力!T51="","",IF(K42=1,IF(②選手情報入力!$U$7="","",②選手情報入力!$U$7),IF(②選手情報入力!$U$8="","",②選手情報入力!$U$8))))</f>
        <v/>
      </c>
      <c r="AE42" t="str">
        <f>IF(E42="","",IF(②選手情報入力!T51="","",IF(K42=1,IF(②選手情報入力!$T$7="",0,1),IF(②選手情報入力!$T$8="",0,1))))</f>
        <v/>
      </c>
      <c r="AF42" t="str">
        <f>IF(E42="","",IF(②選手情報入力!T51="","",2))</f>
        <v/>
      </c>
      <c r="AG42" t="str">
        <f>IF(E42="","",IF(②選手情報入力!V51="","",IF(K42=1,種目情報!$J$5,種目情報!$J$7)))</f>
        <v/>
      </c>
      <c r="AH42" t="str">
        <f>IF(E42="","",IF(②選手情報入力!V51="","",IF(K42=1,IF(②選手情報入力!$W$7="","",②選手情報入力!$W$7),IF(②選手情報入力!$W$8="","",②選手情報入力!$W$8))))</f>
        <v/>
      </c>
      <c r="AI42" t="str">
        <f>IF(E42="","",IF(②選手情報入力!V51="","",IF(K42=1,IF(②選手情報入力!$V$7="",0,1),IF(②選手情報入力!$V$8="",0,1))))</f>
        <v/>
      </c>
      <c r="AJ42" t="str">
        <f>IF(E42="","",IF(②選手情報入力!V51="","",2))</f>
        <v/>
      </c>
    </row>
    <row r="43" spans="1:36">
      <c r="A43" t="str">
        <f t="shared" si="0"/>
        <v/>
      </c>
      <c r="B43" t="str">
        <f>IF(E43="","",①団体情報入力!$C$5)</f>
        <v/>
      </c>
      <c r="D43" t="str">
        <f>IF(E43="","",①団体情報入力!C$10)</f>
        <v/>
      </c>
      <c r="E43" t="str">
        <f>IF(②選手情報入力!C52="","",②選手情報入力!C52)</f>
        <v/>
      </c>
      <c r="F43" t="str">
        <f>IF(E43="","",②選手情報入力!D52)</f>
        <v/>
      </c>
      <c r="G43" t="str">
        <f>IF(E43="","",ASC(②選手情報入力!E52))</f>
        <v/>
      </c>
      <c r="H43" t="str">
        <f t="shared" si="1"/>
        <v/>
      </c>
      <c r="I43" t="str">
        <f>IF(E43="","",②選手情報入力!F52&amp;" "&amp;②選手情報入力!G52)</f>
        <v/>
      </c>
      <c r="J43" t="str">
        <f>IF(E43="","",IF(②選手情報入力!H52="","JPN",LEFT(②選手情報入力!H52,3)))</f>
        <v/>
      </c>
      <c r="K43" t="str">
        <f>IF(E43="","",IF(②選手情報入力!I52="男",1,2))</f>
        <v/>
      </c>
      <c r="L43" t="str">
        <f>IF(E43="","",IF(②選手情報入力!J52="","",②選手情報入力!J52))</f>
        <v/>
      </c>
      <c r="M43" t="str">
        <f>IF(E43="","",LEFT(②選手情報入力!K52,4))</f>
        <v/>
      </c>
      <c r="N43" t="str">
        <f>IF(E43="","",RIGHT(②選手情報入力!K52,4))</f>
        <v/>
      </c>
      <c r="O43" t="str">
        <f t="shared" si="2"/>
        <v/>
      </c>
      <c r="Q43" t="str">
        <f>IF(E43="","",IF(②選手情報入力!L52="","",IF(K43=1,VLOOKUP(②選手情報入力!L52,種目情報!$A$4:$B$167,2,FALSE),VLOOKUP(②選手情報入力!L52,種目情報!$E$4:$F$142,2,FALSE))))</f>
        <v/>
      </c>
      <c r="R43" t="str">
        <f>IF(E43="","",IF(②選手情報入力!M52="","",②選手情報入力!M52))</f>
        <v/>
      </c>
      <c r="S43" s="28"/>
      <c r="T43" t="str">
        <f>IF(E43="","",IF(②選手情報入力!L52="","",IF(K43=1,VLOOKUP(②選手情報入力!L52,種目情報!$A$4:$C$135,3,FALSE),VLOOKUP(②選手情報入力!L52,種目情報!$E$4:$G$135,3,FALSE))))</f>
        <v/>
      </c>
      <c r="U43" t="str">
        <f>IF(E43="","",IF(②選手情報入力!O52="","",IF(K43=1,VLOOKUP(②選手情報入力!O52,種目情報!$A$5:$B$151,2,FALSE),VLOOKUP(②選手情報入力!O52,種目情報!$E$5:$F$135,2,FALSE))))</f>
        <v/>
      </c>
      <c r="V43" t="str">
        <f>IF(E43="","",IF(②選手情報入力!P52="","",②選手情報入力!P52))</f>
        <v/>
      </c>
      <c r="W43" s="28"/>
      <c r="X43" t="str">
        <f>IF(E43="","",IF(②選手情報入力!O52="","",IF(K43=1,VLOOKUP(②選手情報入力!O52,種目情報!$A$5:$C$135,3,FALSE),VLOOKUP(②選手情報入力!O52,種目情報!$E$5:$G$135,3,FALSE))))</f>
        <v/>
      </c>
      <c r="Y43" t="str">
        <f>IF(E43="","",IF(②選手情報入力!R52="","",IF(K43=1,VLOOKUP(②選手情報入力!R52,種目情報!$A$5:$B$151,2,FALSE),VLOOKUP(②選手情報入力!R52,種目情報!$E$5:$F$135,2,FALSE))))</f>
        <v/>
      </c>
      <c r="Z43" t="str">
        <f>IF(E43="","",IF(②選手情報入力!S52="","",②選手情報入力!S52))</f>
        <v/>
      </c>
      <c r="AA43" s="28"/>
      <c r="AB43" t="str">
        <f>IF(E43="","",IF(②選手情報入力!R52="","",IF(K43=1,VLOOKUP(②選手情報入力!R52,種目情報!$A$5:$C$135,3,FALSE),VLOOKUP(②選手情報入力!R52,種目情報!$E$5:$G$135,3,FALSE))))</f>
        <v/>
      </c>
      <c r="AC43" t="str">
        <f>IF(E43="","",IF(②選手情報入力!T52="","",IF(K43=1,種目情報!$J$4,種目情報!$J$6)))</f>
        <v/>
      </c>
      <c r="AD43" t="str">
        <f>IF(E43="","",IF(②選手情報入力!T52="","",IF(K43=1,IF(②選手情報入力!$U$7="","",②選手情報入力!$U$7),IF(②選手情報入力!$U$8="","",②選手情報入力!$U$8))))</f>
        <v/>
      </c>
      <c r="AE43" t="str">
        <f>IF(E43="","",IF(②選手情報入力!T52="","",IF(K43=1,IF(②選手情報入力!$T$7="",0,1),IF(②選手情報入力!$T$8="",0,1))))</f>
        <v/>
      </c>
      <c r="AF43" t="str">
        <f>IF(E43="","",IF(②選手情報入力!T52="","",2))</f>
        <v/>
      </c>
      <c r="AG43" t="str">
        <f>IF(E43="","",IF(②選手情報入力!V52="","",IF(K43=1,種目情報!$J$5,種目情報!$J$7)))</f>
        <v/>
      </c>
      <c r="AH43" t="str">
        <f>IF(E43="","",IF(②選手情報入力!V52="","",IF(K43=1,IF(②選手情報入力!$W$7="","",②選手情報入力!$W$7),IF(②選手情報入力!$W$8="","",②選手情報入力!$W$8))))</f>
        <v/>
      </c>
      <c r="AI43" t="str">
        <f>IF(E43="","",IF(②選手情報入力!V52="","",IF(K43=1,IF(②選手情報入力!$V$7="",0,1),IF(②選手情報入力!$V$8="",0,1))))</f>
        <v/>
      </c>
      <c r="AJ43" t="str">
        <f>IF(E43="","",IF(②選手情報入力!V52="","",2))</f>
        <v/>
      </c>
    </row>
    <row r="44" spans="1:36">
      <c r="A44" t="str">
        <f t="shared" si="0"/>
        <v/>
      </c>
      <c r="B44" t="str">
        <f>IF(E44="","",①団体情報入力!$C$5)</f>
        <v/>
      </c>
      <c r="D44" t="str">
        <f>IF(E44="","",①団体情報入力!C$10)</f>
        <v/>
      </c>
      <c r="E44" t="str">
        <f>IF(②選手情報入力!C53="","",②選手情報入力!C53)</f>
        <v/>
      </c>
      <c r="F44" t="str">
        <f>IF(E44="","",②選手情報入力!D53)</f>
        <v/>
      </c>
      <c r="G44" t="str">
        <f>IF(E44="","",ASC(②選手情報入力!E53))</f>
        <v/>
      </c>
      <c r="H44" t="str">
        <f t="shared" si="1"/>
        <v/>
      </c>
      <c r="I44" t="str">
        <f>IF(E44="","",②選手情報入力!F53&amp;" "&amp;②選手情報入力!G53)</f>
        <v/>
      </c>
      <c r="J44" t="str">
        <f>IF(E44="","",IF(②選手情報入力!H53="","JPN",LEFT(②選手情報入力!H53,3)))</f>
        <v/>
      </c>
      <c r="K44" t="str">
        <f>IF(E44="","",IF(②選手情報入力!I53="男",1,2))</f>
        <v/>
      </c>
      <c r="L44" t="str">
        <f>IF(E44="","",IF(②選手情報入力!J53="","",②選手情報入力!J53))</f>
        <v/>
      </c>
      <c r="M44" t="str">
        <f>IF(E44="","",LEFT(②選手情報入力!K53,4))</f>
        <v/>
      </c>
      <c r="N44" t="str">
        <f>IF(E44="","",RIGHT(②選手情報入力!K53,4))</f>
        <v/>
      </c>
      <c r="O44" t="str">
        <f t="shared" si="2"/>
        <v/>
      </c>
      <c r="Q44" t="str">
        <f>IF(E44="","",IF(②選手情報入力!L53="","",IF(K44=1,VLOOKUP(②選手情報入力!L53,種目情報!$A$4:$B$167,2,FALSE),VLOOKUP(②選手情報入力!L53,種目情報!$E$4:$F$142,2,FALSE))))</f>
        <v/>
      </c>
      <c r="R44" t="str">
        <f>IF(E44="","",IF(②選手情報入力!M53="","",②選手情報入力!M53))</f>
        <v/>
      </c>
      <c r="S44" s="28"/>
      <c r="T44" t="str">
        <f>IF(E44="","",IF(②選手情報入力!L53="","",IF(K44=1,VLOOKUP(②選手情報入力!L53,種目情報!$A$4:$C$135,3,FALSE),VLOOKUP(②選手情報入力!L53,種目情報!$E$4:$G$135,3,FALSE))))</f>
        <v/>
      </c>
      <c r="U44" t="str">
        <f>IF(E44="","",IF(②選手情報入力!O53="","",IF(K44=1,VLOOKUP(②選手情報入力!O53,種目情報!$A$5:$B$151,2,FALSE),VLOOKUP(②選手情報入力!O53,種目情報!$E$5:$F$135,2,FALSE))))</f>
        <v/>
      </c>
      <c r="V44" t="str">
        <f>IF(E44="","",IF(②選手情報入力!P53="","",②選手情報入力!P53))</f>
        <v/>
      </c>
      <c r="W44" s="28"/>
      <c r="X44" t="str">
        <f>IF(E44="","",IF(②選手情報入力!O53="","",IF(K44=1,VLOOKUP(②選手情報入力!O53,種目情報!$A$5:$C$135,3,FALSE),VLOOKUP(②選手情報入力!O53,種目情報!$E$5:$G$135,3,FALSE))))</f>
        <v/>
      </c>
      <c r="Y44" t="str">
        <f>IF(E44="","",IF(②選手情報入力!R53="","",IF(K44=1,VLOOKUP(②選手情報入力!R53,種目情報!$A$5:$B$151,2,FALSE),VLOOKUP(②選手情報入力!R53,種目情報!$E$5:$F$135,2,FALSE))))</f>
        <v/>
      </c>
      <c r="Z44" t="str">
        <f>IF(E44="","",IF(②選手情報入力!S53="","",②選手情報入力!S53))</f>
        <v/>
      </c>
      <c r="AA44" s="28"/>
      <c r="AB44" t="str">
        <f>IF(E44="","",IF(②選手情報入力!R53="","",IF(K44=1,VLOOKUP(②選手情報入力!R53,種目情報!$A$5:$C$135,3,FALSE),VLOOKUP(②選手情報入力!R53,種目情報!$E$5:$G$135,3,FALSE))))</f>
        <v/>
      </c>
      <c r="AC44" t="str">
        <f>IF(E44="","",IF(②選手情報入力!T53="","",IF(K44=1,種目情報!$J$4,種目情報!$J$6)))</f>
        <v/>
      </c>
      <c r="AD44" t="str">
        <f>IF(E44="","",IF(②選手情報入力!T53="","",IF(K44=1,IF(②選手情報入力!$U$7="","",②選手情報入力!$U$7),IF(②選手情報入力!$U$8="","",②選手情報入力!$U$8))))</f>
        <v/>
      </c>
      <c r="AE44" t="str">
        <f>IF(E44="","",IF(②選手情報入力!T53="","",IF(K44=1,IF(②選手情報入力!$T$7="",0,1),IF(②選手情報入力!$T$8="",0,1))))</f>
        <v/>
      </c>
      <c r="AF44" t="str">
        <f>IF(E44="","",IF(②選手情報入力!T53="","",2))</f>
        <v/>
      </c>
      <c r="AG44" t="str">
        <f>IF(E44="","",IF(②選手情報入力!V53="","",IF(K44=1,種目情報!$J$5,種目情報!$J$7)))</f>
        <v/>
      </c>
      <c r="AH44" t="str">
        <f>IF(E44="","",IF(②選手情報入力!V53="","",IF(K44=1,IF(②選手情報入力!$W$7="","",②選手情報入力!$W$7),IF(②選手情報入力!$W$8="","",②選手情報入力!$W$8))))</f>
        <v/>
      </c>
      <c r="AI44" t="str">
        <f>IF(E44="","",IF(②選手情報入力!V53="","",IF(K44=1,IF(②選手情報入力!$V$7="",0,1),IF(②選手情報入力!$V$8="",0,1))))</f>
        <v/>
      </c>
      <c r="AJ44" t="str">
        <f>IF(E44="","",IF(②選手情報入力!V53="","",2))</f>
        <v/>
      </c>
    </row>
    <row r="45" spans="1:36">
      <c r="A45" t="str">
        <f t="shared" si="0"/>
        <v/>
      </c>
      <c r="B45" t="str">
        <f>IF(E45="","",①団体情報入力!$C$5)</f>
        <v/>
      </c>
      <c r="D45" t="str">
        <f>IF(E45="","",①団体情報入力!C$10)</f>
        <v/>
      </c>
      <c r="E45" t="str">
        <f>IF(②選手情報入力!C54="","",②選手情報入力!C54)</f>
        <v/>
      </c>
      <c r="F45" t="str">
        <f>IF(E45="","",②選手情報入力!D54)</f>
        <v/>
      </c>
      <c r="G45" t="str">
        <f>IF(E45="","",ASC(②選手情報入力!E54))</f>
        <v/>
      </c>
      <c r="H45" t="str">
        <f t="shared" si="1"/>
        <v/>
      </c>
      <c r="I45" t="str">
        <f>IF(E45="","",②選手情報入力!F54&amp;" "&amp;②選手情報入力!G54)</f>
        <v/>
      </c>
      <c r="J45" t="str">
        <f>IF(E45="","",IF(②選手情報入力!H54="","JPN",LEFT(②選手情報入力!H54,3)))</f>
        <v/>
      </c>
      <c r="K45" t="str">
        <f>IF(E45="","",IF(②選手情報入力!I54="男",1,2))</f>
        <v/>
      </c>
      <c r="L45" t="str">
        <f>IF(E45="","",IF(②選手情報入力!J54="","",②選手情報入力!J54))</f>
        <v/>
      </c>
      <c r="M45" t="str">
        <f>IF(E45="","",LEFT(②選手情報入力!K54,4))</f>
        <v/>
      </c>
      <c r="N45" t="str">
        <f>IF(E45="","",RIGHT(②選手情報入力!K54,4))</f>
        <v/>
      </c>
      <c r="O45" t="str">
        <f t="shared" si="2"/>
        <v/>
      </c>
      <c r="Q45" t="str">
        <f>IF(E45="","",IF(②選手情報入力!L54="","",IF(K45=1,VLOOKUP(②選手情報入力!L54,種目情報!$A$4:$B$167,2,FALSE),VLOOKUP(②選手情報入力!L54,種目情報!$E$4:$F$142,2,FALSE))))</f>
        <v/>
      </c>
      <c r="R45" t="str">
        <f>IF(E45="","",IF(②選手情報入力!M54="","",②選手情報入力!M54))</f>
        <v/>
      </c>
      <c r="S45" s="28"/>
      <c r="T45" t="str">
        <f>IF(E45="","",IF(②選手情報入力!L54="","",IF(K45=1,VLOOKUP(②選手情報入力!L54,種目情報!$A$4:$C$135,3,FALSE),VLOOKUP(②選手情報入力!L54,種目情報!$E$4:$G$135,3,FALSE))))</f>
        <v/>
      </c>
      <c r="U45" t="str">
        <f>IF(E45="","",IF(②選手情報入力!O54="","",IF(K45=1,VLOOKUP(②選手情報入力!O54,種目情報!$A$5:$B$151,2,FALSE),VLOOKUP(②選手情報入力!O54,種目情報!$E$5:$F$135,2,FALSE))))</f>
        <v/>
      </c>
      <c r="V45" t="str">
        <f>IF(E45="","",IF(②選手情報入力!P54="","",②選手情報入力!P54))</f>
        <v/>
      </c>
      <c r="W45" s="28"/>
      <c r="X45" t="str">
        <f>IF(E45="","",IF(②選手情報入力!O54="","",IF(K45=1,VLOOKUP(②選手情報入力!O54,種目情報!$A$5:$C$135,3,FALSE),VLOOKUP(②選手情報入力!O54,種目情報!$E$5:$G$135,3,FALSE))))</f>
        <v/>
      </c>
      <c r="Y45" t="str">
        <f>IF(E45="","",IF(②選手情報入力!R54="","",IF(K45=1,VLOOKUP(②選手情報入力!R54,種目情報!$A$5:$B$151,2,FALSE),VLOOKUP(②選手情報入力!R54,種目情報!$E$5:$F$135,2,FALSE))))</f>
        <v/>
      </c>
      <c r="Z45" t="str">
        <f>IF(E45="","",IF(②選手情報入力!S54="","",②選手情報入力!S54))</f>
        <v/>
      </c>
      <c r="AA45" s="28"/>
      <c r="AB45" t="str">
        <f>IF(E45="","",IF(②選手情報入力!R54="","",IF(K45=1,VLOOKUP(②選手情報入力!R54,種目情報!$A$5:$C$135,3,FALSE),VLOOKUP(②選手情報入力!R54,種目情報!$E$5:$G$135,3,FALSE))))</f>
        <v/>
      </c>
      <c r="AC45" t="str">
        <f>IF(E45="","",IF(②選手情報入力!T54="","",IF(K45=1,種目情報!$J$4,種目情報!$J$6)))</f>
        <v/>
      </c>
      <c r="AD45" t="str">
        <f>IF(E45="","",IF(②選手情報入力!T54="","",IF(K45=1,IF(②選手情報入力!$U$7="","",②選手情報入力!$U$7),IF(②選手情報入力!$U$8="","",②選手情報入力!$U$8))))</f>
        <v/>
      </c>
      <c r="AE45" t="str">
        <f>IF(E45="","",IF(②選手情報入力!T54="","",IF(K45=1,IF(②選手情報入力!$T$7="",0,1),IF(②選手情報入力!$T$8="",0,1))))</f>
        <v/>
      </c>
      <c r="AF45" t="str">
        <f>IF(E45="","",IF(②選手情報入力!T54="","",2))</f>
        <v/>
      </c>
      <c r="AG45" t="str">
        <f>IF(E45="","",IF(②選手情報入力!V54="","",IF(K45=1,種目情報!$J$5,種目情報!$J$7)))</f>
        <v/>
      </c>
      <c r="AH45" t="str">
        <f>IF(E45="","",IF(②選手情報入力!V54="","",IF(K45=1,IF(②選手情報入力!$W$7="","",②選手情報入力!$W$7),IF(②選手情報入力!$W$8="","",②選手情報入力!$W$8))))</f>
        <v/>
      </c>
      <c r="AI45" t="str">
        <f>IF(E45="","",IF(②選手情報入力!V54="","",IF(K45=1,IF(②選手情報入力!$V$7="",0,1),IF(②選手情報入力!$V$8="",0,1))))</f>
        <v/>
      </c>
      <c r="AJ45" t="str">
        <f>IF(E45="","",IF(②選手情報入力!V54="","",2))</f>
        <v/>
      </c>
    </row>
    <row r="46" spans="1:36">
      <c r="A46" t="str">
        <f t="shared" si="0"/>
        <v/>
      </c>
      <c r="B46" t="str">
        <f>IF(E46="","",①団体情報入力!$C$5)</f>
        <v/>
      </c>
      <c r="D46" t="str">
        <f>IF(E46="","",①団体情報入力!C$10)</f>
        <v/>
      </c>
      <c r="E46" t="str">
        <f>IF(②選手情報入力!C55="","",②選手情報入力!C55)</f>
        <v/>
      </c>
      <c r="F46" t="str">
        <f>IF(E46="","",②選手情報入力!D55)</f>
        <v/>
      </c>
      <c r="G46" t="str">
        <f>IF(E46="","",ASC(②選手情報入力!E55))</f>
        <v/>
      </c>
      <c r="H46" t="str">
        <f t="shared" si="1"/>
        <v/>
      </c>
      <c r="I46" t="str">
        <f>IF(E46="","",②選手情報入力!F55&amp;" "&amp;②選手情報入力!G55)</f>
        <v/>
      </c>
      <c r="J46" t="str">
        <f>IF(E46="","",IF(②選手情報入力!H55="","JPN",LEFT(②選手情報入力!H55,3)))</f>
        <v/>
      </c>
      <c r="K46" t="str">
        <f>IF(E46="","",IF(②選手情報入力!I55="男",1,2))</f>
        <v/>
      </c>
      <c r="L46" t="str">
        <f>IF(E46="","",IF(②選手情報入力!J55="","",②選手情報入力!J55))</f>
        <v/>
      </c>
      <c r="M46" t="str">
        <f>IF(E46="","",LEFT(②選手情報入力!K55,4))</f>
        <v/>
      </c>
      <c r="N46" t="str">
        <f>IF(E46="","",RIGHT(②選手情報入力!K55,4))</f>
        <v/>
      </c>
      <c r="O46" t="str">
        <f t="shared" si="2"/>
        <v/>
      </c>
      <c r="Q46" t="str">
        <f>IF(E46="","",IF(②選手情報入力!L55="","",IF(K46=1,VLOOKUP(②選手情報入力!L55,種目情報!$A$4:$B$167,2,FALSE),VLOOKUP(②選手情報入力!L55,種目情報!$E$4:$F$142,2,FALSE))))</f>
        <v/>
      </c>
      <c r="R46" t="str">
        <f>IF(E46="","",IF(②選手情報入力!M55="","",②選手情報入力!M55))</f>
        <v/>
      </c>
      <c r="S46" s="28"/>
      <c r="T46" t="str">
        <f>IF(E46="","",IF(②選手情報入力!L55="","",IF(K46=1,VLOOKUP(②選手情報入力!L55,種目情報!$A$4:$C$135,3,FALSE),VLOOKUP(②選手情報入力!L55,種目情報!$E$4:$G$135,3,FALSE))))</f>
        <v/>
      </c>
      <c r="U46" t="str">
        <f>IF(E46="","",IF(②選手情報入力!O55="","",IF(K46=1,VLOOKUP(②選手情報入力!O55,種目情報!$A$5:$B$151,2,FALSE),VLOOKUP(②選手情報入力!O55,種目情報!$E$5:$F$135,2,FALSE))))</f>
        <v/>
      </c>
      <c r="V46" t="str">
        <f>IF(E46="","",IF(②選手情報入力!P55="","",②選手情報入力!P55))</f>
        <v/>
      </c>
      <c r="W46" s="28"/>
      <c r="X46" t="str">
        <f>IF(E46="","",IF(②選手情報入力!O55="","",IF(K46=1,VLOOKUP(②選手情報入力!O55,種目情報!$A$5:$C$135,3,FALSE),VLOOKUP(②選手情報入力!O55,種目情報!$E$5:$G$135,3,FALSE))))</f>
        <v/>
      </c>
      <c r="Y46" t="str">
        <f>IF(E46="","",IF(②選手情報入力!R55="","",IF(K46=1,VLOOKUP(②選手情報入力!R55,種目情報!$A$5:$B$151,2,FALSE),VLOOKUP(②選手情報入力!R55,種目情報!$E$5:$F$135,2,FALSE))))</f>
        <v/>
      </c>
      <c r="Z46" t="str">
        <f>IF(E46="","",IF(②選手情報入力!S55="","",②選手情報入力!S55))</f>
        <v/>
      </c>
      <c r="AA46" s="28"/>
      <c r="AB46" t="str">
        <f>IF(E46="","",IF(②選手情報入力!R55="","",IF(K46=1,VLOOKUP(②選手情報入力!R55,種目情報!$A$5:$C$135,3,FALSE),VLOOKUP(②選手情報入力!R55,種目情報!$E$5:$G$135,3,FALSE))))</f>
        <v/>
      </c>
      <c r="AC46" t="str">
        <f>IF(E46="","",IF(②選手情報入力!T55="","",IF(K46=1,種目情報!$J$4,種目情報!$J$6)))</f>
        <v/>
      </c>
      <c r="AD46" t="str">
        <f>IF(E46="","",IF(②選手情報入力!T55="","",IF(K46=1,IF(②選手情報入力!$U$7="","",②選手情報入力!$U$7),IF(②選手情報入力!$U$8="","",②選手情報入力!$U$8))))</f>
        <v/>
      </c>
      <c r="AE46" t="str">
        <f>IF(E46="","",IF(②選手情報入力!T55="","",IF(K46=1,IF(②選手情報入力!$T$7="",0,1),IF(②選手情報入力!$T$8="",0,1))))</f>
        <v/>
      </c>
      <c r="AF46" t="str">
        <f>IF(E46="","",IF(②選手情報入力!T55="","",2))</f>
        <v/>
      </c>
      <c r="AG46" t="str">
        <f>IF(E46="","",IF(②選手情報入力!V55="","",IF(K46=1,種目情報!$J$5,種目情報!$J$7)))</f>
        <v/>
      </c>
      <c r="AH46" t="str">
        <f>IF(E46="","",IF(②選手情報入力!V55="","",IF(K46=1,IF(②選手情報入力!$W$7="","",②選手情報入力!$W$7),IF(②選手情報入力!$W$8="","",②選手情報入力!$W$8))))</f>
        <v/>
      </c>
      <c r="AI46" t="str">
        <f>IF(E46="","",IF(②選手情報入力!V55="","",IF(K46=1,IF(②選手情報入力!$V$7="",0,1),IF(②選手情報入力!$V$8="",0,1))))</f>
        <v/>
      </c>
      <c r="AJ46" t="str">
        <f>IF(E46="","",IF(②選手情報入力!V55="","",2))</f>
        <v/>
      </c>
    </row>
    <row r="47" spans="1:36">
      <c r="A47" t="str">
        <f t="shared" si="0"/>
        <v/>
      </c>
      <c r="B47" t="str">
        <f>IF(E47="","",①団体情報入力!$C$5)</f>
        <v/>
      </c>
      <c r="D47" t="str">
        <f>IF(E47="","",①団体情報入力!C$10)</f>
        <v/>
      </c>
      <c r="E47" t="str">
        <f>IF(②選手情報入力!C56="","",②選手情報入力!C56)</f>
        <v/>
      </c>
      <c r="F47" t="str">
        <f>IF(E47="","",②選手情報入力!D56)</f>
        <v/>
      </c>
      <c r="G47" t="str">
        <f>IF(E47="","",ASC(②選手情報入力!E56))</f>
        <v/>
      </c>
      <c r="H47" t="str">
        <f t="shared" si="1"/>
        <v/>
      </c>
      <c r="I47" t="str">
        <f>IF(E47="","",②選手情報入力!F56&amp;" "&amp;②選手情報入力!G56)</f>
        <v/>
      </c>
      <c r="J47" t="str">
        <f>IF(E47="","",IF(②選手情報入力!H56="","JPN",LEFT(②選手情報入力!H56,3)))</f>
        <v/>
      </c>
      <c r="K47" t="str">
        <f>IF(E47="","",IF(②選手情報入力!I56="男",1,2))</f>
        <v/>
      </c>
      <c r="L47" t="str">
        <f>IF(E47="","",IF(②選手情報入力!J56="","",②選手情報入力!J56))</f>
        <v/>
      </c>
      <c r="M47" t="str">
        <f>IF(E47="","",LEFT(②選手情報入力!K56,4))</f>
        <v/>
      </c>
      <c r="N47" t="str">
        <f>IF(E47="","",RIGHT(②選手情報入力!K56,4))</f>
        <v/>
      </c>
      <c r="O47" t="str">
        <f t="shared" si="2"/>
        <v/>
      </c>
      <c r="Q47" t="str">
        <f>IF(E47="","",IF(②選手情報入力!L56="","",IF(K47=1,VLOOKUP(②選手情報入力!L56,種目情報!$A$4:$B$167,2,FALSE),VLOOKUP(②選手情報入力!L56,種目情報!$E$4:$F$142,2,FALSE))))</f>
        <v/>
      </c>
      <c r="R47" t="str">
        <f>IF(E47="","",IF(②選手情報入力!M56="","",②選手情報入力!M56))</f>
        <v/>
      </c>
      <c r="S47" s="28"/>
      <c r="T47" t="str">
        <f>IF(E47="","",IF(②選手情報入力!L56="","",IF(K47=1,VLOOKUP(②選手情報入力!L56,種目情報!$A$4:$C$135,3,FALSE),VLOOKUP(②選手情報入力!L56,種目情報!$E$4:$G$135,3,FALSE))))</f>
        <v/>
      </c>
      <c r="U47" t="str">
        <f>IF(E47="","",IF(②選手情報入力!O56="","",IF(K47=1,VLOOKUP(②選手情報入力!O56,種目情報!$A$5:$B$151,2,FALSE),VLOOKUP(②選手情報入力!O56,種目情報!$E$5:$F$135,2,FALSE))))</f>
        <v/>
      </c>
      <c r="V47" t="str">
        <f>IF(E47="","",IF(②選手情報入力!P56="","",②選手情報入力!P56))</f>
        <v/>
      </c>
      <c r="W47" s="28"/>
      <c r="X47" t="str">
        <f>IF(E47="","",IF(②選手情報入力!O56="","",IF(K47=1,VLOOKUP(②選手情報入力!O56,種目情報!$A$5:$C$135,3,FALSE),VLOOKUP(②選手情報入力!O56,種目情報!$E$5:$G$135,3,FALSE))))</f>
        <v/>
      </c>
      <c r="Y47" t="str">
        <f>IF(E47="","",IF(②選手情報入力!R56="","",IF(K47=1,VLOOKUP(②選手情報入力!R56,種目情報!$A$5:$B$151,2,FALSE),VLOOKUP(②選手情報入力!R56,種目情報!$E$5:$F$135,2,FALSE))))</f>
        <v/>
      </c>
      <c r="Z47" t="str">
        <f>IF(E47="","",IF(②選手情報入力!S56="","",②選手情報入力!S56))</f>
        <v/>
      </c>
      <c r="AA47" s="28"/>
      <c r="AB47" t="str">
        <f>IF(E47="","",IF(②選手情報入力!R56="","",IF(K47=1,VLOOKUP(②選手情報入力!R56,種目情報!$A$5:$C$135,3,FALSE),VLOOKUP(②選手情報入力!R56,種目情報!$E$5:$G$135,3,FALSE))))</f>
        <v/>
      </c>
      <c r="AC47" t="str">
        <f>IF(E47="","",IF(②選手情報入力!T56="","",IF(K47=1,種目情報!$J$4,種目情報!$J$6)))</f>
        <v/>
      </c>
      <c r="AD47" t="str">
        <f>IF(E47="","",IF(②選手情報入力!T56="","",IF(K47=1,IF(②選手情報入力!$U$7="","",②選手情報入力!$U$7),IF(②選手情報入力!$U$8="","",②選手情報入力!$U$8))))</f>
        <v/>
      </c>
      <c r="AE47" t="str">
        <f>IF(E47="","",IF(②選手情報入力!T56="","",IF(K47=1,IF(②選手情報入力!$T$7="",0,1),IF(②選手情報入力!$T$8="",0,1))))</f>
        <v/>
      </c>
      <c r="AF47" t="str">
        <f>IF(E47="","",IF(②選手情報入力!T56="","",2))</f>
        <v/>
      </c>
      <c r="AG47" t="str">
        <f>IF(E47="","",IF(②選手情報入力!V56="","",IF(K47=1,種目情報!$J$5,種目情報!$J$7)))</f>
        <v/>
      </c>
      <c r="AH47" t="str">
        <f>IF(E47="","",IF(②選手情報入力!V56="","",IF(K47=1,IF(②選手情報入力!$W$7="","",②選手情報入力!$W$7),IF(②選手情報入力!$W$8="","",②選手情報入力!$W$8))))</f>
        <v/>
      </c>
      <c r="AI47" t="str">
        <f>IF(E47="","",IF(②選手情報入力!V56="","",IF(K47=1,IF(②選手情報入力!$V$7="",0,1),IF(②選手情報入力!$V$8="",0,1))))</f>
        <v/>
      </c>
      <c r="AJ47" t="str">
        <f>IF(E47="","",IF(②選手情報入力!V56="","",2))</f>
        <v/>
      </c>
    </row>
    <row r="48" spans="1:36">
      <c r="A48" t="str">
        <f t="shared" si="0"/>
        <v/>
      </c>
      <c r="B48" t="str">
        <f>IF(E48="","",①団体情報入力!$C$5)</f>
        <v/>
      </c>
      <c r="D48" t="str">
        <f>IF(E48="","",①団体情報入力!C$10)</f>
        <v/>
      </c>
      <c r="E48" t="str">
        <f>IF(②選手情報入力!C57="","",②選手情報入力!C57)</f>
        <v/>
      </c>
      <c r="F48" t="str">
        <f>IF(E48="","",②選手情報入力!D57)</f>
        <v/>
      </c>
      <c r="G48" t="str">
        <f>IF(E48="","",ASC(②選手情報入力!E57))</f>
        <v/>
      </c>
      <c r="H48" t="str">
        <f t="shared" si="1"/>
        <v/>
      </c>
      <c r="I48" t="str">
        <f>IF(E48="","",②選手情報入力!F57&amp;" "&amp;②選手情報入力!G57)</f>
        <v/>
      </c>
      <c r="J48" t="str">
        <f>IF(E48="","",IF(②選手情報入力!H57="","JPN",LEFT(②選手情報入力!H57,3)))</f>
        <v/>
      </c>
      <c r="K48" t="str">
        <f>IF(E48="","",IF(②選手情報入力!I57="男",1,2))</f>
        <v/>
      </c>
      <c r="L48" t="str">
        <f>IF(E48="","",IF(②選手情報入力!J57="","",②選手情報入力!J57))</f>
        <v/>
      </c>
      <c r="M48" t="str">
        <f>IF(E48="","",LEFT(②選手情報入力!K57,4))</f>
        <v/>
      </c>
      <c r="N48" t="str">
        <f>IF(E48="","",RIGHT(②選手情報入力!K57,4))</f>
        <v/>
      </c>
      <c r="O48" t="str">
        <f t="shared" si="2"/>
        <v/>
      </c>
      <c r="Q48" t="str">
        <f>IF(E48="","",IF(②選手情報入力!L57="","",IF(K48=1,VLOOKUP(②選手情報入力!L57,種目情報!$A$4:$B$167,2,FALSE),VLOOKUP(②選手情報入力!L57,種目情報!$E$4:$F$142,2,FALSE))))</f>
        <v/>
      </c>
      <c r="R48" t="str">
        <f>IF(E48="","",IF(②選手情報入力!M57="","",②選手情報入力!M57))</f>
        <v/>
      </c>
      <c r="S48" s="28"/>
      <c r="T48" t="str">
        <f>IF(E48="","",IF(②選手情報入力!L57="","",IF(K48=1,VLOOKUP(②選手情報入力!L57,種目情報!$A$4:$C$135,3,FALSE),VLOOKUP(②選手情報入力!L57,種目情報!$E$4:$G$135,3,FALSE))))</f>
        <v/>
      </c>
      <c r="U48" t="str">
        <f>IF(E48="","",IF(②選手情報入力!O57="","",IF(K48=1,VLOOKUP(②選手情報入力!O57,種目情報!$A$5:$B$151,2,FALSE),VLOOKUP(②選手情報入力!O57,種目情報!$E$5:$F$135,2,FALSE))))</f>
        <v/>
      </c>
      <c r="V48" t="str">
        <f>IF(E48="","",IF(②選手情報入力!P57="","",②選手情報入力!P57))</f>
        <v/>
      </c>
      <c r="W48" s="28"/>
      <c r="X48" t="str">
        <f>IF(E48="","",IF(②選手情報入力!O57="","",IF(K48=1,VLOOKUP(②選手情報入力!O57,種目情報!$A$5:$C$135,3,FALSE),VLOOKUP(②選手情報入力!O57,種目情報!$E$5:$G$135,3,FALSE))))</f>
        <v/>
      </c>
      <c r="Y48" t="str">
        <f>IF(E48="","",IF(②選手情報入力!R57="","",IF(K48=1,VLOOKUP(②選手情報入力!R57,種目情報!$A$5:$B$151,2,FALSE),VLOOKUP(②選手情報入力!R57,種目情報!$E$5:$F$135,2,FALSE))))</f>
        <v/>
      </c>
      <c r="Z48" t="str">
        <f>IF(E48="","",IF(②選手情報入力!S57="","",②選手情報入力!S57))</f>
        <v/>
      </c>
      <c r="AA48" s="28"/>
      <c r="AB48" t="str">
        <f>IF(E48="","",IF(②選手情報入力!R57="","",IF(K48=1,VLOOKUP(②選手情報入力!R57,種目情報!$A$5:$C$135,3,FALSE),VLOOKUP(②選手情報入力!R57,種目情報!$E$5:$G$135,3,FALSE))))</f>
        <v/>
      </c>
      <c r="AC48" t="str">
        <f>IF(E48="","",IF(②選手情報入力!T57="","",IF(K48=1,種目情報!$J$4,種目情報!$J$6)))</f>
        <v/>
      </c>
      <c r="AD48" t="str">
        <f>IF(E48="","",IF(②選手情報入力!T57="","",IF(K48=1,IF(②選手情報入力!$U$7="","",②選手情報入力!$U$7),IF(②選手情報入力!$U$8="","",②選手情報入力!$U$8))))</f>
        <v/>
      </c>
      <c r="AE48" t="str">
        <f>IF(E48="","",IF(②選手情報入力!T57="","",IF(K48=1,IF(②選手情報入力!$T$7="",0,1),IF(②選手情報入力!$T$8="",0,1))))</f>
        <v/>
      </c>
      <c r="AF48" t="str">
        <f>IF(E48="","",IF(②選手情報入力!T57="","",2))</f>
        <v/>
      </c>
      <c r="AG48" t="str">
        <f>IF(E48="","",IF(②選手情報入力!V57="","",IF(K48=1,種目情報!$J$5,種目情報!$J$7)))</f>
        <v/>
      </c>
      <c r="AH48" t="str">
        <f>IF(E48="","",IF(②選手情報入力!V57="","",IF(K48=1,IF(②選手情報入力!$W$7="","",②選手情報入力!$W$7),IF(②選手情報入力!$W$8="","",②選手情報入力!$W$8))))</f>
        <v/>
      </c>
      <c r="AI48" t="str">
        <f>IF(E48="","",IF(②選手情報入力!V57="","",IF(K48=1,IF(②選手情報入力!$V$7="",0,1),IF(②選手情報入力!$V$8="",0,1))))</f>
        <v/>
      </c>
      <c r="AJ48" t="str">
        <f>IF(E48="","",IF(②選手情報入力!V57="","",2))</f>
        <v/>
      </c>
    </row>
    <row r="49" spans="1:36">
      <c r="A49" t="str">
        <f t="shared" si="0"/>
        <v/>
      </c>
      <c r="B49" t="str">
        <f>IF(E49="","",①団体情報入力!$C$5)</f>
        <v/>
      </c>
      <c r="D49" t="str">
        <f>IF(E49="","",①団体情報入力!C$10)</f>
        <v/>
      </c>
      <c r="E49" t="str">
        <f>IF(②選手情報入力!C58="","",②選手情報入力!C58)</f>
        <v/>
      </c>
      <c r="F49" t="str">
        <f>IF(E49="","",②選手情報入力!D58)</f>
        <v/>
      </c>
      <c r="G49" t="str">
        <f>IF(E49="","",ASC(②選手情報入力!E58))</f>
        <v/>
      </c>
      <c r="H49" t="str">
        <f t="shared" si="1"/>
        <v/>
      </c>
      <c r="I49" t="str">
        <f>IF(E49="","",②選手情報入力!F58&amp;" "&amp;②選手情報入力!G58)</f>
        <v/>
      </c>
      <c r="J49" t="str">
        <f>IF(E49="","",IF(②選手情報入力!H58="","JPN",LEFT(②選手情報入力!H58,3)))</f>
        <v/>
      </c>
      <c r="K49" t="str">
        <f>IF(E49="","",IF(②選手情報入力!I58="男",1,2))</f>
        <v/>
      </c>
      <c r="L49" t="str">
        <f>IF(E49="","",IF(②選手情報入力!J58="","",②選手情報入力!J58))</f>
        <v/>
      </c>
      <c r="M49" t="str">
        <f>IF(E49="","",LEFT(②選手情報入力!K58,4))</f>
        <v/>
      </c>
      <c r="N49" t="str">
        <f>IF(E49="","",RIGHT(②選手情報入力!K58,4))</f>
        <v/>
      </c>
      <c r="O49" t="str">
        <f t="shared" si="2"/>
        <v/>
      </c>
      <c r="Q49" t="str">
        <f>IF(E49="","",IF(②選手情報入力!L58="","",IF(K49=1,VLOOKUP(②選手情報入力!L58,種目情報!$A$4:$B$167,2,FALSE),VLOOKUP(②選手情報入力!L58,種目情報!$E$4:$F$142,2,FALSE))))</f>
        <v/>
      </c>
      <c r="R49" t="str">
        <f>IF(E49="","",IF(②選手情報入力!M58="","",②選手情報入力!M58))</f>
        <v/>
      </c>
      <c r="S49" s="28"/>
      <c r="T49" t="str">
        <f>IF(E49="","",IF(②選手情報入力!L58="","",IF(K49=1,VLOOKUP(②選手情報入力!L58,種目情報!$A$4:$C$135,3,FALSE),VLOOKUP(②選手情報入力!L58,種目情報!$E$4:$G$135,3,FALSE))))</f>
        <v/>
      </c>
      <c r="U49" t="str">
        <f>IF(E49="","",IF(②選手情報入力!O58="","",IF(K49=1,VLOOKUP(②選手情報入力!O58,種目情報!$A$5:$B$151,2,FALSE),VLOOKUP(②選手情報入力!O58,種目情報!$E$5:$F$135,2,FALSE))))</f>
        <v/>
      </c>
      <c r="V49" t="str">
        <f>IF(E49="","",IF(②選手情報入力!P58="","",②選手情報入力!P58))</f>
        <v/>
      </c>
      <c r="W49" s="28"/>
      <c r="X49" t="str">
        <f>IF(E49="","",IF(②選手情報入力!O58="","",IF(K49=1,VLOOKUP(②選手情報入力!O58,種目情報!$A$5:$C$135,3,FALSE),VLOOKUP(②選手情報入力!O58,種目情報!$E$5:$G$135,3,FALSE))))</f>
        <v/>
      </c>
      <c r="Y49" t="str">
        <f>IF(E49="","",IF(②選手情報入力!R58="","",IF(K49=1,VLOOKUP(②選手情報入力!R58,種目情報!$A$5:$B$151,2,FALSE),VLOOKUP(②選手情報入力!R58,種目情報!$E$5:$F$135,2,FALSE))))</f>
        <v/>
      </c>
      <c r="Z49" t="str">
        <f>IF(E49="","",IF(②選手情報入力!S58="","",②選手情報入力!S58))</f>
        <v/>
      </c>
      <c r="AA49" s="28"/>
      <c r="AB49" t="str">
        <f>IF(E49="","",IF(②選手情報入力!R58="","",IF(K49=1,VLOOKUP(②選手情報入力!R58,種目情報!$A$5:$C$135,3,FALSE),VLOOKUP(②選手情報入力!R58,種目情報!$E$5:$G$135,3,FALSE))))</f>
        <v/>
      </c>
      <c r="AC49" t="str">
        <f>IF(E49="","",IF(②選手情報入力!T58="","",IF(K49=1,種目情報!$J$4,種目情報!$J$6)))</f>
        <v/>
      </c>
      <c r="AD49" t="str">
        <f>IF(E49="","",IF(②選手情報入力!T58="","",IF(K49=1,IF(②選手情報入力!$U$7="","",②選手情報入力!$U$7),IF(②選手情報入力!$U$8="","",②選手情報入力!$U$8))))</f>
        <v/>
      </c>
      <c r="AE49" t="str">
        <f>IF(E49="","",IF(②選手情報入力!T58="","",IF(K49=1,IF(②選手情報入力!$T$7="",0,1),IF(②選手情報入力!$T$8="",0,1))))</f>
        <v/>
      </c>
      <c r="AF49" t="str">
        <f>IF(E49="","",IF(②選手情報入力!T58="","",2))</f>
        <v/>
      </c>
      <c r="AG49" t="str">
        <f>IF(E49="","",IF(②選手情報入力!V58="","",IF(K49=1,種目情報!$J$5,種目情報!$J$7)))</f>
        <v/>
      </c>
      <c r="AH49" t="str">
        <f>IF(E49="","",IF(②選手情報入力!V58="","",IF(K49=1,IF(②選手情報入力!$W$7="","",②選手情報入力!$W$7),IF(②選手情報入力!$W$8="","",②選手情報入力!$W$8))))</f>
        <v/>
      </c>
      <c r="AI49" t="str">
        <f>IF(E49="","",IF(②選手情報入力!V58="","",IF(K49=1,IF(②選手情報入力!$V$7="",0,1),IF(②選手情報入力!$V$8="",0,1))))</f>
        <v/>
      </c>
      <c r="AJ49" t="str">
        <f>IF(E49="","",IF(②選手情報入力!V58="","",2))</f>
        <v/>
      </c>
    </row>
    <row r="50" spans="1:36">
      <c r="A50" t="str">
        <f t="shared" si="0"/>
        <v/>
      </c>
      <c r="B50" t="str">
        <f>IF(E50="","",①団体情報入力!$C$5)</f>
        <v/>
      </c>
      <c r="D50" t="str">
        <f>IF(E50="","",①団体情報入力!C$10)</f>
        <v/>
      </c>
      <c r="E50" t="str">
        <f>IF(②選手情報入力!C59="","",②選手情報入力!C59)</f>
        <v/>
      </c>
      <c r="F50" t="str">
        <f>IF(E50="","",②選手情報入力!D59)</f>
        <v/>
      </c>
      <c r="G50" t="str">
        <f>IF(E50="","",ASC(②選手情報入力!E59))</f>
        <v/>
      </c>
      <c r="H50" t="str">
        <f t="shared" si="1"/>
        <v/>
      </c>
      <c r="I50" t="str">
        <f>IF(E50="","",②選手情報入力!F59&amp;" "&amp;②選手情報入力!G59)</f>
        <v/>
      </c>
      <c r="J50" t="str">
        <f>IF(E50="","",IF(②選手情報入力!H59="","JPN",LEFT(②選手情報入力!H59,3)))</f>
        <v/>
      </c>
      <c r="K50" t="str">
        <f>IF(E50="","",IF(②選手情報入力!I59="男",1,2))</f>
        <v/>
      </c>
      <c r="L50" t="str">
        <f>IF(E50="","",IF(②選手情報入力!J59="","",②選手情報入力!J59))</f>
        <v/>
      </c>
      <c r="M50" t="str">
        <f>IF(E50="","",LEFT(②選手情報入力!K59,4))</f>
        <v/>
      </c>
      <c r="N50" t="str">
        <f>IF(E50="","",RIGHT(②選手情報入力!K59,4))</f>
        <v/>
      </c>
      <c r="O50" t="str">
        <f t="shared" si="2"/>
        <v/>
      </c>
      <c r="Q50" t="str">
        <f>IF(E50="","",IF(②選手情報入力!L59="","",IF(K50=1,VLOOKUP(②選手情報入力!L59,種目情報!$A$4:$B$167,2,FALSE),VLOOKUP(②選手情報入力!L59,種目情報!$E$4:$F$142,2,FALSE))))</f>
        <v/>
      </c>
      <c r="R50" t="str">
        <f>IF(E50="","",IF(②選手情報入力!M59="","",②選手情報入力!M59))</f>
        <v/>
      </c>
      <c r="S50" s="28"/>
      <c r="T50" t="str">
        <f>IF(E50="","",IF(②選手情報入力!L59="","",IF(K50=1,VLOOKUP(②選手情報入力!L59,種目情報!$A$4:$C$135,3,FALSE),VLOOKUP(②選手情報入力!L59,種目情報!$E$4:$G$135,3,FALSE))))</f>
        <v/>
      </c>
      <c r="U50" t="str">
        <f>IF(E50="","",IF(②選手情報入力!O59="","",IF(K50=1,VLOOKUP(②選手情報入力!O59,種目情報!$A$5:$B$151,2,FALSE),VLOOKUP(②選手情報入力!O59,種目情報!$E$5:$F$135,2,FALSE))))</f>
        <v/>
      </c>
      <c r="V50" t="str">
        <f>IF(E50="","",IF(②選手情報入力!P59="","",②選手情報入力!P59))</f>
        <v/>
      </c>
      <c r="W50" s="28"/>
      <c r="X50" t="str">
        <f>IF(E50="","",IF(②選手情報入力!O59="","",IF(K50=1,VLOOKUP(②選手情報入力!O59,種目情報!$A$5:$C$135,3,FALSE),VLOOKUP(②選手情報入力!O59,種目情報!$E$5:$G$135,3,FALSE))))</f>
        <v/>
      </c>
      <c r="Y50" t="str">
        <f>IF(E50="","",IF(②選手情報入力!R59="","",IF(K50=1,VLOOKUP(②選手情報入力!R59,種目情報!$A$5:$B$151,2,FALSE),VLOOKUP(②選手情報入力!R59,種目情報!$E$5:$F$135,2,FALSE))))</f>
        <v/>
      </c>
      <c r="Z50" t="str">
        <f>IF(E50="","",IF(②選手情報入力!S59="","",②選手情報入力!S59))</f>
        <v/>
      </c>
      <c r="AA50" s="28"/>
      <c r="AB50" t="str">
        <f>IF(E50="","",IF(②選手情報入力!R59="","",IF(K50=1,VLOOKUP(②選手情報入力!R59,種目情報!$A$5:$C$135,3,FALSE),VLOOKUP(②選手情報入力!R59,種目情報!$E$5:$G$135,3,FALSE))))</f>
        <v/>
      </c>
      <c r="AC50" t="str">
        <f>IF(E50="","",IF(②選手情報入力!T59="","",IF(K50=1,種目情報!$J$4,種目情報!$J$6)))</f>
        <v/>
      </c>
      <c r="AD50" t="str">
        <f>IF(E50="","",IF(②選手情報入力!T59="","",IF(K50=1,IF(②選手情報入力!$U$7="","",②選手情報入力!$U$7),IF(②選手情報入力!$U$8="","",②選手情報入力!$U$8))))</f>
        <v/>
      </c>
      <c r="AE50" t="str">
        <f>IF(E50="","",IF(②選手情報入力!T59="","",IF(K50=1,IF(②選手情報入力!$T$7="",0,1),IF(②選手情報入力!$T$8="",0,1))))</f>
        <v/>
      </c>
      <c r="AF50" t="str">
        <f>IF(E50="","",IF(②選手情報入力!T59="","",2))</f>
        <v/>
      </c>
      <c r="AG50" t="str">
        <f>IF(E50="","",IF(②選手情報入力!V59="","",IF(K50=1,種目情報!$J$5,種目情報!$J$7)))</f>
        <v/>
      </c>
      <c r="AH50" t="str">
        <f>IF(E50="","",IF(②選手情報入力!V59="","",IF(K50=1,IF(②選手情報入力!$W$7="","",②選手情報入力!$W$7),IF(②選手情報入力!$W$8="","",②選手情報入力!$W$8))))</f>
        <v/>
      </c>
      <c r="AI50" t="str">
        <f>IF(E50="","",IF(②選手情報入力!V59="","",IF(K50=1,IF(②選手情報入力!$V$7="",0,1),IF(②選手情報入力!$V$8="",0,1))))</f>
        <v/>
      </c>
      <c r="AJ50" t="str">
        <f>IF(E50="","",IF(②選手情報入力!V59="","",2))</f>
        <v/>
      </c>
    </row>
    <row r="51" spans="1:36">
      <c r="A51" t="str">
        <f t="shared" si="0"/>
        <v/>
      </c>
      <c r="B51" t="str">
        <f>IF(E51="","",①団体情報入力!$C$5)</f>
        <v/>
      </c>
      <c r="D51" t="str">
        <f>IF(E51="","",①団体情報入力!C$10)</f>
        <v/>
      </c>
      <c r="E51" t="str">
        <f>IF(②選手情報入力!C60="","",②選手情報入力!C60)</f>
        <v/>
      </c>
      <c r="F51" t="str">
        <f>IF(E51="","",②選手情報入力!D60)</f>
        <v/>
      </c>
      <c r="G51" t="str">
        <f>IF(E51="","",ASC(②選手情報入力!E60))</f>
        <v/>
      </c>
      <c r="H51" t="str">
        <f t="shared" si="1"/>
        <v/>
      </c>
      <c r="I51" t="str">
        <f>IF(E51="","",②選手情報入力!F60&amp;" "&amp;②選手情報入力!G60)</f>
        <v/>
      </c>
      <c r="J51" t="str">
        <f>IF(E51="","",IF(②選手情報入力!H60="","JPN",LEFT(②選手情報入力!H60,3)))</f>
        <v/>
      </c>
      <c r="K51" t="str">
        <f>IF(E51="","",IF(②選手情報入力!I60="男",1,2))</f>
        <v/>
      </c>
      <c r="L51" t="str">
        <f>IF(E51="","",IF(②選手情報入力!J60="","",②選手情報入力!J60))</f>
        <v/>
      </c>
      <c r="M51" t="str">
        <f>IF(E51="","",LEFT(②選手情報入力!K60,4))</f>
        <v/>
      </c>
      <c r="N51" t="str">
        <f>IF(E51="","",RIGHT(②選手情報入力!K60,4))</f>
        <v/>
      </c>
      <c r="O51" t="str">
        <f t="shared" si="2"/>
        <v/>
      </c>
      <c r="Q51" t="str">
        <f>IF(E51="","",IF(②選手情報入力!L60="","",IF(K51=1,VLOOKUP(②選手情報入力!L60,種目情報!$A$4:$B$167,2,FALSE),VLOOKUP(②選手情報入力!L60,種目情報!$E$4:$F$142,2,FALSE))))</f>
        <v/>
      </c>
      <c r="R51" t="str">
        <f>IF(E51="","",IF(②選手情報入力!M60="","",②選手情報入力!M60))</f>
        <v/>
      </c>
      <c r="S51" s="28"/>
      <c r="T51" t="str">
        <f>IF(E51="","",IF(②選手情報入力!L60="","",IF(K51=1,VLOOKUP(②選手情報入力!L60,種目情報!$A$4:$C$135,3,FALSE),VLOOKUP(②選手情報入力!L60,種目情報!$E$4:$G$135,3,FALSE))))</f>
        <v/>
      </c>
      <c r="U51" t="str">
        <f>IF(E51="","",IF(②選手情報入力!O60="","",IF(K51=1,VLOOKUP(②選手情報入力!O60,種目情報!$A$5:$B$151,2,FALSE),VLOOKUP(②選手情報入力!O60,種目情報!$E$5:$F$135,2,FALSE))))</f>
        <v/>
      </c>
      <c r="V51" t="str">
        <f>IF(E51="","",IF(②選手情報入力!P60="","",②選手情報入力!P60))</f>
        <v/>
      </c>
      <c r="W51" s="28"/>
      <c r="X51" t="str">
        <f>IF(E51="","",IF(②選手情報入力!O60="","",IF(K51=1,VLOOKUP(②選手情報入力!O60,種目情報!$A$5:$C$135,3,FALSE),VLOOKUP(②選手情報入力!O60,種目情報!$E$5:$G$135,3,FALSE))))</f>
        <v/>
      </c>
      <c r="Y51" t="str">
        <f>IF(E51="","",IF(②選手情報入力!R60="","",IF(K51=1,VLOOKUP(②選手情報入力!R60,種目情報!$A$5:$B$151,2,FALSE),VLOOKUP(②選手情報入力!R60,種目情報!$E$5:$F$135,2,FALSE))))</f>
        <v/>
      </c>
      <c r="Z51" t="str">
        <f>IF(E51="","",IF(②選手情報入力!S60="","",②選手情報入力!S60))</f>
        <v/>
      </c>
      <c r="AA51" s="28"/>
      <c r="AB51" t="str">
        <f>IF(E51="","",IF(②選手情報入力!R60="","",IF(K51=1,VLOOKUP(②選手情報入力!R60,種目情報!$A$5:$C$135,3,FALSE),VLOOKUP(②選手情報入力!R60,種目情報!$E$5:$G$135,3,FALSE))))</f>
        <v/>
      </c>
      <c r="AC51" t="str">
        <f>IF(E51="","",IF(②選手情報入力!T60="","",IF(K51=1,種目情報!$J$4,種目情報!$J$6)))</f>
        <v/>
      </c>
      <c r="AD51" t="str">
        <f>IF(E51="","",IF(②選手情報入力!T60="","",IF(K51=1,IF(②選手情報入力!$U$7="","",②選手情報入力!$U$7),IF(②選手情報入力!$U$8="","",②選手情報入力!$U$8))))</f>
        <v/>
      </c>
      <c r="AE51" t="str">
        <f>IF(E51="","",IF(②選手情報入力!T60="","",IF(K51=1,IF(②選手情報入力!$T$7="",0,1),IF(②選手情報入力!$T$8="",0,1))))</f>
        <v/>
      </c>
      <c r="AF51" t="str">
        <f>IF(E51="","",IF(②選手情報入力!T60="","",2))</f>
        <v/>
      </c>
      <c r="AG51" t="str">
        <f>IF(E51="","",IF(②選手情報入力!V60="","",IF(K51=1,種目情報!$J$5,種目情報!$J$7)))</f>
        <v/>
      </c>
      <c r="AH51" t="str">
        <f>IF(E51="","",IF(②選手情報入力!V60="","",IF(K51=1,IF(②選手情報入力!$W$7="","",②選手情報入力!$W$7),IF(②選手情報入力!$W$8="","",②選手情報入力!$W$8))))</f>
        <v/>
      </c>
      <c r="AI51" t="str">
        <f>IF(E51="","",IF(②選手情報入力!V60="","",IF(K51=1,IF(②選手情報入力!$V$7="",0,1),IF(②選手情報入力!$V$8="",0,1))))</f>
        <v/>
      </c>
      <c r="AJ51" t="str">
        <f>IF(E51="","",IF(②選手情報入力!V60="","",2))</f>
        <v/>
      </c>
    </row>
    <row r="52" spans="1:36">
      <c r="A52" t="str">
        <f t="shared" si="0"/>
        <v/>
      </c>
      <c r="B52" t="str">
        <f>IF(E52="","",①団体情報入力!$C$5)</f>
        <v/>
      </c>
      <c r="D52" t="str">
        <f>IF(E52="","",①団体情報入力!C$10)</f>
        <v/>
      </c>
      <c r="E52" t="str">
        <f>IF(②選手情報入力!C61="","",②選手情報入力!C61)</f>
        <v/>
      </c>
      <c r="F52" t="str">
        <f>IF(E52="","",②選手情報入力!D61)</f>
        <v/>
      </c>
      <c r="G52" t="str">
        <f>IF(E52="","",ASC(②選手情報入力!E61))</f>
        <v/>
      </c>
      <c r="H52" t="str">
        <f t="shared" si="1"/>
        <v/>
      </c>
      <c r="I52" t="str">
        <f>IF(E52="","",②選手情報入力!F61&amp;" "&amp;②選手情報入力!G61)</f>
        <v/>
      </c>
      <c r="J52" t="str">
        <f>IF(E52="","",IF(②選手情報入力!H61="","JPN",LEFT(②選手情報入力!H61,3)))</f>
        <v/>
      </c>
      <c r="K52" t="str">
        <f>IF(E52="","",IF(②選手情報入力!I61="男",1,2))</f>
        <v/>
      </c>
      <c r="L52" t="str">
        <f>IF(E52="","",IF(②選手情報入力!J61="","",②選手情報入力!J61))</f>
        <v/>
      </c>
      <c r="M52" t="str">
        <f>IF(E52="","",LEFT(②選手情報入力!K61,4))</f>
        <v/>
      </c>
      <c r="N52" t="str">
        <f>IF(E52="","",RIGHT(②選手情報入力!K61,4))</f>
        <v/>
      </c>
      <c r="O52" t="str">
        <f t="shared" si="2"/>
        <v/>
      </c>
      <c r="Q52" t="str">
        <f>IF(E52="","",IF(②選手情報入力!L61="","",IF(K52=1,VLOOKUP(②選手情報入力!L61,種目情報!$A$4:$B$167,2,FALSE),VLOOKUP(②選手情報入力!L61,種目情報!$E$4:$F$142,2,FALSE))))</f>
        <v/>
      </c>
      <c r="R52" t="str">
        <f>IF(E52="","",IF(②選手情報入力!M61="","",②選手情報入力!M61))</f>
        <v/>
      </c>
      <c r="S52" s="28"/>
      <c r="T52" t="str">
        <f>IF(E52="","",IF(②選手情報入力!L61="","",IF(K52=1,VLOOKUP(②選手情報入力!L61,種目情報!$A$4:$C$135,3,FALSE),VLOOKUP(②選手情報入力!L61,種目情報!$E$4:$G$135,3,FALSE))))</f>
        <v/>
      </c>
      <c r="U52" t="str">
        <f>IF(E52="","",IF(②選手情報入力!O61="","",IF(K52=1,VLOOKUP(②選手情報入力!O61,種目情報!$A$5:$B$151,2,FALSE),VLOOKUP(②選手情報入力!O61,種目情報!$E$5:$F$135,2,FALSE))))</f>
        <v/>
      </c>
      <c r="V52" t="str">
        <f>IF(E52="","",IF(②選手情報入力!P61="","",②選手情報入力!P61))</f>
        <v/>
      </c>
      <c r="W52" s="28"/>
      <c r="X52" t="str">
        <f>IF(E52="","",IF(②選手情報入力!O61="","",IF(K52=1,VLOOKUP(②選手情報入力!O61,種目情報!$A$5:$C$135,3,FALSE),VLOOKUP(②選手情報入力!O61,種目情報!$E$5:$G$135,3,FALSE))))</f>
        <v/>
      </c>
      <c r="Y52" t="str">
        <f>IF(E52="","",IF(②選手情報入力!R61="","",IF(K52=1,VLOOKUP(②選手情報入力!R61,種目情報!$A$5:$B$151,2,FALSE),VLOOKUP(②選手情報入力!R61,種目情報!$E$5:$F$135,2,FALSE))))</f>
        <v/>
      </c>
      <c r="Z52" t="str">
        <f>IF(E52="","",IF(②選手情報入力!S61="","",②選手情報入力!S61))</f>
        <v/>
      </c>
      <c r="AA52" s="28"/>
      <c r="AB52" t="str">
        <f>IF(E52="","",IF(②選手情報入力!R61="","",IF(K52=1,VLOOKUP(②選手情報入力!R61,種目情報!$A$5:$C$135,3,FALSE),VLOOKUP(②選手情報入力!R61,種目情報!$E$5:$G$135,3,FALSE))))</f>
        <v/>
      </c>
      <c r="AC52" t="str">
        <f>IF(E52="","",IF(②選手情報入力!T61="","",IF(K52=1,種目情報!$J$4,種目情報!$J$6)))</f>
        <v/>
      </c>
      <c r="AD52" t="str">
        <f>IF(E52="","",IF(②選手情報入力!T61="","",IF(K52=1,IF(②選手情報入力!$U$7="","",②選手情報入力!$U$7),IF(②選手情報入力!$U$8="","",②選手情報入力!$U$8))))</f>
        <v/>
      </c>
      <c r="AE52" t="str">
        <f>IF(E52="","",IF(②選手情報入力!T61="","",IF(K52=1,IF(②選手情報入力!$T$7="",0,1),IF(②選手情報入力!$T$8="",0,1))))</f>
        <v/>
      </c>
      <c r="AF52" t="str">
        <f>IF(E52="","",IF(②選手情報入力!T61="","",2))</f>
        <v/>
      </c>
      <c r="AG52" t="str">
        <f>IF(E52="","",IF(②選手情報入力!V61="","",IF(K52=1,種目情報!$J$5,種目情報!$J$7)))</f>
        <v/>
      </c>
      <c r="AH52" t="str">
        <f>IF(E52="","",IF(②選手情報入力!V61="","",IF(K52=1,IF(②選手情報入力!$W$7="","",②選手情報入力!$W$7),IF(②選手情報入力!$W$8="","",②選手情報入力!$W$8))))</f>
        <v/>
      </c>
      <c r="AI52" t="str">
        <f>IF(E52="","",IF(②選手情報入力!V61="","",IF(K52=1,IF(②選手情報入力!$V$7="",0,1),IF(②選手情報入力!$V$8="",0,1))))</f>
        <v/>
      </c>
      <c r="AJ52" t="str">
        <f>IF(E52="","",IF(②選手情報入力!V61="","",2))</f>
        <v/>
      </c>
    </row>
    <row r="53" spans="1:36">
      <c r="A53" t="str">
        <f t="shared" si="0"/>
        <v/>
      </c>
      <c r="B53" t="str">
        <f>IF(E53="","",①団体情報入力!$C$5)</f>
        <v/>
      </c>
      <c r="D53" t="str">
        <f>IF(E53="","",①団体情報入力!C$10)</f>
        <v/>
      </c>
      <c r="E53" t="str">
        <f>IF(②選手情報入力!C62="","",②選手情報入力!C62)</f>
        <v/>
      </c>
      <c r="F53" t="str">
        <f>IF(E53="","",②選手情報入力!D62)</f>
        <v/>
      </c>
      <c r="G53" t="str">
        <f>IF(E53="","",ASC(②選手情報入力!E62))</f>
        <v/>
      </c>
      <c r="H53" t="str">
        <f t="shared" si="1"/>
        <v/>
      </c>
      <c r="I53" t="str">
        <f>IF(E53="","",②選手情報入力!F62&amp;" "&amp;②選手情報入力!G62)</f>
        <v/>
      </c>
      <c r="J53" t="str">
        <f>IF(E53="","",IF(②選手情報入力!H62="","JPN",LEFT(②選手情報入力!H62,3)))</f>
        <v/>
      </c>
      <c r="K53" t="str">
        <f>IF(E53="","",IF(②選手情報入力!I62="男",1,2))</f>
        <v/>
      </c>
      <c r="L53" t="str">
        <f>IF(E53="","",IF(②選手情報入力!J62="","",②選手情報入力!J62))</f>
        <v/>
      </c>
      <c r="M53" t="str">
        <f>IF(E53="","",LEFT(②選手情報入力!K62,4))</f>
        <v/>
      </c>
      <c r="N53" t="str">
        <f>IF(E53="","",RIGHT(②選手情報入力!K62,4))</f>
        <v/>
      </c>
      <c r="O53" t="str">
        <f t="shared" si="2"/>
        <v/>
      </c>
      <c r="Q53" t="str">
        <f>IF(E53="","",IF(②選手情報入力!L62="","",IF(K53=1,VLOOKUP(②選手情報入力!L62,種目情報!$A$4:$B$167,2,FALSE),VLOOKUP(②選手情報入力!L62,種目情報!$E$4:$F$142,2,FALSE))))</f>
        <v/>
      </c>
      <c r="R53" t="str">
        <f>IF(E53="","",IF(②選手情報入力!M62="","",②選手情報入力!M62))</f>
        <v/>
      </c>
      <c r="S53" s="28"/>
      <c r="T53" t="str">
        <f>IF(E53="","",IF(②選手情報入力!L62="","",IF(K53=1,VLOOKUP(②選手情報入力!L62,種目情報!$A$4:$C$135,3,FALSE),VLOOKUP(②選手情報入力!L62,種目情報!$E$4:$G$135,3,FALSE))))</f>
        <v/>
      </c>
      <c r="U53" t="str">
        <f>IF(E53="","",IF(②選手情報入力!O62="","",IF(K53=1,VLOOKUP(②選手情報入力!O62,種目情報!$A$5:$B$151,2,FALSE),VLOOKUP(②選手情報入力!O62,種目情報!$E$5:$F$135,2,FALSE))))</f>
        <v/>
      </c>
      <c r="V53" t="str">
        <f>IF(E53="","",IF(②選手情報入力!P62="","",②選手情報入力!P62))</f>
        <v/>
      </c>
      <c r="W53" s="28"/>
      <c r="X53" t="str">
        <f>IF(E53="","",IF(②選手情報入力!O62="","",IF(K53=1,VLOOKUP(②選手情報入力!O62,種目情報!$A$5:$C$135,3,FALSE),VLOOKUP(②選手情報入力!O62,種目情報!$E$5:$G$135,3,FALSE))))</f>
        <v/>
      </c>
      <c r="Y53" t="str">
        <f>IF(E53="","",IF(②選手情報入力!R62="","",IF(K53=1,VLOOKUP(②選手情報入力!R62,種目情報!$A$5:$B$151,2,FALSE),VLOOKUP(②選手情報入力!R62,種目情報!$E$5:$F$135,2,FALSE))))</f>
        <v/>
      </c>
      <c r="Z53" t="str">
        <f>IF(E53="","",IF(②選手情報入力!S62="","",②選手情報入力!S62))</f>
        <v/>
      </c>
      <c r="AA53" s="28"/>
      <c r="AB53" t="str">
        <f>IF(E53="","",IF(②選手情報入力!R62="","",IF(K53=1,VLOOKUP(②選手情報入力!R62,種目情報!$A$5:$C$135,3,FALSE),VLOOKUP(②選手情報入力!R62,種目情報!$E$5:$G$135,3,FALSE))))</f>
        <v/>
      </c>
      <c r="AC53" t="str">
        <f>IF(E53="","",IF(②選手情報入力!T62="","",IF(K53=1,種目情報!$J$4,種目情報!$J$6)))</f>
        <v/>
      </c>
      <c r="AD53" t="str">
        <f>IF(E53="","",IF(②選手情報入力!T62="","",IF(K53=1,IF(②選手情報入力!$U$7="","",②選手情報入力!$U$7),IF(②選手情報入力!$U$8="","",②選手情報入力!$U$8))))</f>
        <v/>
      </c>
      <c r="AE53" t="str">
        <f>IF(E53="","",IF(②選手情報入力!T62="","",IF(K53=1,IF(②選手情報入力!$T$7="",0,1),IF(②選手情報入力!$T$8="",0,1))))</f>
        <v/>
      </c>
      <c r="AF53" t="str">
        <f>IF(E53="","",IF(②選手情報入力!T62="","",2))</f>
        <v/>
      </c>
      <c r="AG53" t="str">
        <f>IF(E53="","",IF(②選手情報入力!V62="","",IF(K53=1,種目情報!$J$5,種目情報!$J$7)))</f>
        <v/>
      </c>
      <c r="AH53" t="str">
        <f>IF(E53="","",IF(②選手情報入力!V62="","",IF(K53=1,IF(②選手情報入力!$W$7="","",②選手情報入力!$W$7),IF(②選手情報入力!$W$8="","",②選手情報入力!$W$8))))</f>
        <v/>
      </c>
      <c r="AI53" t="str">
        <f>IF(E53="","",IF(②選手情報入力!V62="","",IF(K53=1,IF(②選手情報入力!$V$7="",0,1),IF(②選手情報入力!$V$8="",0,1))))</f>
        <v/>
      </c>
      <c r="AJ53" t="str">
        <f>IF(E53="","",IF(②選手情報入力!V62="","",2))</f>
        <v/>
      </c>
    </row>
    <row r="54" spans="1:36">
      <c r="A54" t="str">
        <f t="shared" si="0"/>
        <v/>
      </c>
      <c r="B54" t="str">
        <f>IF(E54="","",①団体情報入力!$C$5)</f>
        <v/>
      </c>
      <c r="D54" t="str">
        <f>IF(E54="","",①団体情報入力!C$10)</f>
        <v/>
      </c>
      <c r="E54" t="str">
        <f>IF(②選手情報入力!C63="","",②選手情報入力!C63)</f>
        <v/>
      </c>
      <c r="F54" t="str">
        <f>IF(E54="","",②選手情報入力!D63)</f>
        <v/>
      </c>
      <c r="G54" t="str">
        <f>IF(E54="","",ASC(②選手情報入力!E63))</f>
        <v/>
      </c>
      <c r="H54" t="str">
        <f t="shared" si="1"/>
        <v/>
      </c>
      <c r="I54" t="str">
        <f>IF(E54="","",②選手情報入力!F63&amp;" "&amp;②選手情報入力!G63)</f>
        <v/>
      </c>
      <c r="J54" t="str">
        <f>IF(E54="","",IF(②選手情報入力!H63="","JPN",LEFT(②選手情報入力!H63,3)))</f>
        <v/>
      </c>
      <c r="K54" t="str">
        <f>IF(E54="","",IF(②選手情報入力!I63="男",1,2))</f>
        <v/>
      </c>
      <c r="L54" t="str">
        <f>IF(E54="","",IF(②選手情報入力!J63="","",②選手情報入力!J63))</f>
        <v/>
      </c>
      <c r="M54" t="str">
        <f>IF(E54="","",LEFT(②選手情報入力!K63,4))</f>
        <v/>
      </c>
      <c r="N54" t="str">
        <f>IF(E54="","",RIGHT(②選手情報入力!K63,4))</f>
        <v/>
      </c>
      <c r="O54" t="str">
        <f t="shared" si="2"/>
        <v/>
      </c>
      <c r="Q54" t="str">
        <f>IF(E54="","",IF(②選手情報入力!L63="","",IF(K54=1,VLOOKUP(②選手情報入力!L63,種目情報!$A$4:$B$167,2,FALSE),VLOOKUP(②選手情報入力!L63,種目情報!$E$4:$F$142,2,FALSE))))</f>
        <v/>
      </c>
      <c r="R54" t="str">
        <f>IF(E54="","",IF(②選手情報入力!M63="","",②選手情報入力!M63))</f>
        <v/>
      </c>
      <c r="S54" s="28"/>
      <c r="T54" t="str">
        <f>IF(E54="","",IF(②選手情報入力!L63="","",IF(K54=1,VLOOKUP(②選手情報入力!L63,種目情報!$A$4:$C$135,3,FALSE),VLOOKUP(②選手情報入力!L63,種目情報!$E$4:$G$135,3,FALSE))))</f>
        <v/>
      </c>
      <c r="U54" t="str">
        <f>IF(E54="","",IF(②選手情報入力!O63="","",IF(K54=1,VLOOKUP(②選手情報入力!O63,種目情報!$A$5:$B$151,2,FALSE),VLOOKUP(②選手情報入力!O63,種目情報!$E$5:$F$135,2,FALSE))))</f>
        <v/>
      </c>
      <c r="V54" t="str">
        <f>IF(E54="","",IF(②選手情報入力!P63="","",②選手情報入力!P63))</f>
        <v/>
      </c>
      <c r="W54" s="28"/>
      <c r="X54" t="str">
        <f>IF(E54="","",IF(②選手情報入力!O63="","",IF(K54=1,VLOOKUP(②選手情報入力!O63,種目情報!$A$5:$C$135,3,FALSE),VLOOKUP(②選手情報入力!O63,種目情報!$E$5:$G$135,3,FALSE))))</f>
        <v/>
      </c>
      <c r="Y54" t="str">
        <f>IF(E54="","",IF(②選手情報入力!R63="","",IF(K54=1,VLOOKUP(②選手情報入力!R63,種目情報!$A$5:$B$151,2,FALSE),VLOOKUP(②選手情報入力!R63,種目情報!$E$5:$F$135,2,FALSE))))</f>
        <v/>
      </c>
      <c r="Z54" t="str">
        <f>IF(E54="","",IF(②選手情報入力!S63="","",②選手情報入力!S63))</f>
        <v/>
      </c>
      <c r="AA54" s="28"/>
      <c r="AB54" t="str">
        <f>IF(E54="","",IF(②選手情報入力!R63="","",IF(K54=1,VLOOKUP(②選手情報入力!R63,種目情報!$A$5:$C$135,3,FALSE),VLOOKUP(②選手情報入力!R63,種目情報!$E$5:$G$135,3,FALSE))))</f>
        <v/>
      </c>
      <c r="AC54" t="str">
        <f>IF(E54="","",IF(②選手情報入力!T63="","",IF(K54=1,種目情報!$J$4,種目情報!$J$6)))</f>
        <v/>
      </c>
      <c r="AD54" t="str">
        <f>IF(E54="","",IF(②選手情報入力!T63="","",IF(K54=1,IF(②選手情報入力!$U$7="","",②選手情報入力!$U$7),IF(②選手情報入力!$U$8="","",②選手情報入力!$U$8))))</f>
        <v/>
      </c>
      <c r="AE54" t="str">
        <f>IF(E54="","",IF(②選手情報入力!T63="","",IF(K54=1,IF(②選手情報入力!$T$7="",0,1),IF(②選手情報入力!$T$8="",0,1))))</f>
        <v/>
      </c>
      <c r="AF54" t="str">
        <f>IF(E54="","",IF(②選手情報入力!T63="","",2))</f>
        <v/>
      </c>
      <c r="AG54" t="str">
        <f>IF(E54="","",IF(②選手情報入力!V63="","",IF(K54=1,種目情報!$J$5,種目情報!$J$7)))</f>
        <v/>
      </c>
      <c r="AH54" t="str">
        <f>IF(E54="","",IF(②選手情報入力!V63="","",IF(K54=1,IF(②選手情報入力!$W$7="","",②選手情報入力!$W$7),IF(②選手情報入力!$W$8="","",②選手情報入力!$W$8))))</f>
        <v/>
      </c>
      <c r="AI54" t="str">
        <f>IF(E54="","",IF(②選手情報入力!V63="","",IF(K54=1,IF(②選手情報入力!$V$7="",0,1),IF(②選手情報入力!$V$8="",0,1))))</f>
        <v/>
      </c>
      <c r="AJ54" t="str">
        <f>IF(E54="","",IF(②選手情報入力!V63="","",2))</f>
        <v/>
      </c>
    </row>
    <row r="55" spans="1:36">
      <c r="A55" t="str">
        <f t="shared" si="0"/>
        <v/>
      </c>
      <c r="B55" t="str">
        <f>IF(E55="","",①団体情報入力!$C$5)</f>
        <v/>
      </c>
      <c r="D55" t="str">
        <f>IF(E55="","",①団体情報入力!C$10)</f>
        <v/>
      </c>
      <c r="E55" t="str">
        <f>IF(②選手情報入力!C64="","",②選手情報入力!C64)</f>
        <v/>
      </c>
      <c r="F55" t="str">
        <f>IF(E55="","",②選手情報入力!D64)</f>
        <v/>
      </c>
      <c r="G55" t="str">
        <f>IF(E55="","",ASC(②選手情報入力!E64))</f>
        <v/>
      </c>
      <c r="H55" t="str">
        <f t="shared" si="1"/>
        <v/>
      </c>
      <c r="I55" t="str">
        <f>IF(E55="","",②選手情報入力!F64&amp;" "&amp;②選手情報入力!G64)</f>
        <v/>
      </c>
      <c r="J55" t="str">
        <f>IF(E55="","",IF(②選手情報入力!H64="","JPN",LEFT(②選手情報入力!H64,3)))</f>
        <v/>
      </c>
      <c r="K55" t="str">
        <f>IF(E55="","",IF(②選手情報入力!I64="男",1,2))</f>
        <v/>
      </c>
      <c r="L55" t="str">
        <f>IF(E55="","",IF(②選手情報入力!J64="","",②選手情報入力!J64))</f>
        <v/>
      </c>
      <c r="M55" t="str">
        <f>IF(E55="","",LEFT(②選手情報入力!K64,4))</f>
        <v/>
      </c>
      <c r="N55" t="str">
        <f>IF(E55="","",RIGHT(②選手情報入力!K64,4))</f>
        <v/>
      </c>
      <c r="O55" t="str">
        <f t="shared" si="2"/>
        <v/>
      </c>
      <c r="Q55" t="str">
        <f>IF(E55="","",IF(②選手情報入力!L64="","",IF(K55=1,VLOOKUP(②選手情報入力!L64,種目情報!$A$4:$B$167,2,FALSE),VLOOKUP(②選手情報入力!L64,種目情報!$E$4:$F$142,2,FALSE))))</f>
        <v/>
      </c>
      <c r="R55" t="str">
        <f>IF(E55="","",IF(②選手情報入力!M64="","",②選手情報入力!M64))</f>
        <v/>
      </c>
      <c r="S55" s="28"/>
      <c r="T55" t="str">
        <f>IF(E55="","",IF(②選手情報入力!L64="","",IF(K55=1,VLOOKUP(②選手情報入力!L64,種目情報!$A$4:$C$135,3,FALSE),VLOOKUP(②選手情報入力!L64,種目情報!$E$4:$G$135,3,FALSE))))</f>
        <v/>
      </c>
      <c r="U55" t="str">
        <f>IF(E55="","",IF(②選手情報入力!O64="","",IF(K55=1,VLOOKUP(②選手情報入力!O64,種目情報!$A$5:$B$151,2,FALSE),VLOOKUP(②選手情報入力!O64,種目情報!$E$5:$F$135,2,FALSE))))</f>
        <v/>
      </c>
      <c r="V55" t="str">
        <f>IF(E55="","",IF(②選手情報入力!P64="","",②選手情報入力!P64))</f>
        <v/>
      </c>
      <c r="W55" s="28"/>
      <c r="X55" t="str">
        <f>IF(E55="","",IF(②選手情報入力!O64="","",IF(K55=1,VLOOKUP(②選手情報入力!O64,種目情報!$A$5:$C$135,3,FALSE),VLOOKUP(②選手情報入力!O64,種目情報!$E$5:$G$135,3,FALSE))))</f>
        <v/>
      </c>
      <c r="Y55" t="str">
        <f>IF(E55="","",IF(②選手情報入力!R64="","",IF(K55=1,VLOOKUP(②選手情報入力!R64,種目情報!$A$5:$B$151,2,FALSE),VLOOKUP(②選手情報入力!R64,種目情報!$E$5:$F$135,2,FALSE))))</f>
        <v/>
      </c>
      <c r="Z55" t="str">
        <f>IF(E55="","",IF(②選手情報入力!S64="","",②選手情報入力!S64))</f>
        <v/>
      </c>
      <c r="AA55" s="28"/>
      <c r="AB55" t="str">
        <f>IF(E55="","",IF(②選手情報入力!R64="","",IF(K55=1,VLOOKUP(②選手情報入力!R64,種目情報!$A$5:$C$135,3,FALSE),VLOOKUP(②選手情報入力!R64,種目情報!$E$5:$G$135,3,FALSE))))</f>
        <v/>
      </c>
      <c r="AC55" t="str">
        <f>IF(E55="","",IF(②選手情報入力!T64="","",IF(K55=1,種目情報!$J$4,種目情報!$J$6)))</f>
        <v/>
      </c>
      <c r="AD55" t="str">
        <f>IF(E55="","",IF(②選手情報入力!T64="","",IF(K55=1,IF(②選手情報入力!$U$7="","",②選手情報入力!$U$7),IF(②選手情報入力!$U$8="","",②選手情報入力!$U$8))))</f>
        <v/>
      </c>
      <c r="AE55" t="str">
        <f>IF(E55="","",IF(②選手情報入力!T64="","",IF(K55=1,IF(②選手情報入力!$T$7="",0,1),IF(②選手情報入力!$T$8="",0,1))))</f>
        <v/>
      </c>
      <c r="AF55" t="str">
        <f>IF(E55="","",IF(②選手情報入力!T64="","",2))</f>
        <v/>
      </c>
      <c r="AG55" t="str">
        <f>IF(E55="","",IF(②選手情報入力!V64="","",IF(K55=1,種目情報!$J$5,種目情報!$J$7)))</f>
        <v/>
      </c>
      <c r="AH55" t="str">
        <f>IF(E55="","",IF(②選手情報入力!V64="","",IF(K55=1,IF(②選手情報入力!$W$7="","",②選手情報入力!$W$7),IF(②選手情報入力!$W$8="","",②選手情報入力!$W$8))))</f>
        <v/>
      </c>
      <c r="AI55" t="str">
        <f>IF(E55="","",IF(②選手情報入力!V64="","",IF(K55=1,IF(②選手情報入力!$V$7="",0,1),IF(②選手情報入力!$V$8="",0,1))))</f>
        <v/>
      </c>
      <c r="AJ55" t="str">
        <f>IF(E55="","",IF(②選手情報入力!V64="","",2))</f>
        <v/>
      </c>
    </row>
    <row r="56" spans="1:36">
      <c r="A56" t="str">
        <f t="shared" si="0"/>
        <v/>
      </c>
      <c r="B56" t="str">
        <f>IF(E56="","",①団体情報入力!$C$5)</f>
        <v/>
      </c>
      <c r="D56" t="str">
        <f>IF(E56="","",①団体情報入力!C$10)</f>
        <v/>
      </c>
      <c r="E56" t="str">
        <f>IF(②選手情報入力!C65="","",②選手情報入力!C65)</f>
        <v/>
      </c>
      <c r="F56" t="str">
        <f>IF(E56="","",②選手情報入力!D65)</f>
        <v/>
      </c>
      <c r="G56" t="str">
        <f>IF(E56="","",ASC(②選手情報入力!E65))</f>
        <v/>
      </c>
      <c r="H56" t="str">
        <f t="shared" si="1"/>
        <v/>
      </c>
      <c r="I56" t="str">
        <f>IF(E56="","",②選手情報入力!F65&amp;" "&amp;②選手情報入力!G65)</f>
        <v/>
      </c>
      <c r="J56" t="str">
        <f>IF(E56="","",IF(②選手情報入力!H65="","JPN",LEFT(②選手情報入力!H65,3)))</f>
        <v/>
      </c>
      <c r="K56" t="str">
        <f>IF(E56="","",IF(②選手情報入力!I65="男",1,2))</f>
        <v/>
      </c>
      <c r="L56" t="str">
        <f>IF(E56="","",IF(②選手情報入力!J65="","",②選手情報入力!J65))</f>
        <v/>
      </c>
      <c r="M56" t="str">
        <f>IF(E56="","",LEFT(②選手情報入力!K65,4))</f>
        <v/>
      </c>
      <c r="N56" t="str">
        <f>IF(E56="","",RIGHT(②選手情報入力!K65,4))</f>
        <v/>
      </c>
      <c r="O56" t="str">
        <f t="shared" si="2"/>
        <v/>
      </c>
      <c r="Q56" t="str">
        <f>IF(E56="","",IF(②選手情報入力!L65="","",IF(K56=1,VLOOKUP(②選手情報入力!L65,種目情報!$A$4:$B$167,2,FALSE),VLOOKUP(②選手情報入力!L65,種目情報!$E$4:$F$142,2,FALSE))))</f>
        <v/>
      </c>
      <c r="R56" t="str">
        <f>IF(E56="","",IF(②選手情報入力!M65="","",②選手情報入力!M65))</f>
        <v/>
      </c>
      <c r="S56" s="28"/>
      <c r="T56" t="str">
        <f>IF(E56="","",IF(②選手情報入力!L65="","",IF(K56=1,VLOOKUP(②選手情報入力!L65,種目情報!$A$4:$C$135,3,FALSE),VLOOKUP(②選手情報入力!L65,種目情報!$E$4:$G$135,3,FALSE))))</f>
        <v/>
      </c>
      <c r="U56" t="str">
        <f>IF(E56="","",IF(②選手情報入力!O65="","",IF(K56=1,VLOOKUP(②選手情報入力!O65,種目情報!$A$5:$B$151,2,FALSE),VLOOKUP(②選手情報入力!O65,種目情報!$E$5:$F$135,2,FALSE))))</f>
        <v/>
      </c>
      <c r="V56" t="str">
        <f>IF(E56="","",IF(②選手情報入力!P65="","",②選手情報入力!P65))</f>
        <v/>
      </c>
      <c r="W56" s="28"/>
      <c r="X56" t="str">
        <f>IF(E56="","",IF(②選手情報入力!O65="","",IF(K56=1,VLOOKUP(②選手情報入力!O65,種目情報!$A$5:$C$135,3,FALSE),VLOOKUP(②選手情報入力!O65,種目情報!$E$5:$G$135,3,FALSE))))</f>
        <v/>
      </c>
      <c r="Y56" t="str">
        <f>IF(E56="","",IF(②選手情報入力!R65="","",IF(K56=1,VLOOKUP(②選手情報入力!R65,種目情報!$A$5:$B$151,2,FALSE),VLOOKUP(②選手情報入力!R65,種目情報!$E$5:$F$135,2,FALSE))))</f>
        <v/>
      </c>
      <c r="Z56" t="str">
        <f>IF(E56="","",IF(②選手情報入力!S65="","",②選手情報入力!S65))</f>
        <v/>
      </c>
      <c r="AA56" s="28"/>
      <c r="AB56" t="str">
        <f>IF(E56="","",IF(②選手情報入力!R65="","",IF(K56=1,VLOOKUP(②選手情報入力!R65,種目情報!$A$5:$C$135,3,FALSE),VLOOKUP(②選手情報入力!R65,種目情報!$E$5:$G$135,3,FALSE))))</f>
        <v/>
      </c>
      <c r="AC56" t="str">
        <f>IF(E56="","",IF(②選手情報入力!T65="","",IF(K56=1,種目情報!$J$4,種目情報!$J$6)))</f>
        <v/>
      </c>
      <c r="AD56" t="str">
        <f>IF(E56="","",IF(②選手情報入力!T65="","",IF(K56=1,IF(②選手情報入力!$U$7="","",②選手情報入力!$U$7),IF(②選手情報入力!$U$8="","",②選手情報入力!$U$8))))</f>
        <v/>
      </c>
      <c r="AE56" t="str">
        <f>IF(E56="","",IF(②選手情報入力!T65="","",IF(K56=1,IF(②選手情報入力!$T$7="",0,1),IF(②選手情報入力!$T$8="",0,1))))</f>
        <v/>
      </c>
      <c r="AF56" t="str">
        <f>IF(E56="","",IF(②選手情報入力!T65="","",2))</f>
        <v/>
      </c>
      <c r="AG56" t="str">
        <f>IF(E56="","",IF(②選手情報入力!V65="","",IF(K56=1,種目情報!$J$5,種目情報!$J$7)))</f>
        <v/>
      </c>
      <c r="AH56" t="str">
        <f>IF(E56="","",IF(②選手情報入力!V65="","",IF(K56=1,IF(②選手情報入力!$W$7="","",②選手情報入力!$W$7),IF(②選手情報入力!$W$8="","",②選手情報入力!$W$8))))</f>
        <v/>
      </c>
      <c r="AI56" t="str">
        <f>IF(E56="","",IF(②選手情報入力!V65="","",IF(K56=1,IF(②選手情報入力!$V$7="",0,1),IF(②選手情報入力!$V$8="",0,1))))</f>
        <v/>
      </c>
      <c r="AJ56" t="str">
        <f>IF(E56="","",IF(②選手情報入力!V65="","",2))</f>
        <v/>
      </c>
    </row>
    <row r="57" spans="1:36">
      <c r="A57" t="str">
        <f t="shared" si="0"/>
        <v/>
      </c>
      <c r="B57" t="str">
        <f>IF(E57="","",①団体情報入力!$C$5)</f>
        <v/>
      </c>
      <c r="D57" t="str">
        <f>IF(E57="","",①団体情報入力!C$10)</f>
        <v/>
      </c>
      <c r="E57" t="str">
        <f>IF(②選手情報入力!C66="","",②選手情報入力!C66)</f>
        <v/>
      </c>
      <c r="F57" t="str">
        <f>IF(E57="","",②選手情報入力!D66)</f>
        <v/>
      </c>
      <c r="G57" t="str">
        <f>IF(E57="","",ASC(②選手情報入力!E66))</f>
        <v/>
      </c>
      <c r="H57" t="str">
        <f t="shared" si="1"/>
        <v/>
      </c>
      <c r="I57" t="str">
        <f>IF(E57="","",②選手情報入力!F66&amp;" "&amp;②選手情報入力!G66)</f>
        <v/>
      </c>
      <c r="J57" t="str">
        <f>IF(E57="","",IF(②選手情報入力!H66="","JPN",LEFT(②選手情報入力!H66,3)))</f>
        <v/>
      </c>
      <c r="K57" t="str">
        <f>IF(E57="","",IF(②選手情報入力!I66="男",1,2))</f>
        <v/>
      </c>
      <c r="L57" t="str">
        <f>IF(E57="","",IF(②選手情報入力!J66="","",②選手情報入力!J66))</f>
        <v/>
      </c>
      <c r="M57" t="str">
        <f>IF(E57="","",LEFT(②選手情報入力!K66,4))</f>
        <v/>
      </c>
      <c r="N57" t="str">
        <f>IF(E57="","",RIGHT(②選手情報入力!K66,4))</f>
        <v/>
      </c>
      <c r="O57" t="str">
        <f t="shared" si="2"/>
        <v/>
      </c>
      <c r="Q57" t="str">
        <f>IF(E57="","",IF(②選手情報入力!L66="","",IF(K57=1,VLOOKUP(②選手情報入力!L66,種目情報!$A$4:$B$167,2,FALSE),VLOOKUP(②選手情報入力!L66,種目情報!$E$4:$F$142,2,FALSE))))</f>
        <v/>
      </c>
      <c r="R57" t="str">
        <f>IF(E57="","",IF(②選手情報入力!M66="","",②選手情報入力!M66))</f>
        <v/>
      </c>
      <c r="S57" s="28"/>
      <c r="T57" t="str">
        <f>IF(E57="","",IF(②選手情報入力!L66="","",IF(K57=1,VLOOKUP(②選手情報入力!L66,種目情報!$A$4:$C$135,3,FALSE),VLOOKUP(②選手情報入力!L66,種目情報!$E$4:$G$135,3,FALSE))))</f>
        <v/>
      </c>
      <c r="U57" t="str">
        <f>IF(E57="","",IF(②選手情報入力!O66="","",IF(K57=1,VLOOKUP(②選手情報入力!O66,種目情報!$A$5:$B$151,2,FALSE),VLOOKUP(②選手情報入力!O66,種目情報!$E$5:$F$135,2,FALSE))))</f>
        <v/>
      </c>
      <c r="V57" t="str">
        <f>IF(E57="","",IF(②選手情報入力!P66="","",②選手情報入力!P66))</f>
        <v/>
      </c>
      <c r="W57" s="28"/>
      <c r="X57" t="str">
        <f>IF(E57="","",IF(②選手情報入力!O66="","",IF(K57=1,VLOOKUP(②選手情報入力!O66,種目情報!$A$5:$C$135,3,FALSE),VLOOKUP(②選手情報入力!O66,種目情報!$E$5:$G$135,3,FALSE))))</f>
        <v/>
      </c>
      <c r="Y57" t="str">
        <f>IF(E57="","",IF(②選手情報入力!R66="","",IF(K57=1,VLOOKUP(②選手情報入力!R66,種目情報!$A$5:$B$151,2,FALSE),VLOOKUP(②選手情報入力!R66,種目情報!$E$5:$F$135,2,FALSE))))</f>
        <v/>
      </c>
      <c r="Z57" t="str">
        <f>IF(E57="","",IF(②選手情報入力!S66="","",②選手情報入力!S66))</f>
        <v/>
      </c>
      <c r="AA57" s="28"/>
      <c r="AB57" t="str">
        <f>IF(E57="","",IF(②選手情報入力!R66="","",IF(K57=1,VLOOKUP(②選手情報入力!R66,種目情報!$A$5:$C$135,3,FALSE),VLOOKUP(②選手情報入力!R66,種目情報!$E$5:$G$135,3,FALSE))))</f>
        <v/>
      </c>
      <c r="AC57" t="str">
        <f>IF(E57="","",IF(②選手情報入力!T66="","",IF(K57=1,種目情報!$J$4,種目情報!$J$6)))</f>
        <v/>
      </c>
      <c r="AD57" t="str">
        <f>IF(E57="","",IF(②選手情報入力!T66="","",IF(K57=1,IF(②選手情報入力!$U$7="","",②選手情報入力!$U$7),IF(②選手情報入力!$U$8="","",②選手情報入力!$U$8))))</f>
        <v/>
      </c>
      <c r="AE57" t="str">
        <f>IF(E57="","",IF(②選手情報入力!T66="","",IF(K57=1,IF(②選手情報入力!$T$7="",0,1),IF(②選手情報入力!$T$8="",0,1))))</f>
        <v/>
      </c>
      <c r="AF57" t="str">
        <f>IF(E57="","",IF(②選手情報入力!T66="","",2))</f>
        <v/>
      </c>
      <c r="AG57" t="str">
        <f>IF(E57="","",IF(②選手情報入力!V66="","",IF(K57=1,種目情報!$J$5,種目情報!$J$7)))</f>
        <v/>
      </c>
      <c r="AH57" t="str">
        <f>IF(E57="","",IF(②選手情報入力!V66="","",IF(K57=1,IF(②選手情報入力!$W$7="","",②選手情報入力!$W$7),IF(②選手情報入力!$W$8="","",②選手情報入力!$W$8))))</f>
        <v/>
      </c>
      <c r="AI57" t="str">
        <f>IF(E57="","",IF(②選手情報入力!V66="","",IF(K57=1,IF(②選手情報入力!$V$7="",0,1),IF(②選手情報入力!$V$8="",0,1))))</f>
        <v/>
      </c>
      <c r="AJ57" t="str">
        <f>IF(E57="","",IF(②選手情報入力!V66="","",2))</f>
        <v/>
      </c>
    </row>
    <row r="58" spans="1:36">
      <c r="A58" t="str">
        <f t="shared" si="0"/>
        <v/>
      </c>
      <c r="B58" t="str">
        <f>IF(E58="","",①団体情報入力!$C$5)</f>
        <v/>
      </c>
      <c r="D58" t="str">
        <f>IF(E58="","",①団体情報入力!C$10)</f>
        <v/>
      </c>
      <c r="E58" t="str">
        <f>IF(②選手情報入力!C67="","",②選手情報入力!C67)</f>
        <v/>
      </c>
      <c r="F58" t="str">
        <f>IF(E58="","",②選手情報入力!D67)</f>
        <v/>
      </c>
      <c r="G58" t="str">
        <f>IF(E58="","",ASC(②選手情報入力!E67))</f>
        <v/>
      </c>
      <c r="H58" t="str">
        <f t="shared" si="1"/>
        <v/>
      </c>
      <c r="I58" t="str">
        <f>IF(E58="","",②選手情報入力!F67&amp;" "&amp;②選手情報入力!G67)</f>
        <v/>
      </c>
      <c r="J58" t="str">
        <f>IF(E58="","",IF(②選手情報入力!H67="","JPN",LEFT(②選手情報入力!H67,3)))</f>
        <v/>
      </c>
      <c r="K58" t="str">
        <f>IF(E58="","",IF(②選手情報入力!I67="男",1,2))</f>
        <v/>
      </c>
      <c r="L58" t="str">
        <f>IF(E58="","",IF(②選手情報入力!J67="","",②選手情報入力!J67))</f>
        <v/>
      </c>
      <c r="M58" t="str">
        <f>IF(E58="","",LEFT(②選手情報入力!K67,4))</f>
        <v/>
      </c>
      <c r="N58" t="str">
        <f>IF(E58="","",RIGHT(②選手情報入力!K67,4))</f>
        <v/>
      </c>
      <c r="O58" t="str">
        <f t="shared" si="2"/>
        <v/>
      </c>
      <c r="Q58" t="str">
        <f>IF(E58="","",IF(②選手情報入力!L67="","",IF(K58=1,VLOOKUP(②選手情報入力!L67,種目情報!$A$4:$B$167,2,FALSE),VLOOKUP(②選手情報入力!L67,種目情報!$E$4:$F$142,2,FALSE))))</f>
        <v/>
      </c>
      <c r="R58" t="str">
        <f>IF(E58="","",IF(②選手情報入力!M67="","",②選手情報入力!M67))</f>
        <v/>
      </c>
      <c r="S58" s="28"/>
      <c r="T58" t="str">
        <f>IF(E58="","",IF(②選手情報入力!L67="","",IF(K58=1,VLOOKUP(②選手情報入力!L67,種目情報!$A$4:$C$135,3,FALSE),VLOOKUP(②選手情報入力!L67,種目情報!$E$4:$G$135,3,FALSE))))</f>
        <v/>
      </c>
      <c r="U58" t="str">
        <f>IF(E58="","",IF(②選手情報入力!O67="","",IF(K58=1,VLOOKUP(②選手情報入力!O67,種目情報!$A$5:$B$151,2,FALSE),VLOOKUP(②選手情報入力!O67,種目情報!$E$5:$F$135,2,FALSE))))</f>
        <v/>
      </c>
      <c r="V58" t="str">
        <f>IF(E58="","",IF(②選手情報入力!P67="","",②選手情報入力!P67))</f>
        <v/>
      </c>
      <c r="W58" s="28"/>
      <c r="X58" t="str">
        <f>IF(E58="","",IF(②選手情報入力!O67="","",IF(K58=1,VLOOKUP(②選手情報入力!O67,種目情報!$A$5:$C$135,3,FALSE),VLOOKUP(②選手情報入力!O67,種目情報!$E$5:$G$135,3,FALSE))))</f>
        <v/>
      </c>
      <c r="Y58" t="str">
        <f>IF(E58="","",IF(②選手情報入力!R67="","",IF(K58=1,VLOOKUP(②選手情報入力!R67,種目情報!$A$5:$B$151,2,FALSE),VLOOKUP(②選手情報入力!R67,種目情報!$E$5:$F$135,2,FALSE))))</f>
        <v/>
      </c>
      <c r="Z58" t="str">
        <f>IF(E58="","",IF(②選手情報入力!S67="","",②選手情報入力!S67))</f>
        <v/>
      </c>
      <c r="AA58" s="28"/>
      <c r="AB58" t="str">
        <f>IF(E58="","",IF(②選手情報入力!R67="","",IF(K58=1,VLOOKUP(②選手情報入力!R67,種目情報!$A$5:$C$135,3,FALSE),VLOOKUP(②選手情報入力!R67,種目情報!$E$5:$G$135,3,FALSE))))</f>
        <v/>
      </c>
      <c r="AC58" t="str">
        <f>IF(E58="","",IF(②選手情報入力!T67="","",IF(K58=1,種目情報!$J$4,種目情報!$J$6)))</f>
        <v/>
      </c>
      <c r="AD58" t="str">
        <f>IF(E58="","",IF(②選手情報入力!T67="","",IF(K58=1,IF(②選手情報入力!$U$7="","",②選手情報入力!$U$7),IF(②選手情報入力!$U$8="","",②選手情報入力!$U$8))))</f>
        <v/>
      </c>
      <c r="AE58" t="str">
        <f>IF(E58="","",IF(②選手情報入力!T67="","",IF(K58=1,IF(②選手情報入力!$T$7="",0,1),IF(②選手情報入力!$T$8="",0,1))))</f>
        <v/>
      </c>
      <c r="AF58" t="str">
        <f>IF(E58="","",IF(②選手情報入力!T67="","",2))</f>
        <v/>
      </c>
      <c r="AG58" t="str">
        <f>IF(E58="","",IF(②選手情報入力!V67="","",IF(K58=1,種目情報!$J$5,種目情報!$J$7)))</f>
        <v/>
      </c>
      <c r="AH58" t="str">
        <f>IF(E58="","",IF(②選手情報入力!V67="","",IF(K58=1,IF(②選手情報入力!$W$7="","",②選手情報入力!$W$7),IF(②選手情報入力!$W$8="","",②選手情報入力!$W$8))))</f>
        <v/>
      </c>
      <c r="AI58" t="str">
        <f>IF(E58="","",IF(②選手情報入力!V67="","",IF(K58=1,IF(②選手情報入力!$V$7="",0,1),IF(②選手情報入力!$V$8="",0,1))))</f>
        <v/>
      </c>
      <c r="AJ58" t="str">
        <f>IF(E58="","",IF(②選手情報入力!V67="","",2))</f>
        <v/>
      </c>
    </row>
    <row r="59" spans="1:36">
      <c r="A59" t="str">
        <f t="shared" si="0"/>
        <v/>
      </c>
      <c r="B59" t="str">
        <f>IF(E59="","",①団体情報入力!$C$5)</f>
        <v/>
      </c>
      <c r="D59" t="str">
        <f>IF(E59="","",①団体情報入力!C$10)</f>
        <v/>
      </c>
      <c r="E59" t="str">
        <f>IF(②選手情報入力!C68="","",②選手情報入力!C68)</f>
        <v/>
      </c>
      <c r="F59" t="str">
        <f>IF(E59="","",②選手情報入力!D68)</f>
        <v/>
      </c>
      <c r="G59" t="str">
        <f>IF(E59="","",ASC(②選手情報入力!E68))</f>
        <v/>
      </c>
      <c r="H59" t="str">
        <f t="shared" si="1"/>
        <v/>
      </c>
      <c r="I59" t="str">
        <f>IF(E59="","",②選手情報入力!F68&amp;" "&amp;②選手情報入力!G68)</f>
        <v/>
      </c>
      <c r="J59" t="str">
        <f>IF(E59="","",IF(②選手情報入力!H68="","JPN",LEFT(②選手情報入力!H68,3)))</f>
        <v/>
      </c>
      <c r="K59" t="str">
        <f>IF(E59="","",IF(②選手情報入力!I68="男",1,2))</f>
        <v/>
      </c>
      <c r="L59" t="str">
        <f>IF(E59="","",IF(②選手情報入力!J68="","",②選手情報入力!J68))</f>
        <v/>
      </c>
      <c r="M59" t="str">
        <f>IF(E59="","",LEFT(②選手情報入力!K68,4))</f>
        <v/>
      </c>
      <c r="N59" t="str">
        <f>IF(E59="","",RIGHT(②選手情報入力!K68,4))</f>
        <v/>
      </c>
      <c r="O59" t="str">
        <f t="shared" si="2"/>
        <v/>
      </c>
      <c r="Q59" t="str">
        <f>IF(E59="","",IF(②選手情報入力!L68="","",IF(K59=1,VLOOKUP(②選手情報入力!L68,種目情報!$A$4:$B$167,2,FALSE),VLOOKUP(②選手情報入力!L68,種目情報!$E$4:$F$142,2,FALSE))))</f>
        <v/>
      </c>
      <c r="R59" t="str">
        <f>IF(E59="","",IF(②選手情報入力!M68="","",②選手情報入力!M68))</f>
        <v/>
      </c>
      <c r="S59" s="28"/>
      <c r="T59" t="str">
        <f>IF(E59="","",IF(②選手情報入力!L68="","",IF(K59=1,VLOOKUP(②選手情報入力!L68,種目情報!$A$4:$C$135,3,FALSE),VLOOKUP(②選手情報入力!L68,種目情報!$E$4:$G$135,3,FALSE))))</f>
        <v/>
      </c>
      <c r="U59" t="str">
        <f>IF(E59="","",IF(②選手情報入力!O68="","",IF(K59=1,VLOOKUP(②選手情報入力!O68,種目情報!$A$5:$B$151,2,FALSE),VLOOKUP(②選手情報入力!O68,種目情報!$E$5:$F$135,2,FALSE))))</f>
        <v/>
      </c>
      <c r="V59" t="str">
        <f>IF(E59="","",IF(②選手情報入力!P68="","",②選手情報入力!P68))</f>
        <v/>
      </c>
      <c r="W59" s="28"/>
      <c r="X59" t="str">
        <f>IF(E59="","",IF(②選手情報入力!O68="","",IF(K59=1,VLOOKUP(②選手情報入力!O68,種目情報!$A$5:$C$135,3,FALSE),VLOOKUP(②選手情報入力!O68,種目情報!$E$5:$G$135,3,FALSE))))</f>
        <v/>
      </c>
      <c r="Y59" t="str">
        <f>IF(E59="","",IF(②選手情報入力!R68="","",IF(K59=1,VLOOKUP(②選手情報入力!R68,種目情報!$A$5:$B$151,2,FALSE),VLOOKUP(②選手情報入力!R68,種目情報!$E$5:$F$135,2,FALSE))))</f>
        <v/>
      </c>
      <c r="Z59" t="str">
        <f>IF(E59="","",IF(②選手情報入力!S68="","",②選手情報入力!S68))</f>
        <v/>
      </c>
      <c r="AA59" s="28"/>
      <c r="AB59" t="str">
        <f>IF(E59="","",IF(②選手情報入力!R68="","",IF(K59=1,VLOOKUP(②選手情報入力!R68,種目情報!$A$5:$C$135,3,FALSE),VLOOKUP(②選手情報入力!R68,種目情報!$E$5:$G$135,3,FALSE))))</f>
        <v/>
      </c>
      <c r="AC59" t="str">
        <f>IF(E59="","",IF(②選手情報入力!T68="","",IF(K59=1,種目情報!$J$4,種目情報!$J$6)))</f>
        <v/>
      </c>
      <c r="AD59" t="str">
        <f>IF(E59="","",IF(②選手情報入力!T68="","",IF(K59=1,IF(②選手情報入力!$U$7="","",②選手情報入力!$U$7),IF(②選手情報入力!$U$8="","",②選手情報入力!$U$8))))</f>
        <v/>
      </c>
      <c r="AE59" t="str">
        <f>IF(E59="","",IF(②選手情報入力!T68="","",IF(K59=1,IF(②選手情報入力!$T$7="",0,1),IF(②選手情報入力!$T$8="",0,1))))</f>
        <v/>
      </c>
      <c r="AF59" t="str">
        <f>IF(E59="","",IF(②選手情報入力!T68="","",2))</f>
        <v/>
      </c>
      <c r="AG59" t="str">
        <f>IF(E59="","",IF(②選手情報入力!V68="","",IF(K59=1,種目情報!$J$5,種目情報!$J$7)))</f>
        <v/>
      </c>
      <c r="AH59" t="str">
        <f>IF(E59="","",IF(②選手情報入力!V68="","",IF(K59=1,IF(②選手情報入力!$W$7="","",②選手情報入力!$W$7),IF(②選手情報入力!$W$8="","",②選手情報入力!$W$8))))</f>
        <v/>
      </c>
      <c r="AI59" t="str">
        <f>IF(E59="","",IF(②選手情報入力!V68="","",IF(K59=1,IF(②選手情報入力!$V$7="",0,1),IF(②選手情報入力!$V$8="",0,1))))</f>
        <v/>
      </c>
      <c r="AJ59" t="str">
        <f>IF(E59="","",IF(②選手情報入力!V68="","",2))</f>
        <v/>
      </c>
    </row>
    <row r="60" spans="1:36">
      <c r="A60" t="str">
        <f t="shared" si="0"/>
        <v/>
      </c>
      <c r="B60" t="str">
        <f>IF(E60="","",①団体情報入力!$C$5)</f>
        <v/>
      </c>
      <c r="D60" t="str">
        <f>IF(E60="","",①団体情報入力!C$10)</f>
        <v/>
      </c>
      <c r="E60" t="str">
        <f>IF(②選手情報入力!C69="","",②選手情報入力!C69)</f>
        <v/>
      </c>
      <c r="F60" t="str">
        <f>IF(E60="","",②選手情報入力!D69)</f>
        <v/>
      </c>
      <c r="G60" t="str">
        <f>IF(E60="","",ASC(②選手情報入力!E69))</f>
        <v/>
      </c>
      <c r="H60" t="str">
        <f t="shared" si="1"/>
        <v/>
      </c>
      <c r="I60" t="str">
        <f>IF(E60="","",②選手情報入力!F69&amp;" "&amp;②選手情報入力!G69)</f>
        <v/>
      </c>
      <c r="J60" t="str">
        <f>IF(E60="","",IF(②選手情報入力!H69="","JPN",LEFT(②選手情報入力!H69,3)))</f>
        <v/>
      </c>
      <c r="K60" t="str">
        <f>IF(E60="","",IF(②選手情報入力!I69="男",1,2))</f>
        <v/>
      </c>
      <c r="L60" t="str">
        <f>IF(E60="","",IF(②選手情報入力!J69="","",②選手情報入力!J69))</f>
        <v/>
      </c>
      <c r="M60" t="str">
        <f>IF(E60="","",LEFT(②選手情報入力!K69,4))</f>
        <v/>
      </c>
      <c r="N60" t="str">
        <f>IF(E60="","",RIGHT(②選手情報入力!K69,4))</f>
        <v/>
      </c>
      <c r="O60" t="str">
        <f t="shared" si="2"/>
        <v/>
      </c>
      <c r="Q60" t="str">
        <f>IF(E60="","",IF(②選手情報入力!L69="","",IF(K60=1,VLOOKUP(②選手情報入力!L69,種目情報!$A$4:$B$167,2,FALSE),VLOOKUP(②選手情報入力!L69,種目情報!$E$4:$F$142,2,FALSE))))</f>
        <v/>
      </c>
      <c r="R60" t="str">
        <f>IF(E60="","",IF(②選手情報入力!M69="","",②選手情報入力!M69))</f>
        <v/>
      </c>
      <c r="S60" s="28"/>
      <c r="T60" t="str">
        <f>IF(E60="","",IF(②選手情報入力!L69="","",IF(K60=1,VLOOKUP(②選手情報入力!L69,種目情報!$A$4:$C$135,3,FALSE),VLOOKUP(②選手情報入力!L69,種目情報!$E$4:$G$135,3,FALSE))))</f>
        <v/>
      </c>
      <c r="U60" t="str">
        <f>IF(E60="","",IF(②選手情報入力!O69="","",IF(K60=1,VLOOKUP(②選手情報入力!O69,種目情報!$A$5:$B$151,2,FALSE),VLOOKUP(②選手情報入力!O69,種目情報!$E$5:$F$135,2,FALSE))))</f>
        <v/>
      </c>
      <c r="V60" t="str">
        <f>IF(E60="","",IF(②選手情報入力!P69="","",②選手情報入力!P69))</f>
        <v/>
      </c>
      <c r="W60" s="28"/>
      <c r="X60" t="str">
        <f>IF(E60="","",IF(②選手情報入力!O69="","",IF(K60=1,VLOOKUP(②選手情報入力!O69,種目情報!$A$5:$C$135,3,FALSE),VLOOKUP(②選手情報入力!O69,種目情報!$E$5:$G$135,3,FALSE))))</f>
        <v/>
      </c>
      <c r="Y60" t="str">
        <f>IF(E60="","",IF(②選手情報入力!R69="","",IF(K60=1,VLOOKUP(②選手情報入力!R69,種目情報!$A$5:$B$151,2,FALSE),VLOOKUP(②選手情報入力!R69,種目情報!$E$5:$F$135,2,FALSE))))</f>
        <v/>
      </c>
      <c r="Z60" t="str">
        <f>IF(E60="","",IF(②選手情報入力!S69="","",②選手情報入力!S69))</f>
        <v/>
      </c>
      <c r="AA60" s="28"/>
      <c r="AB60" t="str">
        <f>IF(E60="","",IF(②選手情報入力!R69="","",IF(K60=1,VLOOKUP(②選手情報入力!R69,種目情報!$A$5:$C$135,3,FALSE),VLOOKUP(②選手情報入力!R69,種目情報!$E$5:$G$135,3,FALSE))))</f>
        <v/>
      </c>
      <c r="AC60" t="str">
        <f>IF(E60="","",IF(②選手情報入力!T69="","",IF(K60=1,種目情報!$J$4,種目情報!$J$6)))</f>
        <v/>
      </c>
      <c r="AD60" t="str">
        <f>IF(E60="","",IF(②選手情報入力!T69="","",IF(K60=1,IF(②選手情報入力!$U$7="","",②選手情報入力!$U$7),IF(②選手情報入力!$U$8="","",②選手情報入力!$U$8))))</f>
        <v/>
      </c>
      <c r="AE60" t="str">
        <f>IF(E60="","",IF(②選手情報入力!T69="","",IF(K60=1,IF(②選手情報入力!$T$7="",0,1),IF(②選手情報入力!$T$8="",0,1))))</f>
        <v/>
      </c>
      <c r="AF60" t="str">
        <f>IF(E60="","",IF(②選手情報入力!T69="","",2))</f>
        <v/>
      </c>
      <c r="AG60" t="str">
        <f>IF(E60="","",IF(②選手情報入力!V69="","",IF(K60=1,種目情報!$J$5,種目情報!$J$7)))</f>
        <v/>
      </c>
      <c r="AH60" t="str">
        <f>IF(E60="","",IF(②選手情報入力!V69="","",IF(K60=1,IF(②選手情報入力!$W$7="","",②選手情報入力!$W$7),IF(②選手情報入力!$W$8="","",②選手情報入力!$W$8))))</f>
        <v/>
      </c>
      <c r="AI60" t="str">
        <f>IF(E60="","",IF(②選手情報入力!V69="","",IF(K60=1,IF(②選手情報入力!$V$7="",0,1),IF(②選手情報入力!$V$8="",0,1))))</f>
        <v/>
      </c>
      <c r="AJ60" t="str">
        <f>IF(E60="","",IF(②選手情報入力!V69="","",2))</f>
        <v/>
      </c>
    </row>
    <row r="61" spans="1:36">
      <c r="A61" t="str">
        <f t="shared" si="0"/>
        <v/>
      </c>
      <c r="B61" t="str">
        <f>IF(E61="","",①団体情報入力!$C$5)</f>
        <v/>
      </c>
      <c r="D61" t="str">
        <f>IF(E61="","",①団体情報入力!C$10)</f>
        <v/>
      </c>
      <c r="E61" t="str">
        <f>IF(②選手情報入力!C70="","",②選手情報入力!C70)</f>
        <v/>
      </c>
      <c r="F61" t="str">
        <f>IF(E61="","",②選手情報入力!D70)</f>
        <v/>
      </c>
      <c r="G61" t="str">
        <f>IF(E61="","",ASC(②選手情報入力!E70))</f>
        <v/>
      </c>
      <c r="H61" t="str">
        <f t="shared" si="1"/>
        <v/>
      </c>
      <c r="I61" t="str">
        <f>IF(E61="","",②選手情報入力!F70&amp;" "&amp;②選手情報入力!G70)</f>
        <v/>
      </c>
      <c r="J61" t="str">
        <f>IF(E61="","",IF(②選手情報入力!H70="","JPN",LEFT(②選手情報入力!H70,3)))</f>
        <v/>
      </c>
      <c r="K61" t="str">
        <f>IF(E61="","",IF(②選手情報入力!I70="男",1,2))</f>
        <v/>
      </c>
      <c r="L61" t="str">
        <f>IF(E61="","",IF(②選手情報入力!J70="","",②選手情報入力!J70))</f>
        <v/>
      </c>
      <c r="M61" t="str">
        <f>IF(E61="","",LEFT(②選手情報入力!K70,4))</f>
        <v/>
      </c>
      <c r="N61" t="str">
        <f>IF(E61="","",RIGHT(②選手情報入力!K70,4))</f>
        <v/>
      </c>
      <c r="O61" t="str">
        <f t="shared" si="2"/>
        <v/>
      </c>
      <c r="Q61" t="str">
        <f>IF(E61="","",IF(②選手情報入力!L70="","",IF(K61=1,VLOOKUP(②選手情報入力!L70,種目情報!$A$4:$B$167,2,FALSE),VLOOKUP(②選手情報入力!L70,種目情報!$E$4:$F$142,2,FALSE))))</f>
        <v/>
      </c>
      <c r="R61" t="str">
        <f>IF(E61="","",IF(②選手情報入力!M70="","",②選手情報入力!M70))</f>
        <v/>
      </c>
      <c r="S61" s="28"/>
      <c r="T61" t="str">
        <f>IF(E61="","",IF(②選手情報入力!L70="","",IF(K61=1,VLOOKUP(②選手情報入力!L70,種目情報!$A$4:$C$135,3,FALSE),VLOOKUP(②選手情報入力!L70,種目情報!$E$4:$G$135,3,FALSE))))</f>
        <v/>
      </c>
      <c r="U61" t="str">
        <f>IF(E61="","",IF(②選手情報入力!O70="","",IF(K61=1,VLOOKUP(②選手情報入力!O70,種目情報!$A$5:$B$151,2,FALSE),VLOOKUP(②選手情報入力!O70,種目情報!$E$5:$F$135,2,FALSE))))</f>
        <v/>
      </c>
      <c r="V61" t="str">
        <f>IF(E61="","",IF(②選手情報入力!P70="","",②選手情報入力!P70))</f>
        <v/>
      </c>
      <c r="W61" s="28"/>
      <c r="X61" t="str">
        <f>IF(E61="","",IF(②選手情報入力!O70="","",IF(K61=1,VLOOKUP(②選手情報入力!O70,種目情報!$A$5:$C$135,3,FALSE),VLOOKUP(②選手情報入力!O70,種目情報!$E$5:$G$135,3,FALSE))))</f>
        <v/>
      </c>
      <c r="Y61" t="str">
        <f>IF(E61="","",IF(②選手情報入力!R70="","",IF(K61=1,VLOOKUP(②選手情報入力!R70,種目情報!$A$5:$B$151,2,FALSE),VLOOKUP(②選手情報入力!R70,種目情報!$E$5:$F$135,2,FALSE))))</f>
        <v/>
      </c>
      <c r="Z61" t="str">
        <f>IF(E61="","",IF(②選手情報入力!S70="","",②選手情報入力!S70))</f>
        <v/>
      </c>
      <c r="AA61" s="28"/>
      <c r="AB61" t="str">
        <f>IF(E61="","",IF(②選手情報入力!R70="","",IF(K61=1,VLOOKUP(②選手情報入力!R70,種目情報!$A$5:$C$135,3,FALSE),VLOOKUP(②選手情報入力!R70,種目情報!$E$5:$G$135,3,FALSE))))</f>
        <v/>
      </c>
      <c r="AC61" t="str">
        <f>IF(E61="","",IF(②選手情報入力!T70="","",IF(K61=1,種目情報!$J$4,種目情報!$J$6)))</f>
        <v/>
      </c>
      <c r="AD61" t="str">
        <f>IF(E61="","",IF(②選手情報入力!T70="","",IF(K61=1,IF(②選手情報入力!$U$7="","",②選手情報入力!$U$7),IF(②選手情報入力!$U$8="","",②選手情報入力!$U$8))))</f>
        <v/>
      </c>
      <c r="AE61" t="str">
        <f>IF(E61="","",IF(②選手情報入力!T70="","",IF(K61=1,IF(②選手情報入力!$T$7="",0,1),IF(②選手情報入力!$T$8="",0,1))))</f>
        <v/>
      </c>
      <c r="AF61" t="str">
        <f>IF(E61="","",IF(②選手情報入力!T70="","",2))</f>
        <v/>
      </c>
      <c r="AG61" t="str">
        <f>IF(E61="","",IF(②選手情報入力!V70="","",IF(K61=1,種目情報!$J$5,種目情報!$J$7)))</f>
        <v/>
      </c>
      <c r="AH61" t="str">
        <f>IF(E61="","",IF(②選手情報入力!V70="","",IF(K61=1,IF(②選手情報入力!$W$7="","",②選手情報入力!$W$7),IF(②選手情報入力!$W$8="","",②選手情報入力!$W$8))))</f>
        <v/>
      </c>
      <c r="AI61" t="str">
        <f>IF(E61="","",IF(②選手情報入力!V70="","",IF(K61=1,IF(②選手情報入力!$V$7="",0,1),IF(②選手情報入力!$V$8="",0,1))))</f>
        <v/>
      </c>
      <c r="AJ61" t="str">
        <f>IF(E61="","",IF(②選手情報入力!V70="","",2))</f>
        <v/>
      </c>
    </row>
    <row r="62" spans="1:36">
      <c r="A62" t="str">
        <f t="shared" si="0"/>
        <v/>
      </c>
      <c r="B62" t="str">
        <f>IF(E62="","",①団体情報入力!$C$5)</f>
        <v/>
      </c>
      <c r="D62" t="str">
        <f>IF(E62="","",①団体情報入力!C$10)</f>
        <v/>
      </c>
      <c r="E62" t="str">
        <f>IF(②選手情報入力!C71="","",②選手情報入力!C71)</f>
        <v/>
      </c>
      <c r="F62" t="str">
        <f>IF(E62="","",②選手情報入力!D71)</f>
        <v/>
      </c>
      <c r="G62" t="str">
        <f>IF(E62="","",ASC(②選手情報入力!E71))</f>
        <v/>
      </c>
      <c r="H62" t="str">
        <f t="shared" si="1"/>
        <v/>
      </c>
      <c r="I62" t="str">
        <f>IF(E62="","",②選手情報入力!F71&amp;" "&amp;②選手情報入力!G71)</f>
        <v/>
      </c>
      <c r="J62" t="str">
        <f>IF(E62="","",IF(②選手情報入力!H71="","JPN",LEFT(②選手情報入力!H71,3)))</f>
        <v/>
      </c>
      <c r="K62" t="str">
        <f>IF(E62="","",IF(②選手情報入力!I71="男",1,2))</f>
        <v/>
      </c>
      <c r="L62" t="str">
        <f>IF(E62="","",IF(②選手情報入力!J71="","",②選手情報入力!J71))</f>
        <v/>
      </c>
      <c r="M62" t="str">
        <f>IF(E62="","",LEFT(②選手情報入力!K71,4))</f>
        <v/>
      </c>
      <c r="N62" t="str">
        <f>IF(E62="","",RIGHT(②選手情報入力!K71,4))</f>
        <v/>
      </c>
      <c r="O62" t="str">
        <f t="shared" si="2"/>
        <v/>
      </c>
      <c r="Q62" t="str">
        <f>IF(E62="","",IF(②選手情報入力!L71="","",IF(K62=1,VLOOKUP(②選手情報入力!L71,種目情報!$A$4:$B$167,2,FALSE),VLOOKUP(②選手情報入力!L71,種目情報!$E$4:$F$142,2,FALSE))))</f>
        <v/>
      </c>
      <c r="R62" t="str">
        <f>IF(E62="","",IF(②選手情報入力!M71="","",②選手情報入力!M71))</f>
        <v/>
      </c>
      <c r="S62" s="28"/>
      <c r="T62" t="str">
        <f>IF(E62="","",IF(②選手情報入力!L71="","",IF(K62=1,VLOOKUP(②選手情報入力!L71,種目情報!$A$4:$C$135,3,FALSE),VLOOKUP(②選手情報入力!L71,種目情報!$E$4:$G$135,3,FALSE))))</f>
        <v/>
      </c>
      <c r="U62" t="str">
        <f>IF(E62="","",IF(②選手情報入力!O71="","",IF(K62=1,VLOOKUP(②選手情報入力!O71,種目情報!$A$5:$B$151,2,FALSE),VLOOKUP(②選手情報入力!O71,種目情報!$E$5:$F$135,2,FALSE))))</f>
        <v/>
      </c>
      <c r="V62" t="str">
        <f>IF(E62="","",IF(②選手情報入力!P71="","",②選手情報入力!P71))</f>
        <v/>
      </c>
      <c r="W62" s="28"/>
      <c r="X62" t="str">
        <f>IF(E62="","",IF(②選手情報入力!O71="","",IF(K62=1,VLOOKUP(②選手情報入力!O71,種目情報!$A$5:$C$135,3,FALSE),VLOOKUP(②選手情報入力!O71,種目情報!$E$5:$G$135,3,FALSE))))</f>
        <v/>
      </c>
      <c r="Y62" t="str">
        <f>IF(E62="","",IF(②選手情報入力!R71="","",IF(K62=1,VLOOKUP(②選手情報入力!R71,種目情報!$A$5:$B$151,2,FALSE),VLOOKUP(②選手情報入力!R71,種目情報!$E$5:$F$135,2,FALSE))))</f>
        <v/>
      </c>
      <c r="Z62" t="str">
        <f>IF(E62="","",IF(②選手情報入力!S71="","",②選手情報入力!S71))</f>
        <v/>
      </c>
      <c r="AA62" s="28"/>
      <c r="AB62" t="str">
        <f>IF(E62="","",IF(②選手情報入力!R71="","",IF(K62=1,VLOOKUP(②選手情報入力!R71,種目情報!$A$5:$C$135,3,FALSE),VLOOKUP(②選手情報入力!R71,種目情報!$E$5:$G$135,3,FALSE))))</f>
        <v/>
      </c>
      <c r="AC62" t="str">
        <f>IF(E62="","",IF(②選手情報入力!T71="","",IF(K62=1,種目情報!$J$4,種目情報!$J$6)))</f>
        <v/>
      </c>
      <c r="AD62" t="str">
        <f>IF(E62="","",IF(②選手情報入力!T71="","",IF(K62=1,IF(②選手情報入力!$U$7="","",②選手情報入力!$U$7),IF(②選手情報入力!$U$8="","",②選手情報入力!$U$8))))</f>
        <v/>
      </c>
      <c r="AE62" t="str">
        <f>IF(E62="","",IF(②選手情報入力!T71="","",IF(K62=1,IF(②選手情報入力!$T$7="",0,1),IF(②選手情報入力!$T$8="",0,1))))</f>
        <v/>
      </c>
      <c r="AF62" t="str">
        <f>IF(E62="","",IF(②選手情報入力!T71="","",2))</f>
        <v/>
      </c>
      <c r="AG62" t="str">
        <f>IF(E62="","",IF(②選手情報入力!V71="","",IF(K62=1,種目情報!$J$5,種目情報!$J$7)))</f>
        <v/>
      </c>
      <c r="AH62" t="str">
        <f>IF(E62="","",IF(②選手情報入力!V71="","",IF(K62=1,IF(②選手情報入力!$W$7="","",②選手情報入力!$W$7),IF(②選手情報入力!$W$8="","",②選手情報入力!$W$8))))</f>
        <v/>
      </c>
      <c r="AI62" t="str">
        <f>IF(E62="","",IF(②選手情報入力!V71="","",IF(K62=1,IF(②選手情報入力!$V$7="",0,1),IF(②選手情報入力!$V$8="",0,1))))</f>
        <v/>
      </c>
      <c r="AJ62" t="str">
        <f>IF(E62="","",IF(②選手情報入力!V71="","",2))</f>
        <v/>
      </c>
    </row>
    <row r="63" spans="1:36">
      <c r="A63" t="str">
        <f t="shared" si="0"/>
        <v/>
      </c>
      <c r="B63" t="str">
        <f>IF(E63="","",①団体情報入力!$C$5)</f>
        <v/>
      </c>
      <c r="D63" t="str">
        <f>IF(E63="","",①団体情報入力!C$10)</f>
        <v/>
      </c>
      <c r="E63" t="str">
        <f>IF(②選手情報入力!C72="","",②選手情報入力!C72)</f>
        <v/>
      </c>
      <c r="F63" t="str">
        <f>IF(E63="","",②選手情報入力!D72)</f>
        <v/>
      </c>
      <c r="G63" t="str">
        <f>IF(E63="","",ASC(②選手情報入力!E72))</f>
        <v/>
      </c>
      <c r="H63" t="str">
        <f t="shared" si="1"/>
        <v/>
      </c>
      <c r="I63" t="str">
        <f>IF(E63="","",②選手情報入力!F72&amp;" "&amp;②選手情報入力!G72)</f>
        <v/>
      </c>
      <c r="J63" t="str">
        <f>IF(E63="","",IF(②選手情報入力!H72="","JPN",LEFT(②選手情報入力!H72,3)))</f>
        <v/>
      </c>
      <c r="K63" t="str">
        <f>IF(E63="","",IF(②選手情報入力!I72="男",1,2))</f>
        <v/>
      </c>
      <c r="L63" t="str">
        <f>IF(E63="","",IF(②選手情報入力!J72="","",②選手情報入力!J72))</f>
        <v/>
      </c>
      <c r="M63" t="str">
        <f>IF(E63="","",LEFT(②選手情報入力!K72,4))</f>
        <v/>
      </c>
      <c r="N63" t="str">
        <f>IF(E63="","",RIGHT(②選手情報入力!K72,4))</f>
        <v/>
      </c>
      <c r="O63" t="str">
        <f t="shared" si="2"/>
        <v/>
      </c>
      <c r="Q63" t="str">
        <f>IF(E63="","",IF(②選手情報入力!L72="","",IF(K63=1,VLOOKUP(②選手情報入力!L72,種目情報!$A$4:$B$167,2,FALSE),VLOOKUP(②選手情報入力!L72,種目情報!$E$4:$F$142,2,FALSE))))</f>
        <v/>
      </c>
      <c r="R63" t="str">
        <f>IF(E63="","",IF(②選手情報入力!M72="","",②選手情報入力!M72))</f>
        <v/>
      </c>
      <c r="S63" s="28"/>
      <c r="T63" t="str">
        <f>IF(E63="","",IF(②選手情報入力!L72="","",IF(K63=1,VLOOKUP(②選手情報入力!L72,種目情報!$A$4:$C$135,3,FALSE),VLOOKUP(②選手情報入力!L72,種目情報!$E$4:$G$135,3,FALSE))))</f>
        <v/>
      </c>
      <c r="U63" t="str">
        <f>IF(E63="","",IF(②選手情報入力!O72="","",IF(K63=1,VLOOKUP(②選手情報入力!O72,種目情報!$A$5:$B$151,2,FALSE),VLOOKUP(②選手情報入力!O72,種目情報!$E$5:$F$135,2,FALSE))))</f>
        <v/>
      </c>
      <c r="V63" t="str">
        <f>IF(E63="","",IF(②選手情報入力!P72="","",②選手情報入力!P72))</f>
        <v/>
      </c>
      <c r="W63" s="28"/>
      <c r="X63" t="str">
        <f>IF(E63="","",IF(②選手情報入力!O72="","",IF(K63=1,VLOOKUP(②選手情報入力!O72,種目情報!$A$5:$C$135,3,FALSE),VLOOKUP(②選手情報入力!O72,種目情報!$E$5:$G$135,3,FALSE))))</f>
        <v/>
      </c>
      <c r="Y63" t="str">
        <f>IF(E63="","",IF(②選手情報入力!R72="","",IF(K63=1,VLOOKUP(②選手情報入力!R72,種目情報!$A$5:$B$151,2,FALSE),VLOOKUP(②選手情報入力!R72,種目情報!$E$5:$F$135,2,FALSE))))</f>
        <v/>
      </c>
      <c r="Z63" t="str">
        <f>IF(E63="","",IF(②選手情報入力!S72="","",②選手情報入力!S72))</f>
        <v/>
      </c>
      <c r="AA63" s="28"/>
      <c r="AB63" t="str">
        <f>IF(E63="","",IF(②選手情報入力!R72="","",IF(K63=1,VLOOKUP(②選手情報入力!R72,種目情報!$A$5:$C$135,3,FALSE),VLOOKUP(②選手情報入力!R72,種目情報!$E$5:$G$135,3,FALSE))))</f>
        <v/>
      </c>
      <c r="AC63" t="str">
        <f>IF(E63="","",IF(②選手情報入力!T72="","",IF(K63=1,種目情報!$J$4,種目情報!$J$6)))</f>
        <v/>
      </c>
      <c r="AD63" t="str">
        <f>IF(E63="","",IF(②選手情報入力!T72="","",IF(K63=1,IF(②選手情報入力!$U$7="","",②選手情報入力!$U$7),IF(②選手情報入力!$U$8="","",②選手情報入力!$U$8))))</f>
        <v/>
      </c>
      <c r="AE63" t="str">
        <f>IF(E63="","",IF(②選手情報入力!T72="","",IF(K63=1,IF(②選手情報入力!$T$7="",0,1),IF(②選手情報入力!$T$8="",0,1))))</f>
        <v/>
      </c>
      <c r="AF63" t="str">
        <f>IF(E63="","",IF(②選手情報入力!T72="","",2))</f>
        <v/>
      </c>
      <c r="AG63" t="str">
        <f>IF(E63="","",IF(②選手情報入力!V72="","",IF(K63=1,種目情報!$J$5,種目情報!$J$7)))</f>
        <v/>
      </c>
      <c r="AH63" t="str">
        <f>IF(E63="","",IF(②選手情報入力!V72="","",IF(K63=1,IF(②選手情報入力!$W$7="","",②選手情報入力!$W$7),IF(②選手情報入力!$W$8="","",②選手情報入力!$W$8))))</f>
        <v/>
      </c>
      <c r="AI63" t="str">
        <f>IF(E63="","",IF(②選手情報入力!V72="","",IF(K63=1,IF(②選手情報入力!$V$7="",0,1),IF(②選手情報入力!$V$8="",0,1))))</f>
        <v/>
      </c>
      <c r="AJ63" t="str">
        <f>IF(E63="","",IF(②選手情報入力!V72="","",2))</f>
        <v/>
      </c>
    </row>
    <row r="64" spans="1:36">
      <c r="A64" t="str">
        <f t="shared" si="0"/>
        <v/>
      </c>
      <c r="B64" t="str">
        <f>IF(E64="","",①団体情報入力!$C$5)</f>
        <v/>
      </c>
      <c r="D64" t="str">
        <f>IF(E64="","",①団体情報入力!C$10)</f>
        <v/>
      </c>
      <c r="E64" t="str">
        <f>IF(②選手情報入力!C73="","",②選手情報入力!C73)</f>
        <v/>
      </c>
      <c r="F64" t="str">
        <f>IF(E64="","",②選手情報入力!D73)</f>
        <v/>
      </c>
      <c r="G64" t="str">
        <f>IF(E64="","",ASC(②選手情報入力!E73))</f>
        <v/>
      </c>
      <c r="H64" t="str">
        <f t="shared" si="1"/>
        <v/>
      </c>
      <c r="I64" t="str">
        <f>IF(E64="","",②選手情報入力!F73&amp;" "&amp;②選手情報入力!G73)</f>
        <v/>
      </c>
      <c r="J64" t="str">
        <f>IF(E64="","",IF(②選手情報入力!H73="","JPN",LEFT(②選手情報入力!H73,3)))</f>
        <v/>
      </c>
      <c r="K64" t="str">
        <f>IF(E64="","",IF(②選手情報入力!I73="男",1,2))</f>
        <v/>
      </c>
      <c r="L64" t="str">
        <f>IF(E64="","",IF(②選手情報入力!J73="","",②選手情報入力!J73))</f>
        <v/>
      </c>
      <c r="M64" t="str">
        <f>IF(E64="","",LEFT(②選手情報入力!K73,4))</f>
        <v/>
      </c>
      <c r="N64" t="str">
        <f>IF(E64="","",RIGHT(②選手情報入力!K73,4))</f>
        <v/>
      </c>
      <c r="O64" t="str">
        <f t="shared" si="2"/>
        <v/>
      </c>
      <c r="Q64" t="str">
        <f>IF(E64="","",IF(②選手情報入力!L73="","",IF(K64=1,VLOOKUP(②選手情報入力!L73,種目情報!$A$4:$B$167,2,FALSE),VLOOKUP(②選手情報入力!L73,種目情報!$E$4:$F$142,2,FALSE))))</f>
        <v/>
      </c>
      <c r="R64" t="str">
        <f>IF(E64="","",IF(②選手情報入力!M73="","",②選手情報入力!M73))</f>
        <v/>
      </c>
      <c r="S64" s="28"/>
      <c r="T64" t="str">
        <f>IF(E64="","",IF(②選手情報入力!L73="","",IF(K64=1,VLOOKUP(②選手情報入力!L73,種目情報!$A$4:$C$135,3,FALSE),VLOOKUP(②選手情報入力!L73,種目情報!$E$4:$G$135,3,FALSE))))</f>
        <v/>
      </c>
      <c r="U64" t="str">
        <f>IF(E64="","",IF(②選手情報入力!O73="","",IF(K64=1,VLOOKUP(②選手情報入力!O73,種目情報!$A$5:$B$151,2,FALSE),VLOOKUP(②選手情報入力!O73,種目情報!$E$5:$F$135,2,FALSE))))</f>
        <v/>
      </c>
      <c r="V64" t="str">
        <f>IF(E64="","",IF(②選手情報入力!P73="","",②選手情報入力!P73))</f>
        <v/>
      </c>
      <c r="W64" s="28"/>
      <c r="X64" t="str">
        <f>IF(E64="","",IF(②選手情報入力!O73="","",IF(K64=1,VLOOKUP(②選手情報入力!O73,種目情報!$A$5:$C$135,3,FALSE),VLOOKUP(②選手情報入力!O73,種目情報!$E$5:$G$135,3,FALSE))))</f>
        <v/>
      </c>
      <c r="Y64" t="str">
        <f>IF(E64="","",IF(②選手情報入力!R73="","",IF(K64=1,VLOOKUP(②選手情報入力!R73,種目情報!$A$5:$B$151,2,FALSE),VLOOKUP(②選手情報入力!R73,種目情報!$E$5:$F$135,2,FALSE))))</f>
        <v/>
      </c>
      <c r="Z64" t="str">
        <f>IF(E64="","",IF(②選手情報入力!S73="","",②選手情報入力!S73))</f>
        <v/>
      </c>
      <c r="AA64" s="28"/>
      <c r="AB64" t="str">
        <f>IF(E64="","",IF(②選手情報入力!R73="","",IF(K64=1,VLOOKUP(②選手情報入力!R73,種目情報!$A$5:$C$135,3,FALSE),VLOOKUP(②選手情報入力!R73,種目情報!$E$5:$G$135,3,FALSE))))</f>
        <v/>
      </c>
      <c r="AC64" t="str">
        <f>IF(E64="","",IF(②選手情報入力!T73="","",IF(K64=1,種目情報!$J$4,種目情報!$J$6)))</f>
        <v/>
      </c>
      <c r="AD64" t="str">
        <f>IF(E64="","",IF(②選手情報入力!T73="","",IF(K64=1,IF(②選手情報入力!$U$7="","",②選手情報入力!$U$7),IF(②選手情報入力!$U$8="","",②選手情報入力!$U$8))))</f>
        <v/>
      </c>
      <c r="AE64" t="str">
        <f>IF(E64="","",IF(②選手情報入力!T73="","",IF(K64=1,IF(②選手情報入力!$T$7="",0,1),IF(②選手情報入力!$T$8="",0,1))))</f>
        <v/>
      </c>
      <c r="AF64" t="str">
        <f>IF(E64="","",IF(②選手情報入力!T73="","",2))</f>
        <v/>
      </c>
      <c r="AG64" t="str">
        <f>IF(E64="","",IF(②選手情報入力!V73="","",IF(K64=1,種目情報!$J$5,種目情報!$J$7)))</f>
        <v/>
      </c>
      <c r="AH64" t="str">
        <f>IF(E64="","",IF(②選手情報入力!V73="","",IF(K64=1,IF(②選手情報入力!$W$7="","",②選手情報入力!$W$7),IF(②選手情報入力!$W$8="","",②選手情報入力!$W$8))))</f>
        <v/>
      </c>
      <c r="AI64" t="str">
        <f>IF(E64="","",IF(②選手情報入力!V73="","",IF(K64=1,IF(②選手情報入力!$V$7="",0,1),IF(②選手情報入力!$V$8="",0,1))))</f>
        <v/>
      </c>
      <c r="AJ64" t="str">
        <f>IF(E64="","",IF(②選手情報入力!V73="","",2))</f>
        <v/>
      </c>
    </row>
    <row r="65" spans="1:36">
      <c r="A65" t="str">
        <f t="shared" si="0"/>
        <v/>
      </c>
      <c r="B65" t="str">
        <f>IF(E65="","",①団体情報入力!$C$5)</f>
        <v/>
      </c>
      <c r="D65" t="str">
        <f>IF(E65="","",①団体情報入力!C$10)</f>
        <v/>
      </c>
      <c r="E65" t="str">
        <f>IF(②選手情報入力!C74="","",②選手情報入力!C74)</f>
        <v/>
      </c>
      <c r="F65" t="str">
        <f>IF(E65="","",②選手情報入力!D74)</f>
        <v/>
      </c>
      <c r="G65" t="str">
        <f>IF(E65="","",ASC(②選手情報入力!E74))</f>
        <v/>
      </c>
      <c r="H65" t="str">
        <f t="shared" si="1"/>
        <v/>
      </c>
      <c r="I65" t="str">
        <f>IF(E65="","",②選手情報入力!F74&amp;" "&amp;②選手情報入力!G74)</f>
        <v/>
      </c>
      <c r="J65" t="str">
        <f>IF(E65="","",IF(②選手情報入力!H74="","JPN",LEFT(②選手情報入力!H74,3)))</f>
        <v/>
      </c>
      <c r="K65" t="str">
        <f>IF(E65="","",IF(②選手情報入力!I74="男",1,2))</f>
        <v/>
      </c>
      <c r="L65" t="str">
        <f>IF(E65="","",IF(②選手情報入力!J74="","",②選手情報入力!J74))</f>
        <v/>
      </c>
      <c r="M65" t="str">
        <f>IF(E65="","",LEFT(②選手情報入力!K74,4))</f>
        <v/>
      </c>
      <c r="N65" t="str">
        <f>IF(E65="","",RIGHT(②選手情報入力!K74,4))</f>
        <v/>
      </c>
      <c r="O65" t="str">
        <f t="shared" si="2"/>
        <v/>
      </c>
      <c r="Q65" t="str">
        <f>IF(E65="","",IF(②選手情報入力!L74="","",IF(K65=1,VLOOKUP(②選手情報入力!L74,種目情報!$A$4:$B$167,2,FALSE),VLOOKUP(②選手情報入力!L74,種目情報!$E$4:$F$142,2,FALSE))))</f>
        <v/>
      </c>
      <c r="R65" t="str">
        <f>IF(E65="","",IF(②選手情報入力!M74="","",②選手情報入力!M74))</f>
        <v/>
      </c>
      <c r="S65" s="28"/>
      <c r="T65" t="str">
        <f>IF(E65="","",IF(②選手情報入力!L74="","",IF(K65=1,VLOOKUP(②選手情報入力!L74,種目情報!$A$4:$C$135,3,FALSE),VLOOKUP(②選手情報入力!L74,種目情報!$E$4:$G$135,3,FALSE))))</f>
        <v/>
      </c>
      <c r="U65" t="str">
        <f>IF(E65="","",IF(②選手情報入力!O74="","",IF(K65=1,VLOOKUP(②選手情報入力!O74,種目情報!$A$5:$B$151,2,FALSE),VLOOKUP(②選手情報入力!O74,種目情報!$E$5:$F$135,2,FALSE))))</f>
        <v/>
      </c>
      <c r="V65" t="str">
        <f>IF(E65="","",IF(②選手情報入力!P74="","",②選手情報入力!P74))</f>
        <v/>
      </c>
      <c r="W65" s="28"/>
      <c r="X65" t="str">
        <f>IF(E65="","",IF(②選手情報入力!O74="","",IF(K65=1,VLOOKUP(②選手情報入力!O74,種目情報!$A$5:$C$135,3,FALSE),VLOOKUP(②選手情報入力!O74,種目情報!$E$5:$G$135,3,FALSE))))</f>
        <v/>
      </c>
      <c r="Y65" t="str">
        <f>IF(E65="","",IF(②選手情報入力!R74="","",IF(K65=1,VLOOKUP(②選手情報入力!R74,種目情報!$A$5:$B$151,2,FALSE),VLOOKUP(②選手情報入力!R74,種目情報!$E$5:$F$135,2,FALSE))))</f>
        <v/>
      </c>
      <c r="Z65" t="str">
        <f>IF(E65="","",IF(②選手情報入力!S74="","",②選手情報入力!S74))</f>
        <v/>
      </c>
      <c r="AA65" s="28"/>
      <c r="AB65" t="str">
        <f>IF(E65="","",IF(②選手情報入力!R74="","",IF(K65=1,VLOOKUP(②選手情報入力!R74,種目情報!$A$5:$C$135,3,FALSE),VLOOKUP(②選手情報入力!R74,種目情報!$E$5:$G$135,3,FALSE))))</f>
        <v/>
      </c>
      <c r="AC65" t="str">
        <f>IF(E65="","",IF(②選手情報入力!T74="","",IF(K65=1,種目情報!$J$4,種目情報!$J$6)))</f>
        <v/>
      </c>
      <c r="AD65" t="str">
        <f>IF(E65="","",IF(②選手情報入力!T74="","",IF(K65=1,IF(②選手情報入力!$U$7="","",②選手情報入力!$U$7),IF(②選手情報入力!$U$8="","",②選手情報入力!$U$8))))</f>
        <v/>
      </c>
      <c r="AE65" t="str">
        <f>IF(E65="","",IF(②選手情報入力!T74="","",IF(K65=1,IF(②選手情報入力!$T$7="",0,1),IF(②選手情報入力!$T$8="",0,1))))</f>
        <v/>
      </c>
      <c r="AF65" t="str">
        <f>IF(E65="","",IF(②選手情報入力!T74="","",2))</f>
        <v/>
      </c>
      <c r="AG65" t="str">
        <f>IF(E65="","",IF(②選手情報入力!V74="","",IF(K65=1,種目情報!$J$5,種目情報!$J$7)))</f>
        <v/>
      </c>
      <c r="AH65" t="str">
        <f>IF(E65="","",IF(②選手情報入力!V74="","",IF(K65=1,IF(②選手情報入力!$W$7="","",②選手情報入力!$W$7),IF(②選手情報入力!$W$8="","",②選手情報入力!$W$8))))</f>
        <v/>
      </c>
      <c r="AI65" t="str">
        <f>IF(E65="","",IF(②選手情報入力!V74="","",IF(K65=1,IF(②選手情報入力!$V$7="",0,1),IF(②選手情報入力!$V$8="",0,1))))</f>
        <v/>
      </c>
      <c r="AJ65" t="str">
        <f>IF(E65="","",IF(②選手情報入力!V74="","",2))</f>
        <v/>
      </c>
    </row>
    <row r="66" spans="1:36">
      <c r="A66" t="str">
        <f t="shared" si="0"/>
        <v/>
      </c>
      <c r="B66" t="str">
        <f>IF(E66="","",①団体情報入力!$C$5)</f>
        <v/>
      </c>
      <c r="D66" t="str">
        <f>IF(E66="","",①団体情報入力!C$10)</f>
        <v/>
      </c>
      <c r="E66" t="str">
        <f>IF(②選手情報入力!C75="","",②選手情報入力!C75)</f>
        <v/>
      </c>
      <c r="F66" t="str">
        <f>IF(E66="","",②選手情報入力!D75)</f>
        <v/>
      </c>
      <c r="G66" t="str">
        <f>IF(E66="","",ASC(②選手情報入力!E75))</f>
        <v/>
      </c>
      <c r="H66" t="str">
        <f t="shared" si="1"/>
        <v/>
      </c>
      <c r="I66" t="str">
        <f>IF(E66="","",②選手情報入力!F75&amp;" "&amp;②選手情報入力!G75)</f>
        <v/>
      </c>
      <c r="J66" t="str">
        <f>IF(E66="","",IF(②選手情報入力!H75="","JPN",LEFT(②選手情報入力!H75,3)))</f>
        <v/>
      </c>
      <c r="K66" t="str">
        <f>IF(E66="","",IF(②選手情報入力!I75="男",1,2))</f>
        <v/>
      </c>
      <c r="L66" t="str">
        <f>IF(E66="","",IF(②選手情報入力!J75="","",②選手情報入力!J75))</f>
        <v/>
      </c>
      <c r="M66" t="str">
        <f>IF(E66="","",LEFT(②選手情報入力!K75,4))</f>
        <v/>
      </c>
      <c r="N66" t="str">
        <f>IF(E66="","",RIGHT(②選手情報入力!K75,4))</f>
        <v/>
      </c>
      <c r="O66" t="str">
        <f t="shared" si="2"/>
        <v/>
      </c>
      <c r="Q66" t="str">
        <f>IF(E66="","",IF(②選手情報入力!L75="","",IF(K66=1,VLOOKUP(②選手情報入力!L75,種目情報!$A$4:$B$167,2,FALSE),VLOOKUP(②選手情報入力!L75,種目情報!$E$4:$F$142,2,FALSE))))</f>
        <v/>
      </c>
      <c r="R66" t="str">
        <f>IF(E66="","",IF(②選手情報入力!M75="","",②選手情報入力!M75))</f>
        <v/>
      </c>
      <c r="S66" s="28"/>
      <c r="T66" t="str">
        <f>IF(E66="","",IF(②選手情報入力!L75="","",IF(K66=1,VLOOKUP(②選手情報入力!L75,種目情報!$A$4:$C$135,3,FALSE),VLOOKUP(②選手情報入力!L75,種目情報!$E$4:$G$135,3,FALSE))))</f>
        <v/>
      </c>
      <c r="U66" t="str">
        <f>IF(E66="","",IF(②選手情報入力!O75="","",IF(K66=1,VLOOKUP(②選手情報入力!O75,種目情報!$A$5:$B$151,2,FALSE),VLOOKUP(②選手情報入力!O75,種目情報!$E$5:$F$135,2,FALSE))))</f>
        <v/>
      </c>
      <c r="V66" t="str">
        <f>IF(E66="","",IF(②選手情報入力!P75="","",②選手情報入力!P75))</f>
        <v/>
      </c>
      <c r="W66" s="28"/>
      <c r="X66" t="str">
        <f>IF(E66="","",IF(②選手情報入力!O75="","",IF(K66=1,VLOOKUP(②選手情報入力!O75,種目情報!$A$5:$C$135,3,FALSE),VLOOKUP(②選手情報入力!O75,種目情報!$E$5:$G$135,3,FALSE))))</f>
        <v/>
      </c>
      <c r="Y66" t="str">
        <f>IF(E66="","",IF(②選手情報入力!R75="","",IF(K66=1,VLOOKUP(②選手情報入力!R75,種目情報!$A$5:$B$151,2,FALSE),VLOOKUP(②選手情報入力!R75,種目情報!$E$5:$F$135,2,FALSE))))</f>
        <v/>
      </c>
      <c r="Z66" t="str">
        <f>IF(E66="","",IF(②選手情報入力!S75="","",②選手情報入力!S75))</f>
        <v/>
      </c>
      <c r="AA66" s="28"/>
      <c r="AB66" t="str">
        <f>IF(E66="","",IF(②選手情報入力!R75="","",IF(K66=1,VLOOKUP(②選手情報入力!R75,種目情報!$A$5:$C$135,3,FALSE),VLOOKUP(②選手情報入力!R75,種目情報!$E$5:$G$135,3,FALSE))))</f>
        <v/>
      </c>
      <c r="AC66" t="str">
        <f>IF(E66="","",IF(②選手情報入力!T75="","",IF(K66=1,種目情報!$J$4,種目情報!$J$6)))</f>
        <v/>
      </c>
      <c r="AD66" t="str">
        <f>IF(E66="","",IF(②選手情報入力!T75="","",IF(K66=1,IF(②選手情報入力!$U$7="","",②選手情報入力!$U$7),IF(②選手情報入力!$U$8="","",②選手情報入力!$U$8))))</f>
        <v/>
      </c>
      <c r="AE66" t="str">
        <f>IF(E66="","",IF(②選手情報入力!T75="","",IF(K66=1,IF(②選手情報入力!$T$7="",0,1),IF(②選手情報入力!$T$8="",0,1))))</f>
        <v/>
      </c>
      <c r="AF66" t="str">
        <f>IF(E66="","",IF(②選手情報入力!T75="","",2))</f>
        <v/>
      </c>
      <c r="AG66" t="str">
        <f>IF(E66="","",IF(②選手情報入力!V75="","",IF(K66=1,種目情報!$J$5,種目情報!$J$7)))</f>
        <v/>
      </c>
      <c r="AH66" t="str">
        <f>IF(E66="","",IF(②選手情報入力!V75="","",IF(K66=1,IF(②選手情報入力!$W$7="","",②選手情報入力!$W$7),IF(②選手情報入力!$W$8="","",②選手情報入力!$W$8))))</f>
        <v/>
      </c>
      <c r="AI66" t="str">
        <f>IF(E66="","",IF(②選手情報入力!V75="","",IF(K66=1,IF(②選手情報入力!$V$7="",0,1),IF(②選手情報入力!$V$8="",0,1))))</f>
        <v/>
      </c>
      <c r="AJ66" t="str">
        <f>IF(E66="","",IF(②選手情報入力!V75="","",2))</f>
        <v/>
      </c>
    </row>
    <row r="67" spans="1:36">
      <c r="A67" t="str">
        <f t="shared" ref="A67:A91" si="3">IF(E67="","",K67&amp;K67&amp;K67&amp;"23"&amp;C67+E67)</f>
        <v/>
      </c>
      <c r="B67" t="str">
        <f>IF(E67="","",①団体情報入力!$C$5)</f>
        <v/>
      </c>
      <c r="D67" t="str">
        <f>IF(E67="","",①団体情報入力!C$10)</f>
        <v/>
      </c>
      <c r="E67" t="str">
        <f>IF(②選手情報入力!C76="","",②選手情報入力!C76)</f>
        <v/>
      </c>
      <c r="F67" t="str">
        <f>IF(E67="","",②選手情報入力!D76)</f>
        <v/>
      </c>
      <c r="G67" t="str">
        <f>IF(E67="","",ASC(②選手情報入力!E76))</f>
        <v/>
      </c>
      <c r="H67" t="str">
        <f t="shared" ref="H67:H91" si="4">IF(E67="","",F67)</f>
        <v/>
      </c>
      <c r="I67" t="str">
        <f>IF(E67="","",②選手情報入力!F76&amp;" "&amp;②選手情報入力!G76)</f>
        <v/>
      </c>
      <c r="J67" t="str">
        <f>IF(E67="","",IF(②選手情報入力!H76="","JPN",LEFT(②選手情報入力!H76,3)))</f>
        <v/>
      </c>
      <c r="K67" t="str">
        <f>IF(E67="","",IF(②選手情報入力!I76="男",1,2))</f>
        <v/>
      </c>
      <c r="L67" t="str">
        <f>IF(E67="","",IF(②選手情報入力!J76="","",②選手情報入力!J76))</f>
        <v/>
      </c>
      <c r="M67" t="str">
        <f>IF(E67="","",LEFT(②選手情報入力!K76,4))</f>
        <v/>
      </c>
      <c r="N67" t="str">
        <f>IF(E67="","",RIGHT(②選手情報入力!K76,4))</f>
        <v/>
      </c>
      <c r="O67" t="str">
        <f t="shared" ref="O67:O91" si="5">IF(E67="","","愛知")</f>
        <v/>
      </c>
      <c r="Q67" t="str">
        <f>IF(E67="","",IF(②選手情報入力!L76="","",IF(K67=1,VLOOKUP(②選手情報入力!L76,種目情報!$A$4:$B$167,2,FALSE),VLOOKUP(②選手情報入力!L76,種目情報!$E$4:$F$142,2,FALSE))))</f>
        <v/>
      </c>
      <c r="R67" t="str">
        <f>IF(E67="","",IF(②選手情報入力!M76="","",②選手情報入力!M76))</f>
        <v/>
      </c>
      <c r="S67" s="28"/>
      <c r="T67" t="str">
        <f>IF(E67="","",IF(②選手情報入力!L76="","",IF(K67=1,VLOOKUP(②選手情報入力!L76,種目情報!$A$4:$C$135,3,FALSE),VLOOKUP(②選手情報入力!L76,種目情報!$E$4:$G$135,3,FALSE))))</f>
        <v/>
      </c>
      <c r="U67" t="str">
        <f>IF(E67="","",IF(②選手情報入力!O76="","",IF(K67=1,VLOOKUP(②選手情報入力!O76,種目情報!$A$5:$B$151,2,FALSE),VLOOKUP(②選手情報入力!O76,種目情報!$E$5:$F$135,2,FALSE))))</f>
        <v/>
      </c>
      <c r="V67" t="str">
        <f>IF(E67="","",IF(②選手情報入力!P76="","",②選手情報入力!P76))</f>
        <v/>
      </c>
      <c r="W67" s="28"/>
      <c r="X67" t="str">
        <f>IF(E67="","",IF(②選手情報入力!O76="","",IF(K67=1,VLOOKUP(②選手情報入力!O76,種目情報!$A$5:$C$135,3,FALSE),VLOOKUP(②選手情報入力!O76,種目情報!$E$5:$G$135,3,FALSE))))</f>
        <v/>
      </c>
      <c r="Y67" t="str">
        <f>IF(E67="","",IF(②選手情報入力!R76="","",IF(K67=1,VLOOKUP(②選手情報入力!R76,種目情報!$A$5:$B$151,2,FALSE),VLOOKUP(②選手情報入力!R76,種目情報!$E$5:$F$135,2,FALSE))))</f>
        <v/>
      </c>
      <c r="Z67" t="str">
        <f>IF(E67="","",IF(②選手情報入力!S76="","",②選手情報入力!S76))</f>
        <v/>
      </c>
      <c r="AA67" s="28"/>
      <c r="AB67" t="str">
        <f>IF(E67="","",IF(②選手情報入力!R76="","",IF(K67=1,VLOOKUP(②選手情報入力!R76,種目情報!$A$5:$C$135,3,FALSE),VLOOKUP(②選手情報入力!R76,種目情報!$E$5:$G$135,3,FALSE))))</f>
        <v/>
      </c>
      <c r="AC67" t="str">
        <f>IF(E67="","",IF(②選手情報入力!T76="","",IF(K67=1,種目情報!$J$4,種目情報!$J$6)))</f>
        <v/>
      </c>
      <c r="AD67" t="str">
        <f>IF(E67="","",IF(②選手情報入力!T76="","",IF(K67=1,IF(②選手情報入力!$U$7="","",②選手情報入力!$U$7),IF(②選手情報入力!$U$8="","",②選手情報入力!$U$8))))</f>
        <v/>
      </c>
      <c r="AE67" t="str">
        <f>IF(E67="","",IF(②選手情報入力!T76="","",IF(K67=1,IF(②選手情報入力!$T$7="",0,1),IF(②選手情報入力!$T$8="",0,1))))</f>
        <v/>
      </c>
      <c r="AF67" t="str">
        <f>IF(E67="","",IF(②選手情報入力!T76="","",2))</f>
        <v/>
      </c>
      <c r="AG67" t="str">
        <f>IF(E67="","",IF(②選手情報入力!V76="","",IF(K67=1,種目情報!$J$5,種目情報!$J$7)))</f>
        <v/>
      </c>
      <c r="AH67" t="str">
        <f>IF(E67="","",IF(②選手情報入力!V76="","",IF(K67=1,IF(②選手情報入力!$W$7="","",②選手情報入力!$W$7),IF(②選手情報入力!$W$8="","",②選手情報入力!$W$8))))</f>
        <v/>
      </c>
      <c r="AI67" t="str">
        <f>IF(E67="","",IF(②選手情報入力!V76="","",IF(K67=1,IF(②選手情報入力!$V$7="",0,1),IF(②選手情報入力!$V$8="",0,1))))</f>
        <v/>
      </c>
      <c r="AJ67" t="str">
        <f>IF(E67="","",IF(②選手情報入力!V76="","",2))</f>
        <v/>
      </c>
    </row>
    <row r="68" spans="1:36">
      <c r="A68" t="str">
        <f t="shared" si="3"/>
        <v/>
      </c>
      <c r="B68" t="str">
        <f>IF(E68="","",①団体情報入力!$C$5)</f>
        <v/>
      </c>
      <c r="D68" t="str">
        <f>IF(E68="","",①団体情報入力!C$10)</f>
        <v/>
      </c>
      <c r="E68" t="str">
        <f>IF(②選手情報入力!C77="","",②選手情報入力!C77)</f>
        <v/>
      </c>
      <c r="F68" t="str">
        <f>IF(E68="","",②選手情報入力!D77)</f>
        <v/>
      </c>
      <c r="G68" t="str">
        <f>IF(E68="","",ASC(②選手情報入力!E77))</f>
        <v/>
      </c>
      <c r="H68" t="str">
        <f t="shared" si="4"/>
        <v/>
      </c>
      <c r="I68" t="str">
        <f>IF(E68="","",②選手情報入力!F77&amp;" "&amp;②選手情報入力!G77)</f>
        <v/>
      </c>
      <c r="J68" t="str">
        <f>IF(E68="","",IF(②選手情報入力!H77="","JPN",LEFT(②選手情報入力!H77,3)))</f>
        <v/>
      </c>
      <c r="K68" t="str">
        <f>IF(E68="","",IF(②選手情報入力!I77="男",1,2))</f>
        <v/>
      </c>
      <c r="L68" t="str">
        <f>IF(E68="","",IF(②選手情報入力!J77="","",②選手情報入力!J77))</f>
        <v/>
      </c>
      <c r="M68" t="str">
        <f>IF(E68="","",LEFT(②選手情報入力!K77,4))</f>
        <v/>
      </c>
      <c r="N68" t="str">
        <f>IF(E68="","",RIGHT(②選手情報入力!K77,4))</f>
        <v/>
      </c>
      <c r="O68" t="str">
        <f t="shared" si="5"/>
        <v/>
      </c>
      <c r="Q68" t="str">
        <f>IF(E68="","",IF(②選手情報入力!L77="","",IF(K68=1,VLOOKUP(②選手情報入力!L77,種目情報!$A$4:$B$167,2,FALSE),VLOOKUP(②選手情報入力!L77,種目情報!$E$4:$F$142,2,FALSE))))</f>
        <v/>
      </c>
      <c r="R68" t="str">
        <f>IF(E68="","",IF(②選手情報入力!M77="","",②選手情報入力!M77))</f>
        <v/>
      </c>
      <c r="S68" s="28"/>
      <c r="T68" t="str">
        <f>IF(E68="","",IF(②選手情報入力!L77="","",IF(K68=1,VLOOKUP(②選手情報入力!L77,種目情報!$A$4:$C$135,3,FALSE),VLOOKUP(②選手情報入力!L77,種目情報!$E$4:$G$135,3,FALSE))))</f>
        <v/>
      </c>
      <c r="U68" t="str">
        <f>IF(E68="","",IF(②選手情報入力!O77="","",IF(K68=1,VLOOKUP(②選手情報入力!O77,種目情報!$A$5:$B$151,2,FALSE),VLOOKUP(②選手情報入力!O77,種目情報!$E$5:$F$135,2,FALSE))))</f>
        <v/>
      </c>
      <c r="V68" t="str">
        <f>IF(E68="","",IF(②選手情報入力!P77="","",②選手情報入力!P77))</f>
        <v/>
      </c>
      <c r="W68" s="28"/>
      <c r="X68" t="str">
        <f>IF(E68="","",IF(②選手情報入力!O77="","",IF(K68=1,VLOOKUP(②選手情報入力!O77,種目情報!$A$5:$C$135,3,FALSE),VLOOKUP(②選手情報入力!O77,種目情報!$E$5:$G$135,3,FALSE))))</f>
        <v/>
      </c>
      <c r="Y68" t="str">
        <f>IF(E68="","",IF(②選手情報入力!R77="","",IF(K68=1,VLOOKUP(②選手情報入力!R77,種目情報!$A$5:$B$151,2,FALSE),VLOOKUP(②選手情報入力!R77,種目情報!$E$5:$F$135,2,FALSE))))</f>
        <v/>
      </c>
      <c r="Z68" t="str">
        <f>IF(E68="","",IF(②選手情報入力!S77="","",②選手情報入力!S77))</f>
        <v/>
      </c>
      <c r="AA68" s="28"/>
      <c r="AB68" t="str">
        <f>IF(E68="","",IF(②選手情報入力!R77="","",IF(K68=1,VLOOKUP(②選手情報入力!R77,種目情報!$A$5:$C$135,3,FALSE),VLOOKUP(②選手情報入力!R77,種目情報!$E$5:$G$135,3,FALSE))))</f>
        <v/>
      </c>
      <c r="AC68" t="str">
        <f>IF(E68="","",IF(②選手情報入力!T77="","",IF(K68=1,種目情報!$J$4,種目情報!$J$6)))</f>
        <v/>
      </c>
      <c r="AD68" t="str">
        <f>IF(E68="","",IF(②選手情報入力!T77="","",IF(K68=1,IF(②選手情報入力!$U$7="","",②選手情報入力!$U$7),IF(②選手情報入力!$U$8="","",②選手情報入力!$U$8))))</f>
        <v/>
      </c>
      <c r="AE68" t="str">
        <f>IF(E68="","",IF(②選手情報入力!T77="","",IF(K68=1,IF(②選手情報入力!$T$7="",0,1),IF(②選手情報入力!$T$8="",0,1))))</f>
        <v/>
      </c>
      <c r="AF68" t="str">
        <f>IF(E68="","",IF(②選手情報入力!T77="","",2))</f>
        <v/>
      </c>
      <c r="AG68" t="str">
        <f>IF(E68="","",IF(②選手情報入力!V77="","",IF(K68=1,種目情報!$J$5,種目情報!$J$7)))</f>
        <v/>
      </c>
      <c r="AH68" t="str">
        <f>IF(E68="","",IF(②選手情報入力!V77="","",IF(K68=1,IF(②選手情報入力!$W$7="","",②選手情報入力!$W$7),IF(②選手情報入力!$W$8="","",②選手情報入力!$W$8))))</f>
        <v/>
      </c>
      <c r="AI68" t="str">
        <f>IF(E68="","",IF(②選手情報入力!V77="","",IF(K68=1,IF(②選手情報入力!$V$7="",0,1),IF(②選手情報入力!$V$8="",0,1))))</f>
        <v/>
      </c>
      <c r="AJ68" t="str">
        <f>IF(E68="","",IF(②選手情報入力!V77="","",2))</f>
        <v/>
      </c>
    </row>
    <row r="69" spans="1:36">
      <c r="A69" t="str">
        <f t="shared" si="3"/>
        <v/>
      </c>
      <c r="B69" t="str">
        <f>IF(E69="","",①団体情報入力!$C$5)</f>
        <v/>
      </c>
      <c r="D69" t="str">
        <f>IF(E69="","",①団体情報入力!C$10)</f>
        <v/>
      </c>
      <c r="E69" t="str">
        <f>IF(②選手情報入力!C78="","",②選手情報入力!C78)</f>
        <v/>
      </c>
      <c r="F69" t="str">
        <f>IF(E69="","",②選手情報入力!D78)</f>
        <v/>
      </c>
      <c r="G69" t="str">
        <f>IF(E69="","",ASC(②選手情報入力!E78))</f>
        <v/>
      </c>
      <c r="H69" t="str">
        <f t="shared" si="4"/>
        <v/>
      </c>
      <c r="I69" t="str">
        <f>IF(E69="","",②選手情報入力!F78&amp;" "&amp;②選手情報入力!G78)</f>
        <v/>
      </c>
      <c r="J69" t="str">
        <f>IF(E69="","",IF(②選手情報入力!H78="","JPN",LEFT(②選手情報入力!H78,3)))</f>
        <v/>
      </c>
      <c r="K69" t="str">
        <f>IF(E69="","",IF(②選手情報入力!I78="男",1,2))</f>
        <v/>
      </c>
      <c r="L69" t="str">
        <f>IF(E69="","",IF(②選手情報入力!J78="","",②選手情報入力!J78))</f>
        <v/>
      </c>
      <c r="M69" t="str">
        <f>IF(E69="","",LEFT(②選手情報入力!K78,4))</f>
        <v/>
      </c>
      <c r="N69" t="str">
        <f>IF(E69="","",RIGHT(②選手情報入力!K78,4))</f>
        <v/>
      </c>
      <c r="O69" t="str">
        <f t="shared" si="5"/>
        <v/>
      </c>
      <c r="Q69" t="str">
        <f>IF(E69="","",IF(②選手情報入力!L78="","",IF(K69=1,VLOOKUP(②選手情報入力!L78,種目情報!$A$4:$B$167,2,FALSE),VLOOKUP(②選手情報入力!L78,種目情報!$E$4:$F$142,2,FALSE))))</f>
        <v/>
      </c>
      <c r="R69" t="str">
        <f>IF(E69="","",IF(②選手情報入力!M78="","",②選手情報入力!M78))</f>
        <v/>
      </c>
      <c r="S69" s="28"/>
      <c r="T69" t="str">
        <f>IF(E69="","",IF(②選手情報入力!L78="","",IF(K69=1,VLOOKUP(②選手情報入力!L78,種目情報!$A$4:$C$135,3,FALSE),VLOOKUP(②選手情報入力!L78,種目情報!$E$4:$G$135,3,FALSE))))</f>
        <v/>
      </c>
      <c r="U69" t="str">
        <f>IF(E69="","",IF(②選手情報入力!O78="","",IF(K69=1,VLOOKUP(②選手情報入力!O78,種目情報!$A$5:$B$151,2,FALSE),VLOOKUP(②選手情報入力!O78,種目情報!$E$5:$F$135,2,FALSE))))</f>
        <v/>
      </c>
      <c r="V69" t="str">
        <f>IF(E69="","",IF(②選手情報入力!P78="","",②選手情報入力!P78))</f>
        <v/>
      </c>
      <c r="W69" s="28"/>
      <c r="X69" t="str">
        <f>IF(E69="","",IF(②選手情報入力!O78="","",IF(K69=1,VLOOKUP(②選手情報入力!O78,種目情報!$A$5:$C$135,3,FALSE),VLOOKUP(②選手情報入力!O78,種目情報!$E$5:$G$135,3,FALSE))))</f>
        <v/>
      </c>
      <c r="Y69" t="str">
        <f>IF(E69="","",IF(②選手情報入力!R78="","",IF(K69=1,VLOOKUP(②選手情報入力!R78,種目情報!$A$5:$B$151,2,FALSE),VLOOKUP(②選手情報入力!R78,種目情報!$E$5:$F$135,2,FALSE))))</f>
        <v/>
      </c>
      <c r="Z69" t="str">
        <f>IF(E69="","",IF(②選手情報入力!S78="","",②選手情報入力!S78))</f>
        <v/>
      </c>
      <c r="AA69" s="28"/>
      <c r="AB69" t="str">
        <f>IF(E69="","",IF(②選手情報入力!R78="","",IF(K69=1,VLOOKUP(②選手情報入力!R78,種目情報!$A$5:$C$135,3,FALSE),VLOOKUP(②選手情報入力!R78,種目情報!$E$5:$G$135,3,FALSE))))</f>
        <v/>
      </c>
      <c r="AC69" t="str">
        <f>IF(E69="","",IF(②選手情報入力!T78="","",IF(K69=1,種目情報!$J$4,種目情報!$J$6)))</f>
        <v/>
      </c>
      <c r="AD69" t="str">
        <f>IF(E69="","",IF(②選手情報入力!T78="","",IF(K69=1,IF(②選手情報入力!$U$7="","",②選手情報入力!$U$7),IF(②選手情報入力!$U$8="","",②選手情報入力!$U$8))))</f>
        <v/>
      </c>
      <c r="AE69" t="str">
        <f>IF(E69="","",IF(②選手情報入力!T78="","",IF(K69=1,IF(②選手情報入力!$T$7="",0,1),IF(②選手情報入力!$T$8="",0,1))))</f>
        <v/>
      </c>
      <c r="AF69" t="str">
        <f>IF(E69="","",IF(②選手情報入力!T78="","",2))</f>
        <v/>
      </c>
      <c r="AG69" t="str">
        <f>IF(E69="","",IF(②選手情報入力!V78="","",IF(K69=1,種目情報!$J$5,種目情報!$J$7)))</f>
        <v/>
      </c>
      <c r="AH69" t="str">
        <f>IF(E69="","",IF(②選手情報入力!V78="","",IF(K69=1,IF(②選手情報入力!$W$7="","",②選手情報入力!$W$7),IF(②選手情報入力!$W$8="","",②選手情報入力!$W$8))))</f>
        <v/>
      </c>
      <c r="AI69" t="str">
        <f>IF(E69="","",IF(②選手情報入力!V78="","",IF(K69=1,IF(②選手情報入力!$V$7="",0,1),IF(②選手情報入力!$V$8="",0,1))))</f>
        <v/>
      </c>
      <c r="AJ69" t="str">
        <f>IF(E69="","",IF(②選手情報入力!V78="","",2))</f>
        <v/>
      </c>
    </row>
    <row r="70" spans="1:36">
      <c r="A70" t="str">
        <f t="shared" si="3"/>
        <v/>
      </c>
      <c r="B70" t="str">
        <f>IF(E70="","",①団体情報入力!$C$5)</f>
        <v/>
      </c>
      <c r="D70" t="str">
        <f>IF(E70="","",①団体情報入力!C$10)</f>
        <v/>
      </c>
      <c r="E70" t="str">
        <f>IF(②選手情報入力!C79="","",②選手情報入力!C79)</f>
        <v/>
      </c>
      <c r="F70" t="str">
        <f>IF(E70="","",②選手情報入力!D79)</f>
        <v/>
      </c>
      <c r="G70" t="str">
        <f>IF(E70="","",ASC(②選手情報入力!E79))</f>
        <v/>
      </c>
      <c r="H70" t="str">
        <f t="shared" si="4"/>
        <v/>
      </c>
      <c r="I70" t="str">
        <f>IF(E70="","",②選手情報入力!F79&amp;" "&amp;②選手情報入力!G79)</f>
        <v/>
      </c>
      <c r="J70" t="str">
        <f>IF(E70="","",IF(②選手情報入力!H79="","JPN",LEFT(②選手情報入力!H79,3)))</f>
        <v/>
      </c>
      <c r="K70" t="str">
        <f>IF(E70="","",IF(②選手情報入力!I79="男",1,2))</f>
        <v/>
      </c>
      <c r="L70" t="str">
        <f>IF(E70="","",IF(②選手情報入力!J79="","",②選手情報入力!J79))</f>
        <v/>
      </c>
      <c r="M70" t="str">
        <f>IF(E70="","",LEFT(②選手情報入力!K79,4))</f>
        <v/>
      </c>
      <c r="N70" t="str">
        <f>IF(E70="","",RIGHT(②選手情報入力!K79,4))</f>
        <v/>
      </c>
      <c r="O70" t="str">
        <f t="shared" si="5"/>
        <v/>
      </c>
      <c r="Q70" t="str">
        <f>IF(E70="","",IF(②選手情報入力!L79="","",IF(K70=1,VLOOKUP(②選手情報入力!L79,種目情報!$A$4:$B$167,2,FALSE),VLOOKUP(②選手情報入力!L79,種目情報!$E$4:$F$142,2,FALSE))))</f>
        <v/>
      </c>
      <c r="R70" t="str">
        <f>IF(E70="","",IF(②選手情報入力!M79="","",②選手情報入力!M79))</f>
        <v/>
      </c>
      <c r="S70" s="28"/>
      <c r="T70" t="str">
        <f>IF(E70="","",IF(②選手情報入力!L79="","",IF(K70=1,VLOOKUP(②選手情報入力!L79,種目情報!$A$4:$C$135,3,FALSE),VLOOKUP(②選手情報入力!L79,種目情報!$E$4:$G$135,3,FALSE))))</f>
        <v/>
      </c>
      <c r="U70" t="str">
        <f>IF(E70="","",IF(②選手情報入力!O79="","",IF(K70=1,VLOOKUP(②選手情報入力!O79,種目情報!$A$5:$B$151,2,FALSE),VLOOKUP(②選手情報入力!O79,種目情報!$E$5:$F$135,2,FALSE))))</f>
        <v/>
      </c>
      <c r="V70" t="str">
        <f>IF(E70="","",IF(②選手情報入力!P79="","",②選手情報入力!P79))</f>
        <v/>
      </c>
      <c r="W70" s="28"/>
      <c r="X70" t="str">
        <f>IF(E70="","",IF(②選手情報入力!O79="","",IF(K70=1,VLOOKUP(②選手情報入力!O79,種目情報!$A$5:$C$135,3,FALSE),VLOOKUP(②選手情報入力!O79,種目情報!$E$5:$G$135,3,FALSE))))</f>
        <v/>
      </c>
      <c r="Y70" t="str">
        <f>IF(E70="","",IF(②選手情報入力!R79="","",IF(K70=1,VLOOKUP(②選手情報入力!R79,種目情報!$A$5:$B$151,2,FALSE),VLOOKUP(②選手情報入力!R79,種目情報!$E$5:$F$135,2,FALSE))))</f>
        <v/>
      </c>
      <c r="Z70" t="str">
        <f>IF(E70="","",IF(②選手情報入力!S79="","",②選手情報入力!S79))</f>
        <v/>
      </c>
      <c r="AA70" s="28"/>
      <c r="AB70" t="str">
        <f>IF(E70="","",IF(②選手情報入力!R79="","",IF(K70=1,VLOOKUP(②選手情報入力!R79,種目情報!$A$5:$C$135,3,FALSE),VLOOKUP(②選手情報入力!R79,種目情報!$E$5:$G$135,3,FALSE))))</f>
        <v/>
      </c>
      <c r="AC70" t="str">
        <f>IF(E70="","",IF(②選手情報入力!T79="","",IF(K70=1,種目情報!$J$4,種目情報!$J$6)))</f>
        <v/>
      </c>
      <c r="AD70" t="str">
        <f>IF(E70="","",IF(②選手情報入力!T79="","",IF(K70=1,IF(②選手情報入力!$U$7="","",②選手情報入力!$U$7),IF(②選手情報入力!$U$8="","",②選手情報入力!$U$8))))</f>
        <v/>
      </c>
      <c r="AE70" t="str">
        <f>IF(E70="","",IF(②選手情報入力!T79="","",IF(K70=1,IF(②選手情報入力!$T$7="",0,1),IF(②選手情報入力!$T$8="",0,1))))</f>
        <v/>
      </c>
      <c r="AF70" t="str">
        <f>IF(E70="","",IF(②選手情報入力!T79="","",2))</f>
        <v/>
      </c>
      <c r="AG70" t="str">
        <f>IF(E70="","",IF(②選手情報入力!V79="","",IF(K70=1,種目情報!$J$5,種目情報!$J$7)))</f>
        <v/>
      </c>
      <c r="AH70" t="str">
        <f>IF(E70="","",IF(②選手情報入力!V79="","",IF(K70=1,IF(②選手情報入力!$W$7="","",②選手情報入力!$W$7),IF(②選手情報入力!$W$8="","",②選手情報入力!$W$8))))</f>
        <v/>
      </c>
      <c r="AI70" t="str">
        <f>IF(E70="","",IF(②選手情報入力!V79="","",IF(K70=1,IF(②選手情報入力!$V$7="",0,1),IF(②選手情報入力!$V$8="",0,1))))</f>
        <v/>
      </c>
      <c r="AJ70" t="str">
        <f>IF(E70="","",IF(②選手情報入力!V79="","",2))</f>
        <v/>
      </c>
    </row>
    <row r="71" spans="1:36">
      <c r="A71" t="str">
        <f t="shared" si="3"/>
        <v/>
      </c>
      <c r="B71" t="str">
        <f>IF(E71="","",①団体情報入力!$C$5)</f>
        <v/>
      </c>
      <c r="D71" t="str">
        <f>IF(E71="","",①団体情報入力!C$10)</f>
        <v/>
      </c>
      <c r="E71" t="str">
        <f>IF(②選手情報入力!C80="","",②選手情報入力!C80)</f>
        <v/>
      </c>
      <c r="F71" t="str">
        <f>IF(E71="","",②選手情報入力!D80)</f>
        <v/>
      </c>
      <c r="G71" t="str">
        <f>IF(E71="","",ASC(②選手情報入力!E80))</f>
        <v/>
      </c>
      <c r="H71" t="str">
        <f t="shared" si="4"/>
        <v/>
      </c>
      <c r="I71" t="str">
        <f>IF(E71="","",②選手情報入力!F80&amp;" "&amp;②選手情報入力!G80)</f>
        <v/>
      </c>
      <c r="J71" t="str">
        <f>IF(E71="","",IF(②選手情報入力!H80="","JPN",LEFT(②選手情報入力!H80,3)))</f>
        <v/>
      </c>
      <c r="K71" t="str">
        <f>IF(E71="","",IF(②選手情報入力!I80="男",1,2))</f>
        <v/>
      </c>
      <c r="L71" t="str">
        <f>IF(E71="","",IF(②選手情報入力!J80="","",②選手情報入力!J80))</f>
        <v/>
      </c>
      <c r="M71" t="str">
        <f>IF(E71="","",LEFT(②選手情報入力!K80,4))</f>
        <v/>
      </c>
      <c r="N71" t="str">
        <f>IF(E71="","",RIGHT(②選手情報入力!K80,4))</f>
        <v/>
      </c>
      <c r="O71" t="str">
        <f t="shared" si="5"/>
        <v/>
      </c>
      <c r="Q71" t="str">
        <f>IF(E71="","",IF(②選手情報入力!L80="","",IF(K71=1,VLOOKUP(②選手情報入力!L80,種目情報!$A$4:$B$167,2,FALSE),VLOOKUP(②選手情報入力!L80,種目情報!$E$4:$F$142,2,FALSE))))</f>
        <v/>
      </c>
      <c r="R71" t="str">
        <f>IF(E71="","",IF(②選手情報入力!M80="","",②選手情報入力!M80))</f>
        <v/>
      </c>
      <c r="S71" s="28"/>
      <c r="T71" t="str">
        <f>IF(E71="","",IF(②選手情報入力!L80="","",IF(K71=1,VLOOKUP(②選手情報入力!L80,種目情報!$A$4:$C$135,3,FALSE),VLOOKUP(②選手情報入力!L80,種目情報!$E$4:$G$135,3,FALSE))))</f>
        <v/>
      </c>
      <c r="U71" t="str">
        <f>IF(E71="","",IF(②選手情報入力!O80="","",IF(K71=1,VLOOKUP(②選手情報入力!O80,種目情報!$A$5:$B$151,2,FALSE),VLOOKUP(②選手情報入力!O80,種目情報!$E$5:$F$135,2,FALSE))))</f>
        <v/>
      </c>
      <c r="V71" t="str">
        <f>IF(E71="","",IF(②選手情報入力!P80="","",②選手情報入力!P80))</f>
        <v/>
      </c>
      <c r="W71" s="28"/>
      <c r="X71" t="str">
        <f>IF(E71="","",IF(②選手情報入力!O80="","",IF(K71=1,VLOOKUP(②選手情報入力!O80,種目情報!$A$5:$C$135,3,FALSE),VLOOKUP(②選手情報入力!O80,種目情報!$E$5:$G$135,3,FALSE))))</f>
        <v/>
      </c>
      <c r="Y71" t="str">
        <f>IF(E71="","",IF(②選手情報入力!R80="","",IF(K71=1,VLOOKUP(②選手情報入力!R80,種目情報!$A$5:$B$151,2,FALSE),VLOOKUP(②選手情報入力!R80,種目情報!$E$5:$F$135,2,FALSE))))</f>
        <v/>
      </c>
      <c r="Z71" t="str">
        <f>IF(E71="","",IF(②選手情報入力!S80="","",②選手情報入力!S80))</f>
        <v/>
      </c>
      <c r="AA71" s="28"/>
      <c r="AB71" t="str">
        <f>IF(E71="","",IF(②選手情報入力!R80="","",IF(K71=1,VLOOKUP(②選手情報入力!R80,種目情報!$A$5:$C$135,3,FALSE),VLOOKUP(②選手情報入力!R80,種目情報!$E$5:$G$135,3,FALSE))))</f>
        <v/>
      </c>
      <c r="AC71" t="str">
        <f>IF(E71="","",IF(②選手情報入力!T80="","",IF(K71=1,種目情報!$J$4,種目情報!$J$6)))</f>
        <v/>
      </c>
      <c r="AD71" t="str">
        <f>IF(E71="","",IF(②選手情報入力!T80="","",IF(K71=1,IF(②選手情報入力!$U$7="","",②選手情報入力!$U$7),IF(②選手情報入力!$U$8="","",②選手情報入力!$U$8))))</f>
        <v/>
      </c>
      <c r="AE71" t="str">
        <f>IF(E71="","",IF(②選手情報入力!T80="","",IF(K71=1,IF(②選手情報入力!$T$7="",0,1),IF(②選手情報入力!$T$8="",0,1))))</f>
        <v/>
      </c>
      <c r="AF71" t="str">
        <f>IF(E71="","",IF(②選手情報入力!T80="","",2))</f>
        <v/>
      </c>
      <c r="AG71" t="str">
        <f>IF(E71="","",IF(②選手情報入力!V80="","",IF(K71=1,種目情報!$J$5,種目情報!$J$7)))</f>
        <v/>
      </c>
      <c r="AH71" t="str">
        <f>IF(E71="","",IF(②選手情報入力!V80="","",IF(K71=1,IF(②選手情報入力!$W$7="","",②選手情報入力!$W$7),IF(②選手情報入力!$W$8="","",②選手情報入力!$W$8))))</f>
        <v/>
      </c>
      <c r="AI71" t="str">
        <f>IF(E71="","",IF(②選手情報入力!V80="","",IF(K71=1,IF(②選手情報入力!$V$7="",0,1),IF(②選手情報入力!$V$8="",0,1))))</f>
        <v/>
      </c>
      <c r="AJ71" t="str">
        <f>IF(E71="","",IF(②選手情報入力!V80="","",2))</f>
        <v/>
      </c>
    </row>
    <row r="72" spans="1:36">
      <c r="A72" t="str">
        <f t="shared" si="3"/>
        <v/>
      </c>
      <c r="B72" t="str">
        <f>IF(E72="","",①団体情報入力!$C$5)</f>
        <v/>
      </c>
      <c r="D72" t="str">
        <f>IF(E72="","",①団体情報入力!C$10)</f>
        <v/>
      </c>
      <c r="E72" t="str">
        <f>IF(②選手情報入力!C81="","",②選手情報入力!C81)</f>
        <v/>
      </c>
      <c r="F72" t="str">
        <f>IF(E72="","",②選手情報入力!D81)</f>
        <v/>
      </c>
      <c r="G72" t="str">
        <f>IF(E72="","",ASC(②選手情報入力!E81))</f>
        <v/>
      </c>
      <c r="H72" t="str">
        <f t="shared" si="4"/>
        <v/>
      </c>
      <c r="I72" t="str">
        <f>IF(E72="","",②選手情報入力!F81&amp;" "&amp;②選手情報入力!G81)</f>
        <v/>
      </c>
      <c r="J72" t="str">
        <f>IF(E72="","",IF(②選手情報入力!H81="","JPN",LEFT(②選手情報入力!H81,3)))</f>
        <v/>
      </c>
      <c r="K72" t="str">
        <f>IF(E72="","",IF(②選手情報入力!I81="男",1,2))</f>
        <v/>
      </c>
      <c r="L72" t="str">
        <f>IF(E72="","",IF(②選手情報入力!J81="","",②選手情報入力!J81))</f>
        <v/>
      </c>
      <c r="M72" t="str">
        <f>IF(E72="","",LEFT(②選手情報入力!K81,4))</f>
        <v/>
      </c>
      <c r="N72" t="str">
        <f>IF(E72="","",RIGHT(②選手情報入力!K81,4))</f>
        <v/>
      </c>
      <c r="O72" t="str">
        <f t="shared" si="5"/>
        <v/>
      </c>
      <c r="Q72" t="str">
        <f>IF(E72="","",IF(②選手情報入力!L81="","",IF(K72=1,VLOOKUP(②選手情報入力!L81,種目情報!$A$4:$B$167,2,FALSE),VLOOKUP(②選手情報入力!L81,種目情報!$E$4:$F$142,2,FALSE))))</f>
        <v/>
      </c>
      <c r="R72" t="str">
        <f>IF(E72="","",IF(②選手情報入力!M81="","",②選手情報入力!M81))</f>
        <v/>
      </c>
      <c r="S72" s="28"/>
      <c r="T72" t="str">
        <f>IF(E72="","",IF(②選手情報入力!L81="","",IF(K72=1,VLOOKUP(②選手情報入力!L81,種目情報!$A$4:$C$135,3,FALSE),VLOOKUP(②選手情報入力!L81,種目情報!$E$4:$G$135,3,FALSE))))</f>
        <v/>
      </c>
      <c r="U72" t="str">
        <f>IF(E72="","",IF(②選手情報入力!O81="","",IF(K72=1,VLOOKUP(②選手情報入力!O81,種目情報!$A$5:$B$151,2,FALSE),VLOOKUP(②選手情報入力!O81,種目情報!$E$5:$F$135,2,FALSE))))</f>
        <v/>
      </c>
      <c r="V72" t="str">
        <f>IF(E72="","",IF(②選手情報入力!P81="","",②選手情報入力!P81))</f>
        <v/>
      </c>
      <c r="W72" s="28"/>
      <c r="X72" t="str">
        <f>IF(E72="","",IF(②選手情報入力!O81="","",IF(K72=1,VLOOKUP(②選手情報入力!O81,種目情報!$A$5:$C$135,3,FALSE),VLOOKUP(②選手情報入力!O81,種目情報!$E$5:$G$135,3,FALSE))))</f>
        <v/>
      </c>
      <c r="Y72" t="str">
        <f>IF(E72="","",IF(②選手情報入力!R81="","",IF(K72=1,VLOOKUP(②選手情報入力!R81,種目情報!$A$5:$B$151,2,FALSE),VLOOKUP(②選手情報入力!R81,種目情報!$E$5:$F$135,2,FALSE))))</f>
        <v/>
      </c>
      <c r="Z72" t="str">
        <f>IF(E72="","",IF(②選手情報入力!S81="","",②選手情報入力!S81))</f>
        <v/>
      </c>
      <c r="AA72" s="28"/>
      <c r="AB72" t="str">
        <f>IF(E72="","",IF(②選手情報入力!R81="","",IF(K72=1,VLOOKUP(②選手情報入力!R81,種目情報!$A$5:$C$135,3,FALSE),VLOOKUP(②選手情報入力!R81,種目情報!$E$5:$G$135,3,FALSE))))</f>
        <v/>
      </c>
      <c r="AC72" t="str">
        <f>IF(E72="","",IF(②選手情報入力!T81="","",IF(K72=1,種目情報!$J$4,種目情報!$J$6)))</f>
        <v/>
      </c>
      <c r="AD72" t="str">
        <f>IF(E72="","",IF(②選手情報入力!T81="","",IF(K72=1,IF(②選手情報入力!$U$7="","",②選手情報入力!$U$7),IF(②選手情報入力!$U$8="","",②選手情報入力!$U$8))))</f>
        <v/>
      </c>
      <c r="AE72" t="str">
        <f>IF(E72="","",IF(②選手情報入力!T81="","",IF(K72=1,IF(②選手情報入力!$T$7="",0,1),IF(②選手情報入力!$T$8="",0,1))))</f>
        <v/>
      </c>
      <c r="AF72" t="str">
        <f>IF(E72="","",IF(②選手情報入力!T81="","",2))</f>
        <v/>
      </c>
      <c r="AG72" t="str">
        <f>IF(E72="","",IF(②選手情報入力!V81="","",IF(K72=1,種目情報!$J$5,種目情報!$J$7)))</f>
        <v/>
      </c>
      <c r="AH72" t="str">
        <f>IF(E72="","",IF(②選手情報入力!V81="","",IF(K72=1,IF(②選手情報入力!$W$7="","",②選手情報入力!$W$7),IF(②選手情報入力!$W$8="","",②選手情報入力!$W$8))))</f>
        <v/>
      </c>
      <c r="AI72" t="str">
        <f>IF(E72="","",IF(②選手情報入力!V81="","",IF(K72=1,IF(②選手情報入力!$V$7="",0,1),IF(②選手情報入力!$V$8="",0,1))))</f>
        <v/>
      </c>
      <c r="AJ72" t="str">
        <f>IF(E72="","",IF(②選手情報入力!V81="","",2))</f>
        <v/>
      </c>
    </row>
    <row r="73" spans="1:36">
      <c r="A73" t="str">
        <f t="shared" si="3"/>
        <v/>
      </c>
      <c r="B73" t="str">
        <f>IF(E73="","",①団体情報入力!$C$5)</f>
        <v/>
      </c>
      <c r="D73" t="str">
        <f>IF(E73="","",①団体情報入力!C$10)</f>
        <v/>
      </c>
      <c r="E73" t="str">
        <f>IF(②選手情報入力!C82="","",②選手情報入力!C82)</f>
        <v/>
      </c>
      <c r="F73" t="str">
        <f>IF(E73="","",②選手情報入力!D82)</f>
        <v/>
      </c>
      <c r="G73" t="str">
        <f>IF(E73="","",ASC(②選手情報入力!E82))</f>
        <v/>
      </c>
      <c r="H73" t="str">
        <f t="shared" si="4"/>
        <v/>
      </c>
      <c r="I73" t="str">
        <f>IF(E73="","",②選手情報入力!F82&amp;" "&amp;②選手情報入力!G82)</f>
        <v/>
      </c>
      <c r="J73" t="str">
        <f>IF(E73="","",IF(②選手情報入力!H82="","JPN",LEFT(②選手情報入力!H82,3)))</f>
        <v/>
      </c>
      <c r="K73" t="str">
        <f>IF(E73="","",IF(②選手情報入力!I82="男",1,2))</f>
        <v/>
      </c>
      <c r="L73" t="str">
        <f>IF(E73="","",IF(②選手情報入力!J82="","",②選手情報入力!J82))</f>
        <v/>
      </c>
      <c r="M73" t="str">
        <f>IF(E73="","",LEFT(②選手情報入力!K82,4))</f>
        <v/>
      </c>
      <c r="N73" t="str">
        <f>IF(E73="","",RIGHT(②選手情報入力!K82,4))</f>
        <v/>
      </c>
      <c r="O73" t="str">
        <f t="shared" si="5"/>
        <v/>
      </c>
      <c r="Q73" t="str">
        <f>IF(E73="","",IF(②選手情報入力!L82="","",IF(K73=1,VLOOKUP(②選手情報入力!L82,種目情報!$A$4:$B$167,2,FALSE),VLOOKUP(②選手情報入力!L82,種目情報!$E$4:$F$142,2,FALSE))))</f>
        <v/>
      </c>
      <c r="R73" t="str">
        <f>IF(E73="","",IF(②選手情報入力!M82="","",②選手情報入力!M82))</f>
        <v/>
      </c>
      <c r="S73" s="28"/>
      <c r="T73" t="str">
        <f>IF(E73="","",IF(②選手情報入力!L82="","",IF(K73=1,VLOOKUP(②選手情報入力!L82,種目情報!$A$4:$C$135,3,FALSE),VLOOKUP(②選手情報入力!L82,種目情報!$E$4:$G$135,3,FALSE))))</f>
        <v/>
      </c>
      <c r="U73" t="str">
        <f>IF(E73="","",IF(②選手情報入力!O82="","",IF(K73=1,VLOOKUP(②選手情報入力!O82,種目情報!$A$5:$B$151,2,FALSE),VLOOKUP(②選手情報入力!O82,種目情報!$E$5:$F$135,2,FALSE))))</f>
        <v/>
      </c>
      <c r="V73" t="str">
        <f>IF(E73="","",IF(②選手情報入力!P82="","",②選手情報入力!P82))</f>
        <v/>
      </c>
      <c r="W73" s="28"/>
      <c r="X73" t="str">
        <f>IF(E73="","",IF(②選手情報入力!O82="","",IF(K73=1,VLOOKUP(②選手情報入力!O82,種目情報!$A$5:$C$135,3,FALSE),VLOOKUP(②選手情報入力!O82,種目情報!$E$5:$G$135,3,FALSE))))</f>
        <v/>
      </c>
      <c r="Y73" t="str">
        <f>IF(E73="","",IF(②選手情報入力!R82="","",IF(K73=1,VLOOKUP(②選手情報入力!R82,種目情報!$A$5:$B$151,2,FALSE),VLOOKUP(②選手情報入力!R82,種目情報!$E$5:$F$135,2,FALSE))))</f>
        <v/>
      </c>
      <c r="Z73" t="str">
        <f>IF(E73="","",IF(②選手情報入力!S82="","",②選手情報入力!S82))</f>
        <v/>
      </c>
      <c r="AA73" s="28"/>
      <c r="AB73" t="str">
        <f>IF(E73="","",IF(②選手情報入力!R82="","",IF(K73=1,VLOOKUP(②選手情報入力!R82,種目情報!$A$5:$C$135,3,FALSE),VLOOKUP(②選手情報入力!R82,種目情報!$E$5:$G$135,3,FALSE))))</f>
        <v/>
      </c>
      <c r="AC73" t="str">
        <f>IF(E73="","",IF(②選手情報入力!T82="","",IF(K73=1,種目情報!$J$4,種目情報!$J$6)))</f>
        <v/>
      </c>
      <c r="AD73" t="str">
        <f>IF(E73="","",IF(②選手情報入力!T82="","",IF(K73=1,IF(②選手情報入力!$U$7="","",②選手情報入力!$U$7),IF(②選手情報入力!$U$8="","",②選手情報入力!$U$8))))</f>
        <v/>
      </c>
      <c r="AE73" t="str">
        <f>IF(E73="","",IF(②選手情報入力!T82="","",IF(K73=1,IF(②選手情報入力!$T$7="",0,1),IF(②選手情報入力!$T$8="",0,1))))</f>
        <v/>
      </c>
      <c r="AF73" t="str">
        <f>IF(E73="","",IF(②選手情報入力!T82="","",2))</f>
        <v/>
      </c>
      <c r="AG73" t="str">
        <f>IF(E73="","",IF(②選手情報入力!V82="","",IF(K73=1,種目情報!$J$5,種目情報!$J$7)))</f>
        <v/>
      </c>
      <c r="AH73" t="str">
        <f>IF(E73="","",IF(②選手情報入力!V82="","",IF(K73=1,IF(②選手情報入力!$W$7="","",②選手情報入力!$W$7),IF(②選手情報入力!$W$8="","",②選手情報入力!$W$8))))</f>
        <v/>
      </c>
      <c r="AI73" t="str">
        <f>IF(E73="","",IF(②選手情報入力!V82="","",IF(K73=1,IF(②選手情報入力!$V$7="",0,1),IF(②選手情報入力!$V$8="",0,1))))</f>
        <v/>
      </c>
      <c r="AJ73" t="str">
        <f>IF(E73="","",IF(②選手情報入力!V82="","",2))</f>
        <v/>
      </c>
    </row>
    <row r="74" spans="1:36">
      <c r="A74" t="str">
        <f t="shared" si="3"/>
        <v/>
      </c>
      <c r="B74" t="str">
        <f>IF(E74="","",①団体情報入力!$C$5)</f>
        <v/>
      </c>
      <c r="D74" t="str">
        <f>IF(E74="","",①団体情報入力!C$10)</f>
        <v/>
      </c>
      <c r="E74" t="str">
        <f>IF(②選手情報入力!C83="","",②選手情報入力!C83)</f>
        <v/>
      </c>
      <c r="F74" t="str">
        <f>IF(E74="","",②選手情報入力!D83)</f>
        <v/>
      </c>
      <c r="G74" t="str">
        <f>IF(E74="","",ASC(②選手情報入力!E83))</f>
        <v/>
      </c>
      <c r="H74" t="str">
        <f t="shared" si="4"/>
        <v/>
      </c>
      <c r="I74" t="str">
        <f>IF(E74="","",②選手情報入力!F83&amp;" "&amp;②選手情報入力!G83)</f>
        <v/>
      </c>
      <c r="J74" t="str">
        <f>IF(E74="","",IF(②選手情報入力!H83="","JPN",LEFT(②選手情報入力!H83,3)))</f>
        <v/>
      </c>
      <c r="K74" t="str">
        <f>IF(E74="","",IF(②選手情報入力!I83="男",1,2))</f>
        <v/>
      </c>
      <c r="L74" t="str">
        <f>IF(E74="","",IF(②選手情報入力!J83="","",②選手情報入力!J83))</f>
        <v/>
      </c>
      <c r="M74" t="str">
        <f>IF(E74="","",LEFT(②選手情報入力!K83,4))</f>
        <v/>
      </c>
      <c r="N74" t="str">
        <f>IF(E74="","",RIGHT(②選手情報入力!K83,4))</f>
        <v/>
      </c>
      <c r="O74" t="str">
        <f t="shared" si="5"/>
        <v/>
      </c>
      <c r="Q74" t="str">
        <f>IF(E74="","",IF(②選手情報入力!L83="","",IF(K74=1,VLOOKUP(②選手情報入力!L83,種目情報!$A$4:$B$167,2,FALSE),VLOOKUP(②選手情報入力!L83,種目情報!$E$4:$F$142,2,FALSE))))</f>
        <v/>
      </c>
      <c r="R74" t="str">
        <f>IF(E74="","",IF(②選手情報入力!M83="","",②選手情報入力!M83))</f>
        <v/>
      </c>
      <c r="S74" s="28"/>
      <c r="T74" t="str">
        <f>IF(E74="","",IF(②選手情報入力!L83="","",IF(K74=1,VLOOKUP(②選手情報入力!L83,種目情報!$A$4:$C$135,3,FALSE),VLOOKUP(②選手情報入力!L83,種目情報!$E$4:$G$135,3,FALSE))))</f>
        <v/>
      </c>
      <c r="U74" t="str">
        <f>IF(E74="","",IF(②選手情報入力!O83="","",IF(K74=1,VLOOKUP(②選手情報入力!O83,種目情報!$A$5:$B$151,2,FALSE),VLOOKUP(②選手情報入力!O83,種目情報!$E$5:$F$135,2,FALSE))))</f>
        <v/>
      </c>
      <c r="V74" t="str">
        <f>IF(E74="","",IF(②選手情報入力!P83="","",②選手情報入力!P83))</f>
        <v/>
      </c>
      <c r="W74" s="28"/>
      <c r="X74" t="str">
        <f>IF(E74="","",IF(②選手情報入力!O83="","",IF(K74=1,VLOOKUP(②選手情報入力!O83,種目情報!$A$5:$C$135,3,FALSE),VLOOKUP(②選手情報入力!O83,種目情報!$E$5:$G$135,3,FALSE))))</f>
        <v/>
      </c>
      <c r="Y74" t="str">
        <f>IF(E74="","",IF(②選手情報入力!R83="","",IF(K74=1,VLOOKUP(②選手情報入力!R83,種目情報!$A$5:$B$151,2,FALSE),VLOOKUP(②選手情報入力!R83,種目情報!$E$5:$F$135,2,FALSE))))</f>
        <v/>
      </c>
      <c r="Z74" t="str">
        <f>IF(E74="","",IF(②選手情報入力!S83="","",②選手情報入力!S83))</f>
        <v/>
      </c>
      <c r="AA74" s="28"/>
      <c r="AB74" t="str">
        <f>IF(E74="","",IF(②選手情報入力!R83="","",IF(K74=1,VLOOKUP(②選手情報入力!R83,種目情報!$A$5:$C$135,3,FALSE),VLOOKUP(②選手情報入力!R83,種目情報!$E$5:$G$135,3,FALSE))))</f>
        <v/>
      </c>
      <c r="AC74" t="str">
        <f>IF(E74="","",IF(②選手情報入力!T83="","",IF(K74=1,種目情報!$J$4,種目情報!$J$6)))</f>
        <v/>
      </c>
      <c r="AD74" t="str">
        <f>IF(E74="","",IF(②選手情報入力!T83="","",IF(K74=1,IF(②選手情報入力!$U$7="","",②選手情報入力!$U$7),IF(②選手情報入力!$U$8="","",②選手情報入力!$U$8))))</f>
        <v/>
      </c>
      <c r="AE74" t="str">
        <f>IF(E74="","",IF(②選手情報入力!T83="","",IF(K74=1,IF(②選手情報入力!$T$7="",0,1),IF(②選手情報入力!$T$8="",0,1))))</f>
        <v/>
      </c>
      <c r="AF74" t="str">
        <f>IF(E74="","",IF(②選手情報入力!T83="","",2))</f>
        <v/>
      </c>
      <c r="AG74" t="str">
        <f>IF(E74="","",IF(②選手情報入力!V83="","",IF(K74=1,種目情報!$J$5,種目情報!$J$7)))</f>
        <v/>
      </c>
      <c r="AH74" t="str">
        <f>IF(E74="","",IF(②選手情報入力!V83="","",IF(K74=1,IF(②選手情報入力!$W$7="","",②選手情報入力!$W$7),IF(②選手情報入力!$W$8="","",②選手情報入力!$W$8))))</f>
        <v/>
      </c>
      <c r="AI74" t="str">
        <f>IF(E74="","",IF(②選手情報入力!V83="","",IF(K74=1,IF(②選手情報入力!$V$7="",0,1),IF(②選手情報入力!$V$8="",0,1))))</f>
        <v/>
      </c>
      <c r="AJ74" t="str">
        <f>IF(E74="","",IF(②選手情報入力!V83="","",2))</f>
        <v/>
      </c>
    </row>
    <row r="75" spans="1:36">
      <c r="A75" t="str">
        <f t="shared" si="3"/>
        <v/>
      </c>
      <c r="B75" t="str">
        <f>IF(E75="","",①団体情報入力!$C$5)</f>
        <v/>
      </c>
      <c r="D75" t="str">
        <f>IF(E75="","",①団体情報入力!C$10)</f>
        <v/>
      </c>
      <c r="E75" t="str">
        <f>IF(②選手情報入力!C84="","",②選手情報入力!C84)</f>
        <v/>
      </c>
      <c r="F75" t="str">
        <f>IF(E75="","",②選手情報入力!D84)</f>
        <v/>
      </c>
      <c r="G75" t="str">
        <f>IF(E75="","",ASC(②選手情報入力!E84))</f>
        <v/>
      </c>
      <c r="H75" t="str">
        <f t="shared" si="4"/>
        <v/>
      </c>
      <c r="I75" t="str">
        <f>IF(E75="","",②選手情報入力!F84&amp;" "&amp;②選手情報入力!G84)</f>
        <v/>
      </c>
      <c r="J75" t="str">
        <f>IF(E75="","",IF(②選手情報入力!H84="","JPN",LEFT(②選手情報入力!H84,3)))</f>
        <v/>
      </c>
      <c r="K75" t="str">
        <f>IF(E75="","",IF(②選手情報入力!I84="男",1,2))</f>
        <v/>
      </c>
      <c r="L75" t="str">
        <f>IF(E75="","",IF(②選手情報入力!J84="","",②選手情報入力!J84))</f>
        <v/>
      </c>
      <c r="M75" t="str">
        <f>IF(E75="","",LEFT(②選手情報入力!K84,4))</f>
        <v/>
      </c>
      <c r="N75" t="str">
        <f>IF(E75="","",RIGHT(②選手情報入力!K84,4))</f>
        <v/>
      </c>
      <c r="O75" t="str">
        <f t="shared" si="5"/>
        <v/>
      </c>
      <c r="Q75" t="str">
        <f>IF(E75="","",IF(②選手情報入力!L84="","",IF(K75=1,VLOOKUP(②選手情報入力!L84,種目情報!$A$4:$B$167,2,FALSE),VLOOKUP(②選手情報入力!L84,種目情報!$E$4:$F$142,2,FALSE))))</f>
        <v/>
      </c>
      <c r="R75" t="str">
        <f>IF(E75="","",IF(②選手情報入力!M84="","",②選手情報入力!M84))</f>
        <v/>
      </c>
      <c r="S75" s="28"/>
      <c r="T75" t="str">
        <f>IF(E75="","",IF(②選手情報入力!L84="","",IF(K75=1,VLOOKUP(②選手情報入力!L84,種目情報!$A$4:$C$135,3,FALSE),VLOOKUP(②選手情報入力!L84,種目情報!$E$4:$G$135,3,FALSE))))</f>
        <v/>
      </c>
      <c r="U75" t="str">
        <f>IF(E75="","",IF(②選手情報入力!O84="","",IF(K75=1,VLOOKUP(②選手情報入力!O84,種目情報!$A$5:$B$151,2,FALSE),VLOOKUP(②選手情報入力!O84,種目情報!$E$5:$F$135,2,FALSE))))</f>
        <v/>
      </c>
      <c r="V75" t="str">
        <f>IF(E75="","",IF(②選手情報入力!P84="","",②選手情報入力!P84))</f>
        <v/>
      </c>
      <c r="W75" s="28"/>
      <c r="X75" t="str">
        <f>IF(E75="","",IF(②選手情報入力!O84="","",IF(K75=1,VLOOKUP(②選手情報入力!O84,種目情報!$A$5:$C$135,3,FALSE),VLOOKUP(②選手情報入力!O84,種目情報!$E$5:$G$135,3,FALSE))))</f>
        <v/>
      </c>
      <c r="Y75" t="str">
        <f>IF(E75="","",IF(②選手情報入力!R84="","",IF(K75=1,VLOOKUP(②選手情報入力!R84,種目情報!$A$5:$B$151,2,FALSE),VLOOKUP(②選手情報入力!R84,種目情報!$E$5:$F$135,2,FALSE))))</f>
        <v/>
      </c>
      <c r="Z75" t="str">
        <f>IF(E75="","",IF(②選手情報入力!S84="","",②選手情報入力!S84))</f>
        <v/>
      </c>
      <c r="AA75" s="28"/>
      <c r="AB75" t="str">
        <f>IF(E75="","",IF(②選手情報入力!R84="","",IF(K75=1,VLOOKUP(②選手情報入力!R84,種目情報!$A$5:$C$135,3,FALSE),VLOOKUP(②選手情報入力!R84,種目情報!$E$5:$G$135,3,FALSE))))</f>
        <v/>
      </c>
      <c r="AC75" t="str">
        <f>IF(E75="","",IF(②選手情報入力!T84="","",IF(K75=1,種目情報!$J$4,種目情報!$J$6)))</f>
        <v/>
      </c>
      <c r="AD75" t="str">
        <f>IF(E75="","",IF(②選手情報入力!T84="","",IF(K75=1,IF(②選手情報入力!$U$7="","",②選手情報入力!$U$7),IF(②選手情報入力!$U$8="","",②選手情報入力!$U$8))))</f>
        <v/>
      </c>
      <c r="AE75" t="str">
        <f>IF(E75="","",IF(②選手情報入力!T84="","",IF(K75=1,IF(②選手情報入力!$T$7="",0,1),IF(②選手情報入力!$T$8="",0,1))))</f>
        <v/>
      </c>
      <c r="AF75" t="str">
        <f>IF(E75="","",IF(②選手情報入力!T84="","",2))</f>
        <v/>
      </c>
      <c r="AG75" t="str">
        <f>IF(E75="","",IF(②選手情報入力!V84="","",IF(K75=1,種目情報!$J$5,種目情報!$J$7)))</f>
        <v/>
      </c>
      <c r="AH75" t="str">
        <f>IF(E75="","",IF(②選手情報入力!V84="","",IF(K75=1,IF(②選手情報入力!$W$7="","",②選手情報入力!$W$7),IF(②選手情報入力!$W$8="","",②選手情報入力!$W$8))))</f>
        <v/>
      </c>
      <c r="AI75" t="str">
        <f>IF(E75="","",IF(②選手情報入力!V84="","",IF(K75=1,IF(②選手情報入力!$V$7="",0,1),IF(②選手情報入力!$V$8="",0,1))))</f>
        <v/>
      </c>
      <c r="AJ75" t="str">
        <f>IF(E75="","",IF(②選手情報入力!V84="","",2))</f>
        <v/>
      </c>
    </row>
    <row r="76" spans="1:36">
      <c r="A76" t="str">
        <f t="shared" si="3"/>
        <v/>
      </c>
      <c r="B76" t="str">
        <f>IF(E76="","",①団体情報入力!$C$5)</f>
        <v/>
      </c>
      <c r="D76" t="str">
        <f>IF(E76="","",①団体情報入力!C$10)</f>
        <v/>
      </c>
      <c r="E76" t="str">
        <f>IF(②選手情報入力!C85="","",②選手情報入力!C85)</f>
        <v/>
      </c>
      <c r="F76" t="str">
        <f>IF(E76="","",②選手情報入力!D85)</f>
        <v/>
      </c>
      <c r="G76" t="str">
        <f>IF(E76="","",ASC(②選手情報入力!E85))</f>
        <v/>
      </c>
      <c r="H76" t="str">
        <f t="shared" si="4"/>
        <v/>
      </c>
      <c r="I76" t="str">
        <f>IF(E76="","",②選手情報入力!F85&amp;" "&amp;②選手情報入力!G85)</f>
        <v/>
      </c>
      <c r="J76" t="str">
        <f>IF(E76="","",IF(②選手情報入力!H85="","JPN",LEFT(②選手情報入力!H85,3)))</f>
        <v/>
      </c>
      <c r="K76" t="str">
        <f>IF(E76="","",IF(②選手情報入力!I85="男",1,2))</f>
        <v/>
      </c>
      <c r="L76" t="str">
        <f>IF(E76="","",IF(②選手情報入力!J85="","",②選手情報入力!J85))</f>
        <v/>
      </c>
      <c r="M76" t="str">
        <f>IF(E76="","",LEFT(②選手情報入力!K85,4))</f>
        <v/>
      </c>
      <c r="N76" t="str">
        <f>IF(E76="","",RIGHT(②選手情報入力!K85,4))</f>
        <v/>
      </c>
      <c r="O76" t="str">
        <f t="shared" si="5"/>
        <v/>
      </c>
      <c r="Q76" t="str">
        <f>IF(E76="","",IF(②選手情報入力!L85="","",IF(K76=1,VLOOKUP(②選手情報入力!L85,種目情報!$A$4:$B$167,2,FALSE),VLOOKUP(②選手情報入力!L85,種目情報!$E$4:$F$142,2,FALSE))))</f>
        <v/>
      </c>
      <c r="R76" t="str">
        <f>IF(E76="","",IF(②選手情報入力!M85="","",②選手情報入力!M85))</f>
        <v/>
      </c>
      <c r="S76" s="28"/>
      <c r="T76" t="str">
        <f>IF(E76="","",IF(②選手情報入力!L85="","",IF(K76=1,VLOOKUP(②選手情報入力!L85,種目情報!$A$4:$C$135,3,FALSE),VLOOKUP(②選手情報入力!L85,種目情報!$E$4:$G$135,3,FALSE))))</f>
        <v/>
      </c>
      <c r="U76" t="str">
        <f>IF(E76="","",IF(②選手情報入力!O85="","",IF(K76=1,VLOOKUP(②選手情報入力!O85,種目情報!$A$5:$B$151,2,FALSE),VLOOKUP(②選手情報入力!O85,種目情報!$E$5:$F$135,2,FALSE))))</f>
        <v/>
      </c>
      <c r="V76" t="str">
        <f>IF(E76="","",IF(②選手情報入力!P85="","",②選手情報入力!P85))</f>
        <v/>
      </c>
      <c r="W76" s="28"/>
      <c r="X76" t="str">
        <f>IF(E76="","",IF(②選手情報入力!O85="","",IF(K76=1,VLOOKUP(②選手情報入力!O85,種目情報!$A$5:$C$135,3,FALSE),VLOOKUP(②選手情報入力!O85,種目情報!$E$5:$G$135,3,FALSE))))</f>
        <v/>
      </c>
      <c r="Y76" t="str">
        <f>IF(E76="","",IF(②選手情報入力!R85="","",IF(K76=1,VLOOKUP(②選手情報入力!R85,種目情報!$A$5:$B$151,2,FALSE),VLOOKUP(②選手情報入力!R85,種目情報!$E$5:$F$135,2,FALSE))))</f>
        <v/>
      </c>
      <c r="Z76" t="str">
        <f>IF(E76="","",IF(②選手情報入力!S85="","",②選手情報入力!S85))</f>
        <v/>
      </c>
      <c r="AA76" s="28"/>
      <c r="AB76" t="str">
        <f>IF(E76="","",IF(②選手情報入力!R85="","",IF(K76=1,VLOOKUP(②選手情報入力!R85,種目情報!$A$5:$C$135,3,FALSE),VLOOKUP(②選手情報入力!R85,種目情報!$E$5:$G$135,3,FALSE))))</f>
        <v/>
      </c>
      <c r="AC76" t="str">
        <f>IF(E76="","",IF(②選手情報入力!T85="","",IF(K76=1,種目情報!$J$4,種目情報!$J$6)))</f>
        <v/>
      </c>
      <c r="AD76" t="str">
        <f>IF(E76="","",IF(②選手情報入力!T85="","",IF(K76=1,IF(②選手情報入力!$U$7="","",②選手情報入力!$U$7),IF(②選手情報入力!$U$8="","",②選手情報入力!$U$8))))</f>
        <v/>
      </c>
      <c r="AE76" t="str">
        <f>IF(E76="","",IF(②選手情報入力!T85="","",IF(K76=1,IF(②選手情報入力!$T$7="",0,1),IF(②選手情報入力!$T$8="",0,1))))</f>
        <v/>
      </c>
      <c r="AF76" t="str">
        <f>IF(E76="","",IF(②選手情報入力!T85="","",2))</f>
        <v/>
      </c>
      <c r="AG76" t="str">
        <f>IF(E76="","",IF(②選手情報入力!V85="","",IF(K76=1,種目情報!$J$5,種目情報!$J$7)))</f>
        <v/>
      </c>
      <c r="AH76" t="str">
        <f>IF(E76="","",IF(②選手情報入力!V85="","",IF(K76=1,IF(②選手情報入力!$W$7="","",②選手情報入力!$W$7),IF(②選手情報入力!$W$8="","",②選手情報入力!$W$8))))</f>
        <v/>
      </c>
      <c r="AI76" t="str">
        <f>IF(E76="","",IF(②選手情報入力!V85="","",IF(K76=1,IF(②選手情報入力!$V$7="",0,1),IF(②選手情報入力!$V$8="",0,1))))</f>
        <v/>
      </c>
      <c r="AJ76" t="str">
        <f>IF(E76="","",IF(②選手情報入力!V85="","",2))</f>
        <v/>
      </c>
    </row>
    <row r="77" spans="1:36">
      <c r="A77" t="str">
        <f t="shared" si="3"/>
        <v/>
      </c>
      <c r="B77" t="str">
        <f>IF(E77="","",①団体情報入力!$C$5)</f>
        <v/>
      </c>
      <c r="D77" t="str">
        <f>IF(E77="","",①団体情報入力!C$10)</f>
        <v/>
      </c>
      <c r="E77" t="str">
        <f>IF(②選手情報入力!C86="","",②選手情報入力!C86)</f>
        <v/>
      </c>
      <c r="F77" t="str">
        <f>IF(E77="","",②選手情報入力!D86)</f>
        <v/>
      </c>
      <c r="G77" t="str">
        <f>IF(E77="","",ASC(②選手情報入力!E86))</f>
        <v/>
      </c>
      <c r="H77" t="str">
        <f t="shared" si="4"/>
        <v/>
      </c>
      <c r="I77" t="str">
        <f>IF(E77="","",②選手情報入力!F86&amp;" "&amp;②選手情報入力!G86)</f>
        <v/>
      </c>
      <c r="J77" t="str">
        <f>IF(E77="","",IF(②選手情報入力!H86="","JPN",LEFT(②選手情報入力!H86,3)))</f>
        <v/>
      </c>
      <c r="K77" t="str">
        <f>IF(E77="","",IF(②選手情報入力!I86="男",1,2))</f>
        <v/>
      </c>
      <c r="L77" t="str">
        <f>IF(E77="","",IF(②選手情報入力!J86="","",②選手情報入力!J86))</f>
        <v/>
      </c>
      <c r="M77" t="str">
        <f>IF(E77="","",LEFT(②選手情報入力!K86,4))</f>
        <v/>
      </c>
      <c r="N77" t="str">
        <f>IF(E77="","",RIGHT(②選手情報入力!K86,4))</f>
        <v/>
      </c>
      <c r="O77" t="str">
        <f t="shared" si="5"/>
        <v/>
      </c>
      <c r="Q77" t="str">
        <f>IF(E77="","",IF(②選手情報入力!L86="","",IF(K77=1,VLOOKUP(②選手情報入力!L86,種目情報!$A$4:$B$167,2,FALSE),VLOOKUP(②選手情報入力!L86,種目情報!$E$4:$F$142,2,FALSE))))</f>
        <v/>
      </c>
      <c r="R77" t="str">
        <f>IF(E77="","",IF(②選手情報入力!M86="","",②選手情報入力!M86))</f>
        <v/>
      </c>
      <c r="S77" s="28"/>
      <c r="T77" t="str">
        <f>IF(E77="","",IF(②選手情報入力!L86="","",IF(K77=1,VLOOKUP(②選手情報入力!L86,種目情報!$A$4:$C$135,3,FALSE),VLOOKUP(②選手情報入力!L86,種目情報!$E$4:$G$135,3,FALSE))))</f>
        <v/>
      </c>
      <c r="U77" t="str">
        <f>IF(E77="","",IF(②選手情報入力!O86="","",IF(K77=1,VLOOKUP(②選手情報入力!O86,種目情報!$A$5:$B$151,2,FALSE),VLOOKUP(②選手情報入力!O86,種目情報!$E$5:$F$135,2,FALSE))))</f>
        <v/>
      </c>
      <c r="V77" t="str">
        <f>IF(E77="","",IF(②選手情報入力!P86="","",②選手情報入力!P86))</f>
        <v/>
      </c>
      <c r="W77" s="28"/>
      <c r="X77" t="str">
        <f>IF(E77="","",IF(②選手情報入力!O86="","",IF(K77=1,VLOOKUP(②選手情報入力!O86,種目情報!$A$5:$C$135,3,FALSE),VLOOKUP(②選手情報入力!O86,種目情報!$E$5:$G$135,3,FALSE))))</f>
        <v/>
      </c>
      <c r="Y77" t="str">
        <f>IF(E77="","",IF(②選手情報入力!R86="","",IF(K77=1,VLOOKUP(②選手情報入力!R86,種目情報!$A$5:$B$151,2,FALSE),VLOOKUP(②選手情報入力!R86,種目情報!$E$5:$F$135,2,FALSE))))</f>
        <v/>
      </c>
      <c r="Z77" t="str">
        <f>IF(E77="","",IF(②選手情報入力!S86="","",②選手情報入力!S86))</f>
        <v/>
      </c>
      <c r="AA77" s="28"/>
      <c r="AB77" t="str">
        <f>IF(E77="","",IF(②選手情報入力!R86="","",IF(K77=1,VLOOKUP(②選手情報入力!R86,種目情報!$A$5:$C$135,3,FALSE),VLOOKUP(②選手情報入力!R86,種目情報!$E$5:$G$135,3,FALSE))))</f>
        <v/>
      </c>
      <c r="AC77" t="str">
        <f>IF(E77="","",IF(②選手情報入力!T86="","",IF(K77=1,種目情報!$J$4,種目情報!$J$6)))</f>
        <v/>
      </c>
      <c r="AD77" t="str">
        <f>IF(E77="","",IF(②選手情報入力!T86="","",IF(K77=1,IF(②選手情報入力!$U$7="","",②選手情報入力!$U$7),IF(②選手情報入力!$U$8="","",②選手情報入力!$U$8))))</f>
        <v/>
      </c>
      <c r="AE77" t="str">
        <f>IF(E77="","",IF(②選手情報入力!T86="","",IF(K77=1,IF(②選手情報入力!$T$7="",0,1),IF(②選手情報入力!$T$8="",0,1))))</f>
        <v/>
      </c>
      <c r="AF77" t="str">
        <f>IF(E77="","",IF(②選手情報入力!T86="","",2))</f>
        <v/>
      </c>
      <c r="AG77" t="str">
        <f>IF(E77="","",IF(②選手情報入力!V86="","",IF(K77=1,種目情報!$J$5,種目情報!$J$7)))</f>
        <v/>
      </c>
      <c r="AH77" t="str">
        <f>IF(E77="","",IF(②選手情報入力!V86="","",IF(K77=1,IF(②選手情報入力!$W$7="","",②選手情報入力!$W$7),IF(②選手情報入力!$W$8="","",②選手情報入力!$W$8))))</f>
        <v/>
      </c>
      <c r="AI77" t="str">
        <f>IF(E77="","",IF(②選手情報入力!V86="","",IF(K77=1,IF(②選手情報入力!$V$7="",0,1),IF(②選手情報入力!$V$8="",0,1))))</f>
        <v/>
      </c>
      <c r="AJ77" t="str">
        <f>IF(E77="","",IF(②選手情報入力!V86="","",2))</f>
        <v/>
      </c>
    </row>
    <row r="78" spans="1:36">
      <c r="A78" t="str">
        <f t="shared" si="3"/>
        <v/>
      </c>
      <c r="B78" t="str">
        <f>IF(E78="","",①団体情報入力!$C$5)</f>
        <v/>
      </c>
      <c r="D78" t="str">
        <f>IF(E78="","",①団体情報入力!C$10)</f>
        <v/>
      </c>
      <c r="E78" t="str">
        <f>IF(②選手情報入力!C87="","",②選手情報入力!C87)</f>
        <v/>
      </c>
      <c r="F78" t="str">
        <f>IF(E78="","",②選手情報入力!D87)</f>
        <v/>
      </c>
      <c r="G78" t="str">
        <f>IF(E78="","",ASC(②選手情報入力!E87))</f>
        <v/>
      </c>
      <c r="H78" t="str">
        <f t="shared" si="4"/>
        <v/>
      </c>
      <c r="I78" t="str">
        <f>IF(E78="","",②選手情報入力!F87&amp;" "&amp;②選手情報入力!G87)</f>
        <v/>
      </c>
      <c r="J78" t="str">
        <f>IF(E78="","",IF(②選手情報入力!H87="","JPN",LEFT(②選手情報入力!H87,3)))</f>
        <v/>
      </c>
      <c r="K78" t="str">
        <f>IF(E78="","",IF(②選手情報入力!I87="男",1,2))</f>
        <v/>
      </c>
      <c r="L78" t="str">
        <f>IF(E78="","",IF(②選手情報入力!J87="","",②選手情報入力!J87))</f>
        <v/>
      </c>
      <c r="M78" t="str">
        <f>IF(E78="","",LEFT(②選手情報入力!K87,4))</f>
        <v/>
      </c>
      <c r="N78" t="str">
        <f>IF(E78="","",RIGHT(②選手情報入力!K87,4))</f>
        <v/>
      </c>
      <c r="O78" t="str">
        <f t="shared" si="5"/>
        <v/>
      </c>
      <c r="Q78" t="str">
        <f>IF(E78="","",IF(②選手情報入力!L87="","",IF(K78=1,VLOOKUP(②選手情報入力!L87,種目情報!$A$4:$B$167,2,FALSE),VLOOKUP(②選手情報入力!L87,種目情報!$E$4:$F$142,2,FALSE))))</f>
        <v/>
      </c>
      <c r="R78" t="str">
        <f>IF(E78="","",IF(②選手情報入力!M87="","",②選手情報入力!M87))</f>
        <v/>
      </c>
      <c r="S78" s="28"/>
      <c r="T78" t="str">
        <f>IF(E78="","",IF(②選手情報入力!L87="","",IF(K78=1,VLOOKUP(②選手情報入力!L87,種目情報!$A$4:$C$135,3,FALSE),VLOOKUP(②選手情報入力!L87,種目情報!$E$4:$G$135,3,FALSE))))</f>
        <v/>
      </c>
      <c r="U78" t="str">
        <f>IF(E78="","",IF(②選手情報入力!O87="","",IF(K78=1,VLOOKUP(②選手情報入力!O87,種目情報!$A$5:$B$151,2,FALSE),VLOOKUP(②選手情報入力!O87,種目情報!$E$5:$F$135,2,FALSE))))</f>
        <v/>
      </c>
      <c r="V78" t="str">
        <f>IF(E78="","",IF(②選手情報入力!P87="","",②選手情報入力!P87))</f>
        <v/>
      </c>
      <c r="W78" s="28"/>
      <c r="X78" t="str">
        <f>IF(E78="","",IF(②選手情報入力!O87="","",IF(K78=1,VLOOKUP(②選手情報入力!O87,種目情報!$A$5:$C$135,3,FALSE),VLOOKUP(②選手情報入力!O87,種目情報!$E$5:$G$135,3,FALSE))))</f>
        <v/>
      </c>
      <c r="Y78" t="str">
        <f>IF(E78="","",IF(②選手情報入力!R87="","",IF(K78=1,VLOOKUP(②選手情報入力!R87,種目情報!$A$5:$B$151,2,FALSE),VLOOKUP(②選手情報入力!R87,種目情報!$E$5:$F$135,2,FALSE))))</f>
        <v/>
      </c>
      <c r="Z78" t="str">
        <f>IF(E78="","",IF(②選手情報入力!S87="","",②選手情報入力!S87))</f>
        <v/>
      </c>
      <c r="AA78" s="28"/>
      <c r="AB78" t="str">
        <f>IF(E78="","",IF(②選手情報入力!R87="","",IF(K78=1,VLOOKUP(②選手情報入力!R87,種目情報!$A$5:$C$135,3,FALSE),VLOOKUP(②選手情報入力!R87,種目情報!$E$5:$G$135,3,FALSE))))</f>
        <v/>
      </c>
      <c r="AC78" t="str">
        <f>IF(E78="","",IF(②選手情報入力!T87="","",IF(K78=1,種目情報!$J$4,種目情報!$J$6)))</f>
        <v/>
      </c>
      <c r="AD78" t="str">
        <f>IF(E78="","",IF(②選手情報入力!T87="","",IF(K78=1,IF(②選手情報入力!$U$7="","",②選手情報入力!$U$7),IF(②選手情報入力!$U$8="","",②選手情報入力!$U$8))))</f>
        <v/>
      </c>
      <c r="AE78" t="str">
        <f>IF(E78="","",IF(②選手情報入力!T87="","",IF(K78=1,IF(②選手情報入力!$T$7="",0,1),IF(②選手情報入力!$T$8="",0,1))))</f>
        <v/>
      </c>
      <c r="AF78" t="str">
        <f>IF(E78="","",IF(②選手情報入力!T87="","",2))</f>
        <v/>
      </c>
      <c r="AG78" t="str">
        <f>IF(E78="","",IF(②選手情報入力!V87="","",IF(K78=1,種目情報!$J$5,種目情報!$J$7)))</f>
        <v/>
      </c>
      <c r="AH78" t="str">
        <f>IF(E78="","",IF(②選手情報入力!V87="","",IF(K78=1,IF(②選手情報入力!$W$7="","",②選手情報入力!$W$7),IF(②選手情報入力!$W$8="","",②選手情報入力!$W$8))))</f>
        <v/>
      </c>
      <c r="AI78" t="str">
        <f>IF(E78="","",IF(②選手情報入力!V87="","",IF(K78=1,IF(②選手情報入力!$V$7="",0,1),IF(②選手情報入力!$V$8="",0,1))))</f>
        <v/>
      </c>
      <c r="AJ78" t="str">
        <f>IF(E78="","",IF(②選手情報入力!V87="","",2))</f>
        <v/>
      </c>
    </row>
    <row r="79" spans="1:36">
      <c r="A79" t="str">
        <f t="shared" si="3"/>
        <v/>
      </c>
      <c r="B79" t="str">
        <f>IF(E79="","",①団体情報入力!$C$5)</f>
        <v/>
      </c>
      <c r="D79" t="str">
        <f>IF(E79="","",①団体情報入力!C$10)</f>
        <v/>
      </c>
      <c r="E79" t="str">
        <f>IF(②選手情報入力!C88="","",②選手情報入力!C88)</f>
        <v/>
      </c>
      <c r="F79" t="str">
        <f>IF(E79="","",②選手情報入力!D88)</f>
        <v/>
      </c>
      <c r="G79" t="str">
        <f>IF(E79="","",ASC(②選手情報入力!E88))</f>
        <v/>
      </c>
      <c r="H79" t="str">
        <f t="shared" si="4"/>
        <v/>
      </c>
      <c r="I79" t="str">
        <f>IF(E79="","",②選手情報入力!F88&amp;" "&amp;②選手情報入力!G88)</f>
        <v/>
      </c>
      <c r="J79" t="str">
        <f>IF(E79="","",IF(②選手情報入力!H88="","JPN",LEFT(②選手情報入力!H88,3)))</f>
        <v/>
      </c>
      <c r="K79" t="str">
        <f>IF(E79="","",IF(②選手情報入力!I88="男",1,2))</f>
        <v/>
      </c>
      <c r="L79" t="str">
        <f>IF(E79="","",IF(②選手情報入力!J88="","",②選手情報入力!J88))</f>
        <v/>
      </c>
      <c r="M79" t="str">
        <f>IF(E79="","",LEFT(②選手情報入力!K88,4))</f>
        <v/>
      </c>
      <c r="N79" t="str">
        <f>IF(E79="","",RIGHT(②選手情報入力!K88,4))</f>
        <v/>
      </c>
      <c r="O79" t="str">
        <f t="shared" si="5"/>
        <v/>
      </c>
      <c r="Q79" t="str">
        <f>IF(E79="","",IF(②選手情報入力!L88="","",IF(K79=1,VLOOKUP(②選手情報入力!L88,種目情報!$A$4:$B$167,2,FALSE),VLOOKUP(②選手情報入力!L88,種目情報!$E$4:$F$142,2,FALSE))))</f>
        <v/>
      </c>
      <c r="R79" t="str">
        <f>IF(E79="","",IF(②選手情報入力!M88="","",②選手情報入力!M88))</f>
        <v/>
      </c>
      <c r="S79" s="28"/>
      <c r="T79" t="str">
        <f>IF(E79="","",IF(②選手情報入力!L88="","",IF(K79=1,VLOOKUP(②選手情報入力!L88,種目情報!$A$4:$C$135,3,FALSE),VLOOKUP(②選手情報入力!L88,種目情報!$E$4:$G$135,3,FALSE))))</f>
        <v/>
      </c>
      <c r="U79" t="str">
        <f>IF(E79="","",IF(②選手情報入力!O88="","",IF(K79=1,VLOOKUP(②選手情報入力!O88,種目情報!$A$5:$B$151,2,FALSE),VLOOKUP(②選手情報入力!O88,種目情報!$E$5:$F$135,2,FALSE))))</f>
        <v/>
      </c>
      <c r="V79" t="str">
        <f>IF(E79="","",IF(②選手情報入力!P88="","",②選手情報入力!P88))</f>
        <v/>
      </c>
      <c r="W79" s="28"/>
      <c r="X79" t="str">
        <f>IF(E79="","",IF(②選手情報入力!O88="","",IF(K79=1,VLOOKUP(②選手情報入力!O88,種目情報!$A$5:$C$135,3,FALSE),VLOOKUP(②選手情報入力!O88,種目情報!$E$5:$G$135,3,FALSE))))</f>
        <v/>
      </c>
      <c r="Y79" t="str">
        <f>IF(E79="","",IF(②選手情報入力!R88="","",IF(K79=1,VLOOKUP(②選手情報入力!R88,種目情報!$A$5:$B$151,2,FALSE),VLOOKUP(②選手情報入力!R88,種目情報!$E$5:$F$135,2,FALSE))))</f>
        <v/>
      </c>
      <c r="Z79" t="str">
        <f>IF(E79="","",IF(②選手情報入力!S88="","",②選手情報入力!S88))</f>
        <v/>
      </c>
      <c r="AA79" s="28"/>
      <c r="AB79" t="str">
        <f>IF(E79="","",IF(②選手情報入力!R88="","",IF(K79=1,VLOOKUP(②選手情報入力!R88,種目情報!$A$5:$C$135,3,FALSE),VLOOKUP(②選手情報入力!R88,種目情報!$E$5:$G$135,3,FALSE))))</f>
        <v/>
      </c>
      <c r="AC79" t="str">
        <f>IF(E79="","",IF(②選手情報入力!T88="","",IF(K79=1,種目情報!$J$4,種目情報!$J$6)))</f>
        <v/>
      </c>
      <c r="AD79" t="str">
        <f>IF(E79="","",IF(②選手情報入力!T88="","",IF(K79=1,IF(②選手情報入力!$U$7="","",②選手情報入力!$U$7),IF(②選手情報入力!$U$8="","",②選手情報入力!$U$8))))</f>
        <v/>
      </c>
      <c r="AE79" t="str">
        <f>IF(E79="","",IF(②選手情報入力!T88="","",IF(K79=1,IF(②選手情報入力!$T$7="",0,1),IF(②選手情報入力!$T$8="",0,1))))</f>
        <v/>
      </c>
      <c r="AF79" t="str">
        <f>IF(E79="","",IF(②選手情報入力!T88="","",2))</f>
        <v/>
      </c>
      <c r="AG79" t="str">
        <f>IF(E79="","",IF(②選手情報入力!V88="","",IF(K79=1,種目情報!$J$5,種目情報!$J$7)))</f>
        <v/>
      </c>
      <c r="AH79" t="str">
        <f>IF(E79="","",IF(②選手情報入力!V88="","",IF(K79=1,IF(②選手情報入力!$W$7="","",②選手情報入力!$W$7),IF(②選手情報入力!$W$8="","",②選手情報入力!$W$8))))</f>
        <v/>
      </c>
      <c r="AI79" t="str">
        <f>IF(E79="","",IF(②選手情報入力!V88="","",IF(K79=1,IF(②選手情報入力!$V$7="",0,1),IF(②選手情報入力!$V$8="",0,1))))</f>
        <v/>
      </c>
      <c r="AJ79" t="str">
        <f>IF(E79="","",IF(②選手情報入力!V88="","",2))</f>
        <v/>
      </c>
    </row>
    <row r="80" spans="1:36">
      <c r="A80" t="str">
        <f t="shared" si="3"/>
        <v/>
      </c>
      <c r="B80" t="str">
        <f>IF(E80="","",①団体情報入力!$C$5)</f>
        <v/>
      </c>
      <c r="D80" t="str">
        <f>IF(E80="","",①団体情報入力!C$10)</f>
        <v/>
      </c>
      <c r="E80" t="str">
        <f>IF(②選手情報入力!C89="","",②選手情報入力!C89)</f>
        <v/>
      </c>
      <c r="F80" t="str">
        <f>IF(E80="","",②選手情報入力!D89)</f>
        <v/>
      </c>
      <c r="G80" t="str">
        <f>IF(E80="","",ASC(②選手情報入力!E89))</f>
        <v/>
      </c>
      <c r="H80" t="str">
        <f t="shared" si="4"/>
        <v/>
      </c>
      <c r="I80" t="str">
        <f>IF(E80="","",②選手情報入力!F89&amp;" "&amp;②選手情報入力!G89)</f>
        <v/>
      </c>
      <c r="J80" t="str">
        <f>IF(E80="","",IF(②選手情報入力!H89="","JPN",LEFT(②選手情報入力!H89,3)))</f>
        <v/>
      </c>
      <c r="K80" t="str">
        <f>IF(E80="","",IF(②選手情報入力!I89="男",1,2))</f>
        <v/>
      </c>
      <c r="L80" t="str">
        <f>IF(E80="","",IF(②選手情報入力!J89="","",②選手情報入力!J89))</f>
        <v/>
      </c>
      <c r="M80" t="str">
        <f>IF(E80="","",LEFT(②選手情報入力!K89,4))</f>
        <v/>
      </c>
      <c r="N80" t="str">
        <f>IF(E80="","",RIGHT(②選手情報入力!K89,4))</f>
        <v/>
      </c>
      <c r="O80" t="str">
        <f t="shared" si="5"/>
        <v/>
      </c>
      <c r="Q80" t="str">
        <f>IF(E80="","",IF(②選手情報入力!L89="","",IF(K80=1,VLOOKUP(②選手情報入力!L89,種目情報!$A$4:$B$167,2,FALSE),VLOOKUP(②選手情報入力!L89,種目情報!$E$4:$F$142,2,FALSE))))</f>
        <v/>
      </c>
      <c r="R80" t="str">
        <f>IF(E80="","",IF(②選手情報入力!M89="","",②選手情報入力!M89))</f>
        <v/>
      </c>
      <c r="S80" s="28"/>
      <c r="T80" t="str">
        <f>IF(E80="","",IF(②選手情報入力!L89="","",IF(K80=1,VLOOKUP(②選手情報入力!L89,種目情報!$A$4:$C$135,3,FALSE),VLOOKUP(②選手情報入力!L89,種目情報!$E$4:$G$135,3,FALSE))))</f>
        <v/>
      </c>
      <c r="U80" t="str">
        <f>IF(E80="","",IF(②選手情報入力!O89="","",IF(K80=1,VLOOKUP(②選手情報入力!O89,種目情報!$A$5:$B$151,2,FALSE),VLOOKUP(②選手情報入力!O89,種目情報!$E$5:$F$135,2,FALSE))))</f>
        <v/>
      </c>
      <c r="V80" t="str">
        <f>IF(E80="","",IF(②選手情報入力!P89="","",②選手情報入力!P89))</f>
        <v/>
      </c>
      <c r="W80" s="28"/>
      <c r="X80" t="str">
        <f>IF(E80="","",IF(②選手情報入力!O89="","",IF(K80=1,VLOOKUP(②選手情報入力!O89,種目情報!$A$5:$C$135,3,FALSE),VLOOKUP(②選手情報入力!O89,種目情報!$E$5:$G$135,3,FALSE))))</f>
        <v/>
      </c>
      <c r="Y80" t="str">
        <f>IF(E80="","",IF(②選手情報入力!R89="","",IF(K80=1,VLOOKUP(②選手情報入力!R89,種目情報!$A$5:$B$151,2,FALSE),VLOOKUP(②選手情報入力!R89,種目情報!$E$5:$F$135,2,FALSE))))</f>
        <v/>
      </c>
      <c r="Z80" t="str">
        <f>IF(E80="","",IF(②選手情報入力!S89="","",②選手情報入力!S89))</f>
        <v/>
      </c>
      <c r="AA80" s="28"/>
      <c r="AB80" t="str">
        <f>IF(E80="","",IF(②選手情報入力!R89="","",IF(K80=1,VLOOKUP(②選手情報入力!R89,種目情報!$A$5:$C$135,3,FALSE),VLOOKUP(②選手情報入力!R89,種目情報!$E$5:$G$135,3,FALSE))))</f>
        <v/>
      </c>
      <c r="AC80" t="str">
        <f>IF(E80="","",IF(②選手情報入力!T89="","",IF(K80=1,種目情報!$J$4,種目情報!$J$6)))</f>
        <v/>
      </c>
      <c r="AD80" t="str">
        <f>IF(E80="","",IF(②選手情報入力!T89="","",IF(K80=1,IF(②選手情報入力!$U$7="","",②選手情報入力!$U$7),IF(②選手情報入力!$U$8="","",②選手情報入力!$U$8))))</f>
        <v/>
      </c>
      <c r="AE80" t="str">
        <f>IF(E80="","",IF(②選手情報入力!T89="","",IF(K80=1,IF(②選手情報入力!$T$7="",0,1),IF(②選手情報入力!$T$8="",0,1))))</f>
        <v/>
      </c>
      <c r="AF80" t="str">
        <f>IF(E80="","",IF(②選手情報入力!T89="","",2))</f>
        <v/>
      </c>
      <c r="AG80" t="str">
        <f>IF(E80="","",IF(②選手情報入力!V89="","",IF(K80=1,種目情報!$J$5,種目情報!$J$7)))</f>
        <v/>
      </c>
      <c r="AH80" t="str">
        <f>IF(E80="","",IF(②選手情報入力!V89="","",IF(K80=1,IF(②選手情報入力!$W$7="","",②選手情報入力!$W$7),IF(②選手情報入力!$W$8="","",②選手情報入力!$W$8))))</f>
        <v/>
      </c>
      <c r="AI80" t="str">
        <f>IF(E80="","",IF(②選手情報入力!V89="","",IF(K80=1,IF(②選手情報入力!$V$7="",0,1),IF(②選手情報入力!$V$8="",0,1))))</f>
        <v/>
      </c>
      <c r="AJ80" t="str">
        <f>IF(E80="","",IF(②選手情報入力!V89="","",2))</f>
        <v/>
      </c>
    </row>
    <row r="81" spans="1:37">
      <c r="A81" t="str">
        <f t="shared" si="3"/>
        <v/>
      </c>
      <c r="B81" t="str">
        <f>IF(E81="","",①団体情報入力!$C$5)</f>
        <v/>
      </c>
      <c r="D81" t="str">
        <f>IF(E81="","",①団体情報入力!C$10)</f>
        <v/>
      </c>
      <c r="E81" t="str">
        <f>IF(②選手情報入力!C90="","",②選手情報入力!C90)</f>
        <v/>
      </c>
      <c r="F81" t="str">
        <f>IF(E81="","",②選手情報入力!D90)</f>
        <v/>
      </c>
      <c r="G81" t="str">
        <f>IF(E81="","",ASC(②選手情報入力!E90))</f>
        <v/>
      </c>
      <c r="H81" t="str">
        <f t="shared" si="4"/>
        <v/>
      </c>
      <c r="I81" t="str">
        <f>IF(E81="","",②選手情報入力!F90&amp;" "&amp;②選手情報入力!G90)</f>
        <v/>
      </c>
      <c r="J81" t="str">
        <f>IF(E81="","",IF(②選手情報入力!H90="","JPN",LEFT(②選手情報入力!H90,3)))</f>
        <v/>
      </c>
      <c r="K81" t="str">
        <f>IF(E81="","",IF(②選手情報入力!I90="男",1,2))</f>
        <v/>
      </c>
      <c r="L81" t="str">
        <f>IF(E81="","",IF(②選手情報入力!J90="","",②選手情報入力!J90))</f>
        <v/>
      </c>
      <c r="M81" t="str">
        <f>IF(E81="","",LEFT(②選手情報入力!K90,4))</f>
        <v/>
      </c>
      <c r="N81" t="str">
        <f>IF(E81="","",RIGHT(②選手情報入力!K90,4))</f>
        <v/>
      </c>
      <c r="O81" t="str">
        <f t="shared" si="5"/>
        <v/>
      </c>
      <c r="Q81" t="str">
        <f>IF(E81="","",IF(②選手情報入力!L90="","",IF(K81=1,VLOOKUP(②選手情報入力!L90,種目情報!$A$4:$B$167,2,FALSE),VLOOKUP(②選手情報入力!L90,種目情報!$E$4:$F$142,2,FALSE))))</f>
        <v/>
      </c>
      <c r="R81" t="str">
        <f>IF(E81="","",IF(②選手情報入力!M90="","",②選手情報入力!M90))</f>
        <v/>
      </c>
      <c r="S81" s="28"/>
      <c r="T81" t="str">
        <f>IF(E81="","",IF(②選手情報入力!L90="","",IF(K81=1,VLOOKUP(②選手情報入力!L90,種目情報!$A$4:$C$135,3,FALSE),VLOOKUP(②選手情報入力!L90,種目情報!$E$4:$G$135,3,FALSE))))</f>
        <v/>
      </c>
      <c r="U81" t="str">
        <f>IF(E81="","",IF(②選手情報入力!O90="","",IF(K81=1,VLOOKUP(②選手情報入力!O90,種目情報!$A$5:$B$151,2,FALSE),VLOOKUP(②選手情報入力!O90,種目情報!$E$5:$F$135,2,FALSE))))</f>
        <v/>
      </c>
      <c r="V81" t="str">
        <f>IF(E81="","",IF(②選手情報入力!P90="","",②選手情報入力!P90))</f>
        <v/>
      </c>
      <c r="W81" s="28"/>
      <c r="X81" t="str">
        <f>IF(E81="","",IF(②選手情報入力!O90="","",IF(K81=1,VLOOKUP(②選手情報入力!O90,種目情報!$A$5:$C$135,3,FALSE),VLOOKUP(②選手情報入力!O90,種目情報!$E$5:$G$135,3,FALSE))))</f>
        <v/>
      </c>
      <c r="Y81" t="str">
        <f>IF(E81="","",IF(②選手情報入力!R90="","",IF(K81=1,VLOOKUP(②選手情報入力!R90,種目情報!$A$5:$B$151,2,FALSE),VLOOKUP(②選手情報入力!R90,種目情報!$E$5:$F$135,2,FALSE))))</f>
        <v/>
      </c>
      <c r="Z81" t="str">
        <f>IF(E81="","",IF(②選手情報入力!S90="","",②選手情報入力!S90))</f>
        <v/>
      </c>
      <c r="AA81" s="28"/>
      <c r="AB81" t="str">
        <f>IF(E81="","",IF(②選手情報入力!R90="","",IF(K81=1,VLOOKUP(②選手情報入力!R90,種目情報!$A$5:$C$135,3,FALSE),VLOOKUP(②選手情報入力!R90,種目情報!$E$5:$G$135,3,FALSE))))</f>
        <v/>
      </c>
      <c r="AC81" t="str">
        <f>IF(E81="","",IF(②選手情報入力!T90="","",IF(K81=1,種目情報!$J$4,種目情報!$J$6)))</f>
        <v/>
      </c>
      <c r="AD81" t="str">
        <f>IF(E81="","",IF(②選手情報入力!T90="","",IF(K81=1,IF(②選手情報入力!$U$7="","",②選手情報入力!$U$7),IF(②選手情報入力!$U$8="","",②選手情報入力!$U$8))))</f>
        <v/>
      </c>
      <c r="AE81" t="str">
        <f>IF(E81="","",IF(②選手情報入力!T90="","",IF(K81=1,IF(②選手情報入力!$T$7="",0,1),IF(②選手情報入力!$T$8="",0,1))))</f>
        <v/>
      </c>
      <c r="AF81" t="str">
        <f>IF(E81="","",IF(②選手情報入力!T90="","",2))</f>
        <v/>
      </c>
      <c r="AG81" t="str">
        <f>IF(E81="","",IF(②選手情報入力!V90="","",IF(K81=1,種目情報!$J$5,種目情報!$J$7)))</f>
        <v/>
      </c>
      <c r="AH81" t="str">
        <f>IF(E81="","",IF(②選手情報入力!V90="","",IF(K81=1,IF(②選手情報入力!$W$7="","",②選手情報入力!$W$7),IF(②選手情報入力!$W$8="","",②選手情報入力!$W$8))))</f>
        <v/>
      </c>
      <c r="AI81" t="str">
        <f>IF(E81="","",IF(②選手情報入力!V90="","",IF(K81=1,IF(②選手情報入力!$V$7="",0,1),IF(②選手情報入力!$V$8="",0,1))))</f>
        <v/>
      </c>
      <c r="AJ81" t="str">
        <f>IF(E81="","",IF(②選手情報入力!V90="","",2))</f>
        <v/>
      </c>
    </row>
    <row r="82" spans="1:37">
      <c r="A82" t="str">
        <f t="shared" si="3"/>
        <v/>
      </c>
      <c r="B82" t="str">
        <f>IF(E82="","",①団体情報入力!$C$5)</f>
        <v/>
      </c>
      <c r="D82" t="str">
        <f>IF(E82="","",①団体情報入力!C$10)</f>
        <v/>
      </c>
      <c r="E82" t="str">
        <f>IF(②選手情報入力!C91="","",②選手情報入力!C91)</f>
        <v/>
      </c>
      <c r="F82" t="str">
        <f>IF(E82="","",②選手情報入力!D91)</f>
        <v/>
      </c>
      <c r="G82" t="str">
        <f>IF(E82="","",ASC(②選手情報入力!E91))</f>
        <v/>
      </c>
      <c r="H82" t="str">
        <f t="shared" si="4"/>
        <v/>
      </c>
      <c r="I82" t="str">
        <f>IF(E82="","",②選手情報入力!F91&amp;" "&amp;②選手情報入力!G91)</f>
        <v/>
      </c>
      <c r="J82" t="str">
        <f>IF(E82="","",IF(②選手情報入力!H91="","JPN",LEFT(②選手情報入力!H91,3)))</f>
        <v/>
      </c>
      <c r="K82" t="str">
        <f>IF(E82="","",IF(②選手情報入力!I91="男",1,2))</f>
        <v/>
      </c>
      <c r="L82" t="str">
        <f>IF(E82="","",IF(②選手情報入力!J91="","",②選手情報入力!J91))</f>
        <v/>
      </c>
      <c r="M82" t="str">
        <f>IF(E82="","",LEFT(②選手情報入力!K91,4))</f>
        <v/>
      </c>
      <c r="N82" t="str">
        <f>IF(E82="","",RIGHT(②選手情報入力!K91,4))</f>
        <v/>
      </c>
      <c r="O82" t="str">
        <f t="shared" si="5"/>
        <v/>
      </c>
      <c r="Q82" t="str">
        <f>IF(E82="","",IF(②選手情報入力!L91="","",IF(K82=1,VLOOKUP(②選手情報入力!L91,種目情報!$A$4:$B$167,2,FALSE),VLOOKUP(②選手情報入力!L91,種目情報!$E$4:$F$142,2,FALSE))))</f>
        <v/>
      </c>
      <c r="R82" t="str">
        <f>IF(E82="","",IF(②選手情報入力!M91="","",②選手情報入力!M91))</f>
        <v/>
      </c>
      <c r="S82" s="28"/>
      <c r="T82" t="str">
        <f>IF(E82="","",IF(②選手情報入力!L91="","",IF(K82=1,VLOOKUP(②選手情報入力!L91,種目情報!$A$4:$C$135,3,FALSE),VLOOKUP(②選手情報入力!L91,種目情報!$E$4:$G$135,3,FALSE))))</f>
        <v/>
      </c>
      <c r="U82" t="str">
        <f>IF(E82="","",IF(②選手情報入力!O91="","",IF(K82=1,VLOOKUP(②選手情報入力!O91,種目情報!$A$5:$B$151,2,FALSE),VLOOKUP(②選手情報入力!O91,種目情報!$E$5:$F$135,2,FALSE))))</f>
        <v/>
      </c>
      <c r="V82" t="str">
        <f>IF(E82="","",IF(②選手情報入力!P91="","",②選手情報入力!P91))</f>
        <v/>
      </c>
      <c r="W82" s="28"/>
      <c r="X82" t="str">
        <f>IF(E82="","",IF(②選手情報入力!O91="","",IF(K82=1,VLOOKUP(②選手情報入力!O91,種目情報!$A$5:$C$135,3,FALSE),VLOOKUP(②選手情報入力!O91,種目情報!$E$5:$G$135,3,FALSE))))</f>
        <v/>
      </c>
      <c r="Y82" t="str">
        <f>IF(E82="","",IF(②選手情報入力!R91="","",IF(K82=1,VLOOKUP(②選手情報入力!R91,種目情報!$A$5:$B$151,2,FALSE),VLOOKUP(②選手情報入力!R91,種目情報!$E$5:$F$135,2,FALSE))))</f>
        <v/>
      </c>
      <c r="Z82" t="str">
        <f>IF(E82="","",IF(②選手情報入力!S91="","",②選手情報入力!S91))</f>
        <v/>
      </c>
      <c r="AA82" s="28"/>
      <c r="AB82" t="str">
        <f>IF(E82="","",IF(②選手情報入力!R91="","",IF(K82=1,VLOOKUP(②選手情報入力!R91,種目情報!$A$5:$C$135,3,FALSE),VLOOKUP(②選手情報入力!R91,種目情報!$E$5:$G$135,3,FALSE))))</f>
        <v/>
      </c>
      <c r="AC82" t="str">
        <f>IF(E82="","",IF(②選手情報入力!T91="","",IF(K82=1,種目情報!$J$4,種目情報!$J$6)))</f>
        <v/>
      </c>
      <c r="AD82" t="str">
        <f>IF(E82="","",IF(②選手情報入力!T91="","",IF(K82=1,IF(②選手情報入力!$U$7="","",②選手情報入力!$U$7),IF(②選手情報入力!$U$8="","",②選手情報入力!$U$8))))</f>
        <v/>
      </c>
      <c r="AE82" t="str">
        <f>IF(E82="","",IF(②選手情報入力!T91="","",IF(K82=1,IF(②選手情報入力!$T$7="",0,1),IF(②選手情報入力!$T$8="",0,1))))</f>
        <v/>
      </c>
      <c r="AF82" t="str">
        <f>IF(E82="","",IF(②選手情報入力!T91="","",2))</f>
        <v/>
      </c>
      <c r="AG82" t="str">
        <f>IF(E82="","",IF(②選手情報入力!V91="","",IF(K82=1,種目情報!$J$5,種目情報!$J$7)))</f>
        <v/>
      </c>
      <c r="AH82" t="str">
        <f>IF(E82="","",IF(②選手情報入力!V91="","",IF(K82=1,IF(②選手情報入力!$W$7="","",②選手情報入力!$W$7),IF(②選手情報入力!$W$8="","",②選手情報入力!$W$8))))</f>
        <v/>
      </c>
      <c r="AI82" t="str">
        <f>IF(E82="","",IF(②選手情報入力!V91="","",IF(K82=1,IF(②選手情報入力!$V$7="",0,1),IF(②選手情報入力!$V$8="",0,1))))</f>
        <v/>
      </c>
      <c r="AJ82" t="str">
        <f>IF(E82="","",IF(②選手情報入力!V91="","",2))</f>
        <v/>
      </c>
    </row>
    <row r="83" spans="1:37">
      <c r="A83" t="str">
        <f t="shared" si="3"/>
        <v/>
      </c>
      <c r="B83" t="str">
        <f>IF(E83="","",①団体情報入力!$C$5)</f>
        <v/>
      </c>
      <c r="D83" t="str">
        <f>IF(E83="","",①団体情報入力!C$10)</f>
        <v/>
      </c>
      <c r="E83" t="str">
        <f>IF(②選手情報入力!C92="","",②選手情報入力!C92)</f>
        <v/>
      </c>
      <c r="F83" t="str">
        <f>IF(E83="","",②選手情報入力!D92)</f>
        <v/>
      </c>
      <c r="G83" t="str">
        <f>IF(E83="","",ASC(②選手情報入力!E92))</f>
        <v/>
      </c>
      <c r="H83" t="str">
        <f t="shared" si="4"/>
        <v/>
      </c>
      <c r="I83" t="str">
        <f>IF(E83="","",②選手情報入力!F92&amp;" "&amp;②選手情報入力!G92)</f>
        <v/>
      </c>
      <c r="J83" t="str">
        <f>IF(E83="","",IF(②選手情報入力!H92="","JPN",LEFT(②選手情報入力!H92,3)))</f>
        <v/>
      </c>
      <c r="K83" t="str">
        <f>IF(E83="","",IF(②選手情報入力!I92="男",1,2))</f>
        <v/>
      </c>
      <c r="L83" t="str">
        <f>IF(E83="","",IF(②選手情報入力!J92="","",②選手情報入力!J92))</f>
        <v/>
      </c>
      <c r="M83" t="str">
        <f>IF(E83="","",LEFT(②選手情報入力!K92,4))</f>
        <v/>
      </c>
      <c r="N83" t="str">
        <f>IF(E83="","",RIGHT(②選手情報入力!K92,4))</f>
        <v/>
      </c>
      <c r="O83" t="str">
        <f t="shared" si="5"/>
        <v/>
      </c>
      <c r="Q83" t="str">
        <f>IF(E83="","",IF(②選手情報入力!L92="","",IF(K83=1,VLOOKUP(②選手情報入力!L92,種目情報!$A$4:$B$167,2,FALSE),VLOOKUP(②選手情報入力!L92,種目情報!$E$4:$F$142,2,FALSE))))</f>
        <v/>
      </c>
      <c r="R83" t="str">
        <f>IF(E83="","",IF(②選手情報入力!M92="","",②選手情報入力!M92))</f>
        <v/>
      </c>
      <c r="S83" s="28"/>
      <c r="T83" t="str">
        <f>IF(E83="","",IF(②選手情報入力!L92="","",IF(K83=1,VLOOKUP(②選手情報入力!L92,種目情報!$A$4:$C$135,3,FALSE),VLOOKUP(②選手情報入力!L92,種目情報!$E$4:$G$135,3,FALSE))))</f>
        <v/>
      </c>
      <c r="U83" t="str">
        <f>IF(E83="","",IF(②選手情報入力!O92="","",IF(K83=1,VLOOKUP(②選手情報入力!O92,種目情報!$A$5:$B$151,2,FALSE),VLOOKUP(②選手情報入力!O92,種目情報!$E$5:$F$135,2,FALSE))))</f>
        <v/>
      </c>
      <c r="V83" t="str">
        <f>IF(E83="","",IF(②選手情報入力!P92="","",②選手情報入力!P92))</f>
        <v/>
      </c>
      <c r="W83" s="28"/>
      <c r="X83" t="str">
        <f>IF(E83="","",IF(②選手情報入力!O92="","",IF(K83=1,VLOOKUP(②選手情報入力!O92,種目情報!$A$5:$C$135,3,FALSE),VLOOKUP(②選手情報入力!O92,種目情報!$E$5:$G$135,3,FALSE))))</f>
        <v/>
      </c>
      <c r="Y83" t="str">
        <f>IF(E83="","",IF(②選手情報入力!R92="","",IF(K83=1,VLOOKUP(②選手情報入力!R92,種目情報!$A$5:$B$151,2,FALSE),VLOOKUP(②選手情報入力!R92,種目情報!$E$5:$F$135,2,FALSE))))</f>
        <v/>
      </c>
      <c r="Z83" t="str">
        <f>IF(E83="","",IF(②選手情報入力!S92="","",②選手情報入力!S92))</f>
        <v/>
      </c>
      <c r="AA83" s="28"/>
      <c r="AB83" t="str">
        <f>IF(E83="","",IF(②選手情報入力!R92="","",IF(K83=1,VLOOKUP(②選手情報入力!R92,種目情報!$A$5:$C$135,3,FALSE),VLOOKUP(②選手情報入力!R92,種目情報!$E$5:$G$135,3,FALSE))))</f>
        <v/>
      </c>
      <c r="AC83" t="str">
        <f>IF(E83="","",IF(②選手情報入力!T92="","",IF(K83=1,種目情報!$J$4,種目情報!$J$6)))</f>
        <v/>
      </c>
      <c r="AD83" t="str">
        <f>IF(E83="","",IF(②選手情報入力!T92="","",IF(K83=1,IF(②選手情報入力!$U$7="","",②選手情報入力!$U$7),IF(②選手情報入力!$U$8="","",②選手情報入力!$U$8))))</f>
        <v/>
      </c>
      <c r="AE83" t="str">
        <f>IF(E83="","",IF(②選手情報入力!T92="","",IF(K83=1,IF(②選手情報入力!$T$7="",0,1),IF(②選手情報入力!$T$8="",0,1))))</f>
        <v/>
      </c>
      <c r="AF83" t="str">
        <f>IF(E83="","",IF(②選手情報入力!T92="","",2))</f>
        <v/>
      </c>
      <c r="AG83" t="str">
        <f>IF(E83="","",IF(②選手情報入力!V92="","",IF(K83=1,種目情報!$J$5,種目情報!$J$7)))</f>
        <v/>
      </c>
      <c r="AH83" t="str">
        <f>IF(E83="","",IF(②選手情報入力!V92="","",IF(K83=1,IF(②選手情報入力!$W$7="","",②選手情報入力!$W$7),IF(②選手情報入力!$W$8="","",②選手情報入力!$W$8))))</f>
        <v/>
      </c>
      <c r="AI83" t="str">
        <f>IF(E83="","",IF(②選手情報入力!V92="","",IF(K83=1,IF(②選手情報入力!$V$7="",0,1),IF(②選手情報入力!$V$8="",0,1))))</f>
        <v/>
      </c>
      <c r="AJ83" t="str">
        <f>IF(E83="","",IF(②選手情報入力!V92="","",2))</f>
        <v/>
      </c>
    </row>
    <row r="84" spans="1:37">
      <c r="A84" t="str">
        <f t="shared" si="3"/>
        <v/>
      </c>
      <c r="B84" t="str">
        <f>IF(E84="","",①団体情報入力!$C$5)</f>
        <v/>
      </c>
      <c r="D84" t="str">
        <f>IF(E84="","",①団体情報入力!C$10)</f>
        <v/>
      </c>
      <c r="E84" t="str">
        <f>IF(②選手情報入力!C93="","",②選手情報入力!C93)</f>
        <v/>
      </c>
      <c r="F84" t="str">
        <f>IF(E84="","",②選手情報入力!D93)</f>
        <v/>
      </c>
      <c r="G84" t="str">
        <f>IF(E84="","",ASC(②選手情報入力!E93))</f>
        <v/>
      </c>
      <c r="H84" t="str">
        <f t="shared" si="4"/>
        <v/>
      </c>
      <c r="I84" t="str">
        <f>IF(E84="","",②選手情報入力!F93&amp;" "&amp;②選手情報入力!G93)</f>
        <v/>
      </c>
      <c r="J84" t="str">
        <f>IF(E84="","",IF(②選手情報入力!H93="","JPN",LEFT(②選手情報入力!H93,3)))</f>
        <v/>
      </c>
      <c r="K84" t="str">
        <f>IF(E84="","",IF(②選手情報入力!I93="男",1,2))</f>
        <v/>
      </c>
      <c r="L84" t="str">
        <f>IF(E84="","",IF(②選手情報入力!J93="","",②選手情報入力!J93))</f>
        <v/>
      </c>
      <c r="M84" t="str">
        <f>IF(E84="","",LEFT(②選手情報入力!K93,4))</f>
        <v/>
      </c>
      <c r="N84" t="str">
        <f>IF(E84="","",RIGHT(②選手情報入力!K93,4))</f>
        <v/>
      </c>
      <c r="O84" t="str">
        <f t="shared" si="5"/>
        <v/>
      </c>
      <c r="Q84" t="str">
        <f>IF(E84="","",IF(②選手情報入力!L93="","",IF(K84=1,VLOOKUP(②選手情報入力!L93,種目情報!$A$4:$B$167,2,FALSE),VLOOKUP(②選手情報入力!L93,種目情報!$E$4:$F$142,2,FALSE))))</f>
        <v/>
      </c>
      <c r="R84" t="str">
        <f>IF(E84="","",IF(②選手情報入力!M93="","",②選手情報入力!M93))</f>
        <v/>
      </c>
      <c r="S84" s="28"/>
      <c r="T84" t="str">
        <f>IF(E84="","",IF(②選手情報入力!L93="","",IF(K84=1,VLOOKUP(②選手情報入力!L93,種目情報!$A$4:$C$135,3,FALSE),VLOOKUP(②選手情報入力!L93,種目情報!$E$4:$G$135,3,FALSE))))</f>
        <v/>
      </c>
      <c r="U84" t="str">
        <f>IF(E84="","",IF(②選手情報入力!O93="","",IF(K84=1,VLOOKUP(②選手情報入力!O93,種目情報!$A$5:$B$151,2,FALSE),VLOOKUP(②選手情報入力!O93,種目情報!$E$5:$F$135,2,FALSE))))</f>
        <v/>
      </c>
      <c r="V84" t="str">
        <f>IF(E84="","",IF(②選手情報入力!P93="","",②選手情報入力!P93))</f>
        <v/>
      </c>
      <c r="W84" s="28"/>
      <c r="X84" t="str">
        <f>IF(E84="","",IF(②選手情報入力!O93="","",IF(K84=1,VLOOKUP(②選手情報入力!O93,種目情報!$A$5:$C$135,3,FALSE),VLOOKUP(②選手情報入力!O93,種目情報!$E$5:$G$135,3,FALSE))))</f>
        <v/>
      </c>
      <c r="Y84" t="str">
        <f>IF(E84="","",IF(②選手情報入力!R93="","",IF(K84=1,VLOOKUP(②選手情報入力!R93,種目情報!$A$5:$B$151,2,FALSE),VLOOKUP(②選手情報入力!R93,種目情報!$E$5:$F$135,2,FALSE))))</f>
        <v/>
      </c>
      <c r="Z84" t="str">
        <f>IF(E84="","",IF(②選手情報入力!S93="","",②選手情報入力!S93))</f>
        <v/>
      </c>
      <c r="AA84" s="28"/>
      <c r="AB84" t="str">
        <f>IF(E84="","",IF(②選手情報入力!R93="","",IF(K84=1,VLOOKUP(②選手情報入力!R93,種目情報!$A$5:$C$135,3,FALSE),VLOOKUP(②選手情報入力!R93,種目情報!$E$5:$G$135,3,FALSE))))</f>
        <v/>
      </c>
      <c r="AC84" t="str">
        <f>IF(E84="","",IF(②選手情報入力!T93="","",IF(K84=1,種目情報!$J$4,種目情報!$J$6)))</f>
        <v/>
      </c>
      <c r="AD84" t="str">
        <f>IF(E84="","",IF(②選手情報入力!T93="","",IF(K84=1,IF(②選手情報入力!$U$7="","",②選手情報入力!$U$7),IF(②選手情報入力!$U$8="","",②選手情報入力!$U$8))))</f>
        <v/>
      </c>
      <c r="AE84" t="str">
        <f>IF(E84="","",IF(②選手情報入力!T93="","",IF(K84=1,IF(②選手情報入力!$T$7="",0,1),IF(②選手情報入力!$T$8="",0,1))))</f>
        <v/>
      </c>
      <c r="AF84" t="str">
        <f>IF(E84="","",IF(②選手情報入力!T93="","",2))</f>
        <v/>
      </c>
      <c r="AG84" t="str">
        <f>IF(E84="","",IF(②選手情報入力!V93="","",IF(K84=1,種目情報!$J$5,種目情報!$J$7)))</f>
        <v/>
      </c>
      <c r="AH84" t="str">
        <f>IF(E84="","",IF(②選手情報入力!V93="","",IF(K84=1,IF(②選手情報入力!$W$7="","",②選手情報入力!$W$7),IF(②選手情報入力!$W$8="","",②選手情報入力!$W$8))))</f>
        <v/>
      </c>
      <c r="AI84" t="str">
        <f>IF(E84="","",IF(②選手情報入力!V93="","",IF(K84=1,IF(②選手情報入力!$V$7="",0,1),IF(②選手情報入力!$V$8="",0,1))))</f>
        <v/>
      </c>
      <c r="AJ84" t="str">
        <f>IF(E84="","",IF(②選手情報入力!V93="","",2))</f>
        <v/>
      </c>
    </row>
    <row r="85" spans="1:37">
      <c r="A85" t="str">
        <f t="shared" si="3"/>
        <v/>
      </c>
      <c r="B85" t="str">
        <f>IF(E85="","",①団体情報入力!$C$5)</f>
        <v/>
      </c>
      <c r="D85" t="str">
        <f>IF(E85="","",①団体情報入力!C$10)</f>
        <v/>
      </c>
      <c r="E85" t="str">
        <f>IF(②選手情報入力!C94="","",②選手情報入力!C94)</f>
        <v/>
      </c>
      <c r="F85" t="str">
        <f>IF(E85="","",②選手情報入力!D94)</f>
        <v/>
      </c>
      <c r="G85" t="str">
        <f>IF(E85="","",ASC(②選手情報入力!E94))</f>
        <v/>
      </c>
      <c r="H85" t="str">
        <f t="shared" si="4"/>
        <v/>
      </c>
      <c r="I85" t="str">
        <f>IF(E85="","",②選手情報入力!F94&amp;" "&amp;②選手情報入力!G94)</f>
        <v/>
      </c>
      <c r="J85" t="str">
        <f>IF(E85="","",IF(②選手情報入力!H94="","JPN",LEFT(②選手情報入力!H94,3)))</f>
        <v/>
      </c>
      <c r="K85" t="str">
        <f>IF(E85="","",IF(②選手情報入力!I94="男",1,2))</f>
        <v/>
      </c>
      <c r="L85" t="str">
        <f>IF(E85="","",IF(②選手情報入力!J94="","",②選手情報入力!J94))</f>
        <v/>
      </c>
      <c r="M85" t="str">
        <f>IF(E85="","",LEFT(②選手情報入力!K94,4))</f>
        <v/>
      </c>
      <c r="N85" t="str">
        <f>IF(E85="","",RIGHT(②選手情報入力!K94,4))</f>
        <v/>
      </c>
      <c r="O85" t="str">
        <f t="shared" si="5"/>
        <v/>
      </c>
      <c r="Q85" t="str">
        <f>IF(E85="","",IF(②選手情報入力!L94="","",IF(K85=1,VLOOKUP(②選手情報入力!L94,種目情報!$A$4:$B$167,2,FALSE),VLOOKUP(②選手情報入力!L94,種目情報!$E$4:$F$142,2,FALSE))))</f>
        <v/>
      </c>
      <c r="R85" t="str">
        <f>IF(E85="","",IF(②選手情報入力!M94="","",②選手情報入力!M94))</f>
        <v/>
      </c>
      <c r="S85" s="28"/>
      <c r="T85" t="str">
        <f>IF(E85="","",IF(②選手情報入力!L94="","",IF(K85=1,VLOOKUP(②選手情報入力!L94,種目情報!$A$4:$C$135,3,FALSE),VLOOKUP(②選手情報入力!L94,種目情報!$E$4:$G$135,3,FALSE))))</f>
        <v/>
      </c>
      <c r="U85" t="str">
        <f>IF(E85="","",IF(②選手情報入力!O94="","",IF(K85=1,VLOOKUP(②選手情報入力!O94,種目情報!$A$5:$B$151,2,FALSE),VLOOKUP(②選手情報入力!O94,種目情報!$E$5:$F$135,2,FALSE))))</f>
        <v/>
      </c>
      <c r="V85" t="str">
        <f>IF(E85="","",IF(②選手情報入力!P94="","",②選手情報入力!P94))</f>
        <v/>
      </c>
      <c r="W85" s="28"/>
      <c r="X85" t="str">
        <f>IF(E85="","",IF(②選手情報入力!O94="","",IF(K85=1,VLOOKUP(②選手情報入力!O94,種目情報!$A$5:$C$135,3,FALSE),VLOOKUP(②選手情報入力!O94,種目情報!$E$5:$G$135,3,FALSE))))</f>
        <v/>
      </c>
      <c r="Y85" t="str">
        <f>IF(E85="","",IF(②選手情報入力!R94="","",IF(K85=1,VLOOKUP(②選手情報入力!R94,種目情報!$A$5:$B$151,2,FALSE),VLOOKUP(②選手情報入力!R94,種目情報!$E$5:$F$135,2,FALSE))))</f>
        <v/>
      </c>
      <c r="Z85" t="str">
        <f>IF(E85="","",IF(②選手情報入力!S94="","",②選手情報入力!S94))</f>
        <v/>
      </c>
      <c r="AA85" s="28"/>
      <c r="AB85" t="str">
        <f>IF(E85="","",IF(②選手情報入力!R94="","",IF(K85=1,VLOOKUP(②選手情報入力!R94,種目情報!$A$5:$C$135,3,FALSE),VLOOKUP(②選手情報入力!R94,種目情報!$E$5:$G$135,3,FALSE))))</f>
        <v/>
      </c>
      <c r="AC85" t="str">
        <f>IF(E85="","",IF(②選手情報入力!T94="","",IF(K85=1,種目情報!$J$4,種目情報!$J$6)))</f>
        <v/>
      </c>
      <c r="AD85" t="str">
        <f>IF(E85="","",IF(②選手情報入力!T94="","",IF(K85=1,IF(②選手情報入力!$U$7="","",②選手情報入力!$U$7),IF(②選手情報入力!$U$8="","",②選手情報入力!$U$8))))</f>
        <v/>
      </c>
      <c r="AE85" t="str">
        <f>IF(E85="","",IF(②選手情報入力!T94="","",IF(K85=1,IF(②選手情報入力!$T$7="",0,1),IF(②選手情報入力!$T$8="",0,1))))</f>
        <v/>
      </c>
      <c r="AF85" t="str">
        <f>IF(E85="","",IF(②選手情報入力!T94="","",2))</f>
        <v/>
      </c>
      <c r="AG85" t="str">
        <f>IF(E85="","",IF(②選手情報入力!V94="","",IF(K85=1,種目情報!$J$5,種目情報!$J$7)))</f>
        <v/>
      </c>
      <c r="AH85" t="str">
        <f>IF(E85="","",IF(②選手情報入力!V94="","",IF(K85=1,IF(②選手情報入力!$W$7="","",②選手情報入力!$W$7),IF(②選手情報入力!$W$8="","",②選手情報入力!$W$8))))</f>
        <v/>
      </c>
      <c r="AI85" t="str">
        <f>IF(E85="","",IF(②選手情報入力!V94="","",IF(K85=1,IF(②選手情報入力!$V$7="",0,1),IF(②選手情報入力!$V$8="",0,1))))</f>
        <v/>
      </c>
      <c r="AJ85" t="str">
        <f>IF(E85="","",IF(②選手情報入力!V94="","",2))</f>
        <v/>
      </c>
    </row>
    <row r="86" spans="1:37">
      <c r="A86" t="str">
        <f t="shared" si="3"/>
        <v/>
      </c>
      <c r="B86" t="str">
        <f>IF(E86="","",①団体情報入力!$C$5)</f>
        <v/>
      </c>
      <c r="D86" t="str">
        <f>IF(E86="","",①団体情報入力!C$10)</f>
        <v/>
      </c>
      <c r="E86" t="str">
        <f>IF(②選手情報入力!C95="","",②選手情報入力!C95)</f>
        <v/>
      </c>
      <c r="F86" t="str">
        <f>IF(E86="","",②選手情報入力!D95)</f>
        <v/>
      </c>
      <c r="G86" t="str">
        <f>IF(E86="","",ASC(②選手情報入力!E95))</f>
        <v/>
      </c>
      <c r="H86" t="str">
        <f t="shared" si="4"/>
        <v/>
      </c>
      <c r="I86" t="str">
        <f>IF(E86="","",②選手情報入力!F95&amp;" "&amp;②選手情報入力!G95)</f>
        <v/>
      </c>
      <c r="J86" t="str">
        <f>IF(E86="","",IF(②選手情報入力!H95="","JPN",LEFT(②選手情報入力!H95,3)))</f>
        <v/>
      </c>
      <c r="K86" t="str">
        <f>IF(E86="","",IF(②選手情報入力!I95="男",1,2))</f>
        <v/>
      </c>
      <c r="L86" t="str">
        <f>IF(E86="","",IF(②選手情報入力!J95="","",②選手情報入力!J95))</f>
        <v/>
      </c>
      <c r="M86" t="str">
        <f>IF(E86="","",LEFT(②選手情報入力!K95,4))</f>
        <v/>
      </c>
      <c r="N86" t="str">
        <f>IF(E86="","",RIGHT(②選手情報入力!K95,4))</f>
        <v/>
      </c>
      <c r="O86" t="str">
        <f t="shared" si="5"/>
        <v/>
      </c>
      <c r="Q86" t="str">
        <f>IF(E86="","",IF(②選手情報入力!L95="","",IF(K86=1,VLOOKUP(②選手情報入力!L95,種目情報!$A$4:$B$167,2,FALSE),VLOOKUP(②選手情報入力!L95,種目情報!$E$4:$F$142,2,FALSE))))</f>
        <v/>
      </c>
      <c r="R86" t="str">
        <f>IF(E86="","",IF(②選手情報入力!M95="","",②選手情報入力!M95))</f>
        <v/>
      </c>
      <c r="S86" s="28"/>
      <c r="T86" t="str">
        <f>IF(E86="","",IF(②選手情報入力!L95="","",IF(K86=1,VLOOKUP(②選手情報入力!L95,種目情報!$A$4:$C$135,3,FALSE),VLOOKUP(②選手情報入力!L95,種目情報!$E$4:$G$135,3,FALSE))))</f>
        <v/>
      </c>
      <c r="U86" t="str">
        <f>IF(E86="","",IF(②選手情報入力!O95="","",IF(K86=1,VLOOKUP(②選手情報入力!O95,種目情報!$A$5:$B$151,2,FALSE),VLOOKUP(②選手情報入力!O95,種目情報!$E$5:$F$135,2,FALSE))))</f>
        <v/>
      </c>
      <c r="V86" t="str">
        <f>IF(E86="","",IF(②選手情報入力!P95="","",②選手情報入力!P95))</f>
        <v/>
      </c>
      <c r="W86" s="28"/>
      <c r="X86" t="str">
        <f>IF(E86="","",IF(②選手情報入力!O95="","",IF(K86=1,VLOOKUP(②選手情報入力!O95,種目情報!$A$5:$C$135,3,FALSE),VLOOKUP(②選手情報入力!O95,種目情報!$E$5:$G$135,3,FALSE))))</f>
        <v/>
      </c>
      <c r="Y86" t="str">
        <f>IF(E86="","",IF(②選手情報入力!R95="","",IF(K86=1,VLOOKUP(②選手情報入力!R95,種目情報!$A$5:$B$151,2,FALSE),VLOOKUP(②選手情報入力!R95,種目情報!$E$5:$F$135,2,FALSE))))</f>
        <v/>
      </c>
      <c r="Z86" t="str">
        <f>IF(E86="","",IF(②選手情報入力!S95="","",②選手情報入力!S95))</f>
        <v/>
      </c>
      <c r="AA86" s="28"/>
      <c r="AB86" t="str">
        <f>IF(E86="","",IF(②選手情報入力!R95="","",IF(K86=1,VLOOKUP(②選手情報入力!R95,種目情報!$A$5:$C$135,3,FALSE),VLOOKUP(②選手情報入力!R95,種目情報!$E$5:$G$135,3,FALSE))))</f>
        <v/>
      </c>
      <c r="AC86" t="str">
        <f>IF(E86="","",IF(②選手情報入力!T95="","",IF(K86=1,種目情報!$J$4,種目情報!$J$6)))</f>
        <v/>
      </c>
      <c r="AD86" t="str">
        <f>IF(E86="","",IF(②選手情報入力!T95="","",IF(K86=1,IF(②選手情報入力!$U$7="","",②選手情報入力!$U$7),IF(②選手情報入力!$U$8="","",②選手情報入力!$U$8))))</f>
        <v/>
      </c>
      <c r="AE86" t="str">
        <f>IF(E86="","",IF(②選手情報入力!T95="","",IF(K86=1,IF(②選手情報入力!$T$7="",0,1),IF(②選手情報入力!$T$8="",0,1))))</f>
        <v/>
      </c>
      <c r="AF86" t="str">
        <f>IF(E86="","",IF(②選手情報入力!T95="","",2))</f>
        <v/>
      </c>
      <c r="AG86" t="str">
        <f>IF(E86="","",IF(②選手情報入力!V95="","",IF(K86=1,種目情報!$J$5,種目情報!$J$7)))</f>
        <v/>
      </c>
      <c r="AH86" t="str">
        <f>IF(E86="","",IF(②選手情報入力!V95="","",IF(K86=1,IF(②選手情報入力!$W$7="","",②選手情報入力!$W$7),IF(②選手情報入力!$W$8="","",②選手情報入力!$W$8))))</f>
        <v/>
      </c>
      <c r="AI86" t="str">
        <f>IF(E86="","",IF(②選手情報入力!V95="","",IF(K86=1,IF(②選手情報入力!$V$7="",0,1),IF(②選手情報入力!$V$8="",0,1))))</f>
        <v/>
      </c>
      <c r="AJ86" t="str">
        <f>IF(E86="","",IF(②選手情報入力!V95="","",2))</f>
        <v/>
      </c>
    </row>
    <row r="87" spans="1:37">
      <c r="A87" t="str">
        <f t="shared" si="3"/>
        <v/>
      </c>
      <c r="B87" t="str">
        <f>IF(E87="","",①団体情報入力!$C$5)</f>
        <v/>
      </c>
      <c r="D87" t="str">
        <f>IF(E87="","",①団体情報入力!C$10)</f>
        <v/>
      </c>
      <c r="E87" t="str">
        <f>IF(②選手情報入力!C96="","",②選手情報入力!C96)</f>
        <v/>
      </c>
      <c r="F87" t="str">
        <f>IF(E87="","",②選手情報入力!D96)</f>
        <v/>
      </c>
      <c r="G87" t="str">
        <f>IF(E87="","",ASC(②選手情報入力!E96))</f>
        <v/>
      </c>
      <c r="H87" t="str">
        <f t="shared" si="4"/>
        <v/>
      </c>
      <c r="I87" t="str">
        <f>IF(E87="","",②選手情報入力!F96&amp;" "&amp;②選手情報入力!G96)</f>
        <v/>
      </c>
      <c r="J87" t="str">
        <f>IF(E87="","",IF(②選手情報入力!H96="","JPN",LEFT(②選手情報入力!H96,3)))</f>
        <v/>
      </c>
      <c r="K87" t="str">
        <f>IF(E87="","",IF(②選手情報入力!I96="男",1,2))</f>
        <v/>
      </c>
      <c r="L87" t="str">
        <f>IF(E87="","",IF(②選手情報入力!J96="","",②選手情報入力!J96))</f>
        <v/>
      </c>
      <c r="M87" t="str">
        <f>IF(E87="","",LEFT(②選手情報入力!K96,4))</f>
        <v/>
      </c>
      <c r="N87" t="str">
        <f>IF(E87="","",RIGHT(②選手情報入力!K96,4))</f>
        <v/>
      </c>
      <c r="O87" t="str">
        <f t="shared" si="5"/>
        <v/>
      </c>
      <c r="Q87" t="str">
        <f>IF(E87="","",IF(②選手情報入力!L96="","",IF(K87=1,VLOOKUP(②選手情報入力!L96,種目情報!$A$4:$B$167,2,FALSE),VLOOKUP(②選手情報入力!L96,種目情報!$E$4:$F$142,2,FALSE))))</f>
        <v/>
      </c>
      <c r="R87" t="str">
        <f>IF(E87="","",IF(②選手情報入力!M96="","",②選手情報入力!M96))</f>
        <v/>
      </c>
      <c r="S87" s="28"/>
      <c r="T87" t="str">
        <f>IF(E87="","",IF(②選手情報入力!L96="","",IF(K87=1,VLOOKUP(②選手情報入力!L96,種目情報!$A$4:$C$135,3,FALSE),VLOOKUP(②選手情報入力!L96,種目情報!$E$4:$G$135,3,FALSE))))</f>
        <v/>
      </c>
      <c r="U87" t="str">
        <f>IF(E87="","",IF(②選手情報入力!O96="","",IF(K87=1,VLOOKUP(②選手情報入力!O96,種目情報!$A$5:$B$151,2,FALSE),VLOOKUP(②選手情報入力!O96,種目情報!$E$5:$F$135,2,FALSE))))</f>
        <v/>
      </c>
      <c r="V87" t="str">
        <f>IF(E87="","",IF(②選手情報入力!P96="","",②選手情報入力!P96))</f>
        <v/>
      </c>
      <c r="W87" s="28"/>
      <c r="X87" t="str">
        <f>IF(E87="","",IF(②選手情報入力!O96="","",IF(K87=1,VLOOKUP(②選手情報入力!O96,種目情報!$A$5:$C$135,3,FALSE),VLOOKUP(②選手情報入力!O96,種目情報!$E$5:$G$135,3,FALSE))))</f>
        <v/>
      </c>
      <c r="Y87" t="str">
        <f>IF(E87="","",IF(②選手情報入力!R96="","",IF(K87=1,VLOOKUP(②選手情報入力!R96,種目情報!$A$5:$B$151,2,FALSE),VLOOKUP(②選手情報入力!R96,種目情報!$E$5:$F$135,2,FALSE))))</f>
        <v/>
      </c>
      <c r="Z87" t="str">
        <f>IF(E87="","",IF(②選手情報入力!S96="","",②選手情報入力!S96))</f>
        <v/>
      </c>
      <c r="AA87" s="28"/>
      <c r="AB87" t="str">
        <f>IF(E87="","",IF(②選手情報入力!R96="","",IF(K87=1,VLOOKUP(②選手情報入力!R96,種目情報!$A$5:$C$135,3,FALSE),VLOOKUP(②選手情報入力!R96,種目情報!$E$5:$G$135,3,FALSE))))</f>
        <v/>
      </c>
      <c r="AC87" t="str">
        <f>IF(E87="","",IF(②選手情報入力!T96="","",IF(K87=1,種目情報!$J$4,種目情報!$J$6)))</f>
        <v/>
      </c>
      <c r="AD87" t="str">
        <f>IF(E87="","",IF(②選手情報入力!T96="","",IF(K87=1,IF(②選手情報入力!$U$7="","",②選手情報入力!$U$7),IF(②選手情報入力!$U$8="","",②選手情報入力!$U$8))))</f>
        <v/>
      </c>
      <c r="AE87" t="str">
        <f>IF(E87="","",IF(②選手情報入力!T96="","",IF(K87=1,IF(②選手情報入力!$T$7="",0,1),IF(②選手情報入力!$T$8="",0,1))))</f>
        <v/>
      </c>
      <c r="AF87" t="str">
        <f>IF(E87="","",IF(②選手情報入力!T96="","",2))</f>
        <v/>
      </c>
      <c r="AG87" t="str">
        <f>IF(E87="","",IF(②選手情報入力!V96="","",IF(K87=1,種目情報!$J$5,種目情報!$J$7)))</f>
        <v/>
      </c>
      <c r="AH87" t="str">
        <f>IF(E87="","",IF(②選手情報入力!V96="","",IF(K87=1,IF(②選手情報入力!$W$7="","",②選手情報入力!$W$7),IF(②選手情報入力!$W$8="","",②選手情報入力!$W$8))))</f>
        <v/>
      </c>
      <c r="AI87" t="str">
        <f>IF(E87="","",IF(②選手情報入力!V96="","",IF(K87=1,IF(②選手情報入力!$V$7="",0,1),IF(②選手情報入力!$V$8="",0,1))))</f>
        <v/>
      </c>
      <c r="AJ87" t="str">
        <f>IF(E87="","",IF(②選手情報入力!V96="","",2))</f>
        <v/>
      </c>
    </row>
    <row r="88" spans="1:37">
      <c r="A88" t="str">
        <f t="shared" si="3"/>
        <v/>
      </c>
      <c r="B88" t="str">
        <f>IF(E88="","",①団体情報入力!$C$5)</f>
        <v/>
      </c>
      <c r="D88" t="str">
        <f>IF(E88="","",①団体情報入力!C$10)</f>
        <v/>
      </c>
      <c r="E88" t="str">
        <f>IF(②選手情報入力!C97="","",②選手情報入力!C97)</f>
        <v/>
      </c>
      <c r="F88" t="str">
        <f>IF(E88="","",②選手情報入力!D97)</f>
        <v/>
      </c>
      <c r="G88" t="str">
        <f>IF(E88="","",ASC(②選手情報入力!E97))</f>
        <v/>
      </c>
      <c r="H88" t="str">
        <f t="shared" si="4"/>
        <v/>
      </c>
      <c r="I88" t="str">
        <f>IF(E88="","",②選手情報入力!F97&amp;" "&amp;②選手情報入力!G97)</f>
        <v/>
      </c>
      <c r="J88" t="str">
        <f>IF(E88="","",IF(②選手情報入力!H97="","JPN",LEFT(②選手情報入力!H97,3)))</f>
        <v/>
      </c>
      <c r="K88" t="str">
        <f>IF(E88="","",IF(②選手情報入力!I97="男",1,2))</f>
        <v/>
      </c>
      <c r="L88" t="str">
        <f>IF(E88="","",IF(②選手情報入力!J97="","",②選手情報入力!J97))</f>
        <v/>
      </c>
      <c r="M88" t="str">
        <f>IF(E88="","",LEFT(②選手情報入力!K97,4))</f>
        <v/>
      </c>
      <c r="N88" t="str">
        <f>IF(E88="","",RIGHT(②選手情報入力!K97,4))</f>
        <v/>
      </c>
      <c r="O88" t="str">
        <f t="shared" si="5"/>
        <v/>
      </c>
      <c r="Q88" t="str">
        <f>IF(E88="","",IF(②選手情報入力!L97="","",IF(K88=1,VLOOKUP(②選手情報入力!L97,種目情報!$A$4:$B$167,2,FALSE),VLOOKUP(②選手情報入力!L97,種目情報!$E$4:$F$142,2,FALSE))))</f>
        <v/>
      </c>
      <c r="R88" t="str">
        <f>IF(E88="","",IF(②選手情報入力!M97="","",②選手情報入力!M97))</f>
        <v/>
      </c>
      <c r="S88" s="28"/>
      <c r="T88" t="str">
        <f>IF(E88="","",IF(②選手情報入力!L97="","",IF(K88=1,VLOOKUP(②選手情報入力!L97,種目情報!$A$4:$C$135,3,FALSE),VLOOKUP(②選手情報入力!L97,種目情報!$E$4:$G$135,3,FALSE))))</f>
        <v/>
      </c>
      <c r="U88" t="str">
        <f>IF(E88="","",IF(②選手情報入力!O97="","",IF(K88=1,VLOOKUP(②選手情報入力!O97,種目情報!$A$5:$B$151,2,FALSE),VLOOKUP(②選手情報入力!O97,種目情報!$E$5:$F$135,2,FALSE))))</f>
        <v/>
      </c>
      <c r="V88" t="str">
        <f>IF(E88="","",IF(②選手情報入力!P97="","",②選手情報入力!P97))</f>
        <v/>
      </c>
      <c r="W88" s="28"/>
      <c r="X88" t="str">
        <f>IF(E88="","",IF(②選手情報入力!O97="","",IF(K88=1,VLOOKUP(②選手情報入力!O97,種目情報!$A$5:$C$135,3,FALSE),VLOOKUP(②選手情報入力!O97,種目情報!$E$5:$G$135,3,FALSE))))</f>
        <v/>
      </c>
      <c r="Y88" t="str">
        <f>IF(E88="","",IF(②選手情報入力!R97="","",IF(K88=1,VLOOKUP(②選手情報入力!R97,種目情報!$A$5:$B$151,2,FALSE),VLOOKUP(②選手情報入力!R97,種目情報!$E$5:$F$135,2,FALSE))))</f>
        <v/>
      </c>
      <c r="Z88" t="str">
        <f>IF(E88="","",IF(②選手情報入力!S97="","",②選手情報入力!S97))</f>
        <v/>
      </c>
      <c r="AA88" s="28"/>
      <c r="AB88" t="str">
        <f>IF(E88="","",IF(②選手情報入力!R97="","",IF(K88=1,VLOOKUP(②選手情報入力!R97,種目情報!$A$5:$C$135,3,FALSE),VLOOKUP(②選手情報入力!R97,種目情報!$E$5:$G$135,3,FALSE))))</f>
        <v/>
      </c>
      <c r="AC88" t="str">
        <f>IF(E88="","",IF(②選手情報入力!T97="","",IF(K88=1,種目情報!$J$4,種目情報!$J$6)))</f>
        <v/>
      </c>
      <c r="AD88" t="str">
        <f>IF(E88="","",IF(②選手情報入力!T97="","",IF(K88=1,IF(②選手情報入力!$U$7="","",②選手情報入力!$U$7),IF(②選手情報入力!$U$8="","",②選手情報入力!$U$8))))</f>
        <v/>
      </c>
      <c r="AE88" t="str">
        <f>IF(E88="","",IF(②選手情報入力!T97="","",IF(K88=1,IF(②選手情報入力!$T$7="",0,1),IF(②選手情報入力!$T$8="",0,1))))</f>
        <v/>
      </c>
      <c r="AF88" t="str">
        <f>IF(E88="","",IF(②選手情報入力!T97="","",2))</f>
        <v/>
      </c>
      <c r="AG88" t="str">
        <f>IF(E88="","",IF(②選手情報入力!V97="","",IF(K88=1,種目情報!$J$5,種目情報!$J$7)))</f>
        <v/>
      </c>
      <c r="AH88" t="str">
        <f>IF(E88="","",IF(②選手情報入力!V97="","",IF(K88=1,IF(②選手情報入力!$W$7="","",②選手情報入力!$W$7),IF(②選手情報入力!$W$8="","",②選手情報入力!$W$8))))</f>
        <v/>
      </c>
      <c r="AI88" t="str">
        <f>IF(E88="","",IF(②選手情報入力!V97="","",IF(K88=1,IF(②選手情報入力!$V$7="",0,1),IF(②選手情報入力!$V$8="",0,1))))</f>
        <v/>
      </c>
      <c r="AJ88" t="str">
        <f>IF(E88="","",IF(②選手情報入力!V97="","",2))</f>
        <v/>
      </c>
    </row>
    <row r="89" spans="1:37">
      <c r="A89" t="str">
        <f t="shared" si="3"/>
        <v/>
      </c>
      <c r="B89" t="str">
        <f>IF(E89="","",①団体情報入力!$C$5)</f>
        <v/>
      </c>
      <c r="D89" t="str">
        <f>IF(E89="","",①団体情報入力!C$10)</f>
        <v/>
      </c>
      <c r="E89" t="str">
        <f>IF(②選手情報入力!C98="","",②選手情報入力!C98)</f>
        <v/>
      </c>
      <c r="F89" t="str">
        <f>IF(E89="","",②選手情報入力!D98)</f>
        <v/>
      </c>
      <c r="G89" t="str">
        <f>IF(E89="","",ASC(②選手情報入力!E98))</f>
        <v/>
      </c>
      <c r="H89" t="str">
        <f t="shared" si="4"/>
        <v/>
      </c>
      <c r="I89" t="str">
        <f>IF(E89="","",②選手情報入力!F98&amp;" "&amp;②選手情報入力!G98)</f>
        <v/>
      </c>
      <c r="J89" t="str">
        <f>IF(E89="","",IF(②選手情報入力!H98="","JPN",LEFT(②選手情報入力!H98,3)))</f>
        <v/>
      </c>
      <c r="K89" t="str">
        <f>IF(E89="","",IF(②選手情報入力!I98="男",1,2))</f>
        <v/>
      </c>
      <c r="L89" t="str">
        <f>IF(E89="","",IF(②選手情報入力!J98="","",②選手情報入力!J98))</f>
        <v/>
      </c>
      <c r="M89" t="str">
        <f>IF(E89="","",LEFT(②選手情報入力!K98,4))</f>
        <v/>
      </c>
      <c r="N89" t="str">
        <f>IF(E89="","",RIGHT(②選手情報入力!K98,4))</f>
        <v/>
      </c>
      <c r="O89" t="str">
        <f t="shared" si="5"/>
        <v/>
      </c>
      <c r="Q89" t="str">
        <f>IF(E89="","",IF(②選手情報入力!L98="","",IF(K89=1,VLOOKUP(②選手情報入力!L98,種目情報!$A$4:$B$167,2,FALSE),VLOOKUP(②選手情報入力!L98,種目情報!$E$4:$F$142,2,FALSE))))</f>
        <v/>
      </c>
      <c r="R89" t="str">
        <f>IF(E89="","",IF(②選手情報入力!M98="","",②選手情報入力!M98))</f>
        <v/>
      </c>
      <c r="S89" s="28"/>
      <c r="T89" t="str">
        <f>IF(E89="","",IF(②選手情報入力!L98="","",IF(K89=1,VLOOKUP(②選手情報入力!L98,種目情報!$A$4:$C$135,3,FALSE),VLOOKUP(②選手情報入力!L98,種目情報!$E$4:$G$135,3,FALSE))))</f>
        <v/>
      </c>
      <c r="U89" t="str">
        <f>IF(E89="","",IF(②選手情報入力!O98="","",IF(K89=1,VLOOKUP(②選手情報入力!O98,種目情報!$A$5:$B$151,2,FALSE),VLOOKUP(②選手情報入力!O98,種目情報!$E$5:$F$135,2,FALSE))))</f>
        <v/>
      </c>
      <c r="V89" t="str">
        <f>IF(E89="","",IF(②選手情報入力!P98="","",②選手情報入力!P98))</f>
        <v/>
      </c>
      <c r="W89" s="28"/>
      <c r="X89" t="str">
        <f>IF(E89="","",IF(②選手情報入力!O98="","",IF(K89=1,VLOOKUP(②選手情報入力!O98,種目情報!$A$5:$C$135,3,FALSE),VLOOKUP(②選手情報入力!O98,種目情報!$E$5:$G$135,3,FALSE))))</f>
        <v/>
      </c>
      <c r="Y89" t="str">
        <f>IF(E89="","",IF(②選手情報入力!R98="","",IF(K89=1,VLOOKUP(②選手情報入力!R98,種目情報!$A$5:$B$151,2,FALSE),VLOOKUP(②選手情報入力!R98,種目情報!$E$5:$F$135,2,FALSE))))</f>
        <v/>
      </c>
      <c r="Z89" t="str">
        <f>IF(E89="","",IF(②選手情報入力!S98="","",②選手情報入力!S98))</f>
        <v/>
      </c>
      <c r="AA89" s="28"/>
      <c r="AB89" t="str">
        <f>IF(E89="","",IF(②選手情報入力!R98="","",IF(K89=1,VLOOKUP(②選手情報入力!R98,種目情報!$A$5:$C$135,3,FALSE),VLOOKUP(②選手情報入力!R98,種目情報!$E$5:$G$135,3,FALSE))))</f>
        <v/>
      </c>
      <c r="AC89" t="str">
        <f>IF(E89="","",IF(②選手情報入力!T98="","",IF(K89=1,種目情報!$J$4,種目情報!$J$6)))</f>
        <v/>
      </c>
      <c r="AD89" t="str">
        <f>IF(E89="","",IF(②選手情報入力!T98="","",IF(K89=1,IF(②選手情報入力!$U$7="","",②選手情報入力!$U$7),IF(②選手情報入力!$U$8="","",②選手情報入力!$U$8))))</f>
        <v/>
      </c>
      <c r="AE89" t="str">
        <f>IF(E89="","",IF(②選手情報入力!T98="","",IF(K89=1,IF(②選手情報入力!$T$7="",0,1),IF(②選手情報入力!$T$8="",0,1))))</f>
        <v/>
      </c>
      <c r="AF89" t="str">
        <f>IF(E89="","",IF(②選手情報入力!T98="","",2))</f>
        <v/>
      </c>
      <c r="AG89" t="str">
        <f>IF(E89="","",IF(②選手情報入力!V98="","",IF(K89=1,種目情報!$J$5,種目情報!$J$7)))</f>
        <v/>
      </c>
      <c r="AH89" t="str">
        <f>IF(E89="","",IF(②選手情報入力!V98="","",IF(K89=1,IF(②選手情報入力!$W$7="","",②選手情報入力!$W$7),IF(②選手情報入力!$W$8="","",②選手情報入力!$W$8))))</f>
        <v/>
      </c>
      <c r="AI89" t="str">
        <f>IF(E89="","",IF(②選手情報入力!V98="","",IF(K89=1,IF(②選手情報入力!$V$7="",0,1),IF(②選手情報入力!$V$8="",0,1))))</f>
        <v/>
      </c>
      <c r="AJ89" t="str">
        <f>IF(E89="","",IF(②選手情報入力!V98="","",2))</f>
        <v/>
      </c>
    </row>
    <row r="90" spans="1:37">
      <c r="A90" t="str">
        <f t="shared" si="3"/>
        <v/>
      </c>
      <c r="B90" t="str">
        <f>IF(E90="","",①団体情報入力!$C$5)</f>
        <v/>
      </c>
      <c r="D90" t="str">
        <f>IF(E90="","",①団体情報入力!C$10)</f>
        <v/>
      </c>
      <c r="E90" t="str">
        <f>IF(②選手情報入力!C99="","",②選手情報入力!C99)</f>
        <v/>
      </c>
      <c r="F90" t="str">
        <f>IF(E90="","",②選手情報入力!D99)</f>
        <v/>
      </c>
      <c r="G90" t="str">
        <f>IF(E90="","",ASC(②選手情報入力!E99))</f>
        <v/>
      </c>
      <c r="H90" t="str">
        <f t="shared" si="4"/>
        <v/>
      </c>
      <c r="I90" t="str">
        <f>IF(E90="","",②選手情報入力!F99&amp;" "&amp;②選手情報入力!G99)</f>
        <v/>
      </c>
      <c r="J90" t="str">
        <f>IF(E90="","",IF(②選手情報入力!H99="","JPN",LEFT(②選手情報入力!H99,3)))</f>
        <v/>
      </c>
      <c r="K90" t="str">
        <f>IF(E90="","",IF(②選手情報入力!I99="男",1,2))</f>
        <v/>
      </c>
      <c r="L90" t="str">
        <f>IF(E90="","",IF(②選手情報入力!J99="","",②選手情報入力!J99))</f>
        <v/>
      </c>
      <c r="M90" t="str">
        <f>IF(E90="","",LEFT(②選手情報入力!K99,4))</f>
        <v/>
      </c>
      <c r="N90" t="str">
        <f>IF(E90="","",RIGHT(②選手情報入力!K99,4))</f>
        <v/>
      </c>
      <c r="O90" t="str">
        <f t="shared" si="5"/>
        <v/>
      </c>
      <c r="Q90" t="str">
        <f>IF(E90="","",IF(②選手情報入力!L99="","",IF(K90=1,VLOOKUP(②選手情報入力!L99,種目情報!$A$4:$B$167,2,FALSE),VLOOKUP(②選手情報入力!L99,種目情報!$E$4:$F$142,2,FALSE))))</f>
        <v/>
      </c>
      <c r="R90" t="str">
        <f>IF(E90="","",IF(②選手情報入力!M99="","",②選手情報入力!M99))</f>
        <v/>
      </c>
      <c r="S90" s="28"/>
      <c r="T90" t="str">
        <f>IF(E90="","",IF(②選手情報入力!L99="","",IF(K90=1,VLOOKUP(②選手情報入力!L99,種目情報!$A$4:$C$135,3,FALSE),VLOOKUP(②選手情報入力!L99,種目情報!$E$4:$G$135,3,FALSE))))</f>
        <v/>
      </c>
      <c r="U90" t="str">
        <f>IF(E90="","",IF(②選手情報入力!O99="","",IF(K90=1,VLOOKUP(②選手情報入力!O99,種目情報!$A$5:$B$151,2,FALSE),VLOOKUP(②選手情報入力!O99,種目情報!$E$5:$F$135,2,FALSE))))</f>
        <v/>
      </c>
      <c r="V90" t="str">
        <f>IF(E90="","",IF(②選手情報入力!P99="","",②選手情報入力!P99))</f>
        <v/>
      </c>
      <c r="W90" s="28"/>
      <c r="X90" t="str">
        <f>IF(E90="","",IF(②選手情報入力!O99="","",IF(K90=1,VLOOKUP(②選手情報入力!O99,種目情報!$A$5:$C$135,3,FALSE),VLOOKUP(②選手情報入力!O99,種目情報!$E$5:$G$135,3,FALSE))))</f>
        <v/>
      </c>
      <c r="Y90" t="str">
        <f>IF(E90="","",IF(②選手情報入力!R99="","",IF(K90=1,VLOOKUP(②選手情報入力!R99,種目情報!$A$5:$B$151,2,FALSE),VLOOKUP(②選手情報入力!R99,種目情報!$E$5:$F$135,2,FALSE))))</f>
        <v/>
      </c>
      <c r="Z90" t="str">
        <f>IF(E90="","",IF(②選手情報入力!S99="","",②選手情報入力!S99))</f>
        <v/>
      </c>
      <c r="AA90" s="28"/>
      <c r="AB90" t="str">
        <f>IF(E90="","",IF(②選手情報入力!R99="","",IF(K90=1,VLOOKUP(②選手情報入力!R99,種目情報!$A$5:$C$135,3,FALSE),VLOOKUP(②選手情報入力!R99,種目情報!$E$5:$G$135,3,FALSE))))</f>
        <v/>
      </c>
      <c r="AC90" t="str">
        <f>IF(E90="","",IF(②選手情報入力!T99="","",IF(K90=1,種目情報!$J$4,種目情報!$J$6)))</f>
        <v/>
      </c>
      <c r="AD90" t="str">
        <f>IF(E90="","",IF(②選手情報入力!T99="","",IF(K90=1,IF(②選手情報入力!$U$7="","",②選手情報入力!$U$7),IF(②選手情報入力!$U$8="","",②選手情報入力!$U$8))))</f>
        <v/>
      </c>
      <c r="AE90" t="str">
        <f>IF(E90="","",IF(②選手情報入力!T99="","",IF(K90=1,IF(②選手情報入力!$T$7="",0,1),IF(②選手情報入力!$T$8="",0,1))))</f>
        <v/>
      </c>
      <c r="AF90" t="str">
        <f>IF(E90="","",IF(②選手情報入力!T99="","",2))</f>
        <v/>
      </c>
      <c r="AG90" t="str">
        <f>IF(E90="","",IF(②選手情報入力!V99="","",IF(K90=1,種目情報!$J$5,種目情報!$J$7)))</f>
        <v/>
      </c>
      <c r="AH90" t="str">
        <f>IF(E90="","",IF(②選手情報入力!V99="","",IF(K90=1,IF(②選手情報入力!$W$7="","",②選手情報入力!$W$7),IF(②選手情報入力!$W$8="","",②選手情報入力!$W$8))))</f>
        <v/>
      </c>
      <c r="AI90" t="str">
        <f>IF(E90="","",IF(②選手情報入力!V99="","",IF(K90=1,IF(②選手情報入力!$V$7="",0,1),IF(②選手情報入力!$V$8="",0,1))))</f>
        <v/>
      </c>
      <c r="AJ90" t="str">
        <f>IF(E90="","",IF(②選手情報入力!V99="","",2))</f>
        <v/>
      </c>
    </row>
    <row r="91" spans="1:37">
      <c r="A91" t="str">
        <f t="shared" si="3"/>
        <v/>
      </c>
      <c r="B91" t="str">
        <f>IF(E91="","",①団体情報入力!$C$5)</f>
        <v/>
      </c>
      <c r="D91" t="str">
        <f>IF(E91="","",①団体情報入力!C$10)</f>
        <v/>
      </c>
      <c r="E91" t="str">
        <f>IF(②選手情報入力!C100="","",②選手情報入力!C100)</f>
        <v/>
      </c>
      <c r="F91" t="str">
        <f>IF(E91="","",②選手情報入力!D100)</f>
        <v/>
      </c>
      <c r="G91" t="str">
        <f>IF(E91="","",ASC(②選手情報入力!E100))</f>
        <v/>
      </c>
      <c r="H91" t="str">
        <f t="shared" si="4"/>
        <v/>
      </c>
      <c r="I91" t="str">
        <f>IF(E91="","",②選手情報入力!F100&amp;" "&amp;②選手情報入力!G100)</f>
        <v/>
      </c>
      <c r="J91" t="str">
        <f>IF(E91="","",IF(②選手情報入力!H100="","JPN",LEFT(②選手情報入力!H100,3)))</f>
        <v/>
      </c>
      <c r="K91" t="str">
        <f>IF(E91="","",IF(②選手情報入力!I100="男",1,2))</f>
        <v/>
      </c>
      <c r="L91" t="str">
        <f>IF(E91="","",IF(②選手情報入力!J100="","",②選手情報入力!J100))</f>
        <v/>
      </c>
      <c r="M91" t="str">
        <f>IF(E91="","",LEFT(②選手情報入力!K100,4))</f>
        <v/>
      </c>
      <c r="N91" t="str">
        <f>IF(E91="","",RIGHT(②選手情報入力!K100,4))</f>
        <v/>
      </c>
      <c r="O91" t="str">
        <f t="shared" si="5"/>
        <v/>
      </c>
      <c r="Q91" t="str">
        <f>IF(E91="","",IF(②選手情報入力!L100="","",IF(K91=1,VLOOKUP(②選手情報入力!L100,種目情報!$A$4:$B$167,2,FALSE),VLOOKUP(②選手情報入力!L100,種目情報!$E$4:$F$142,2,FALSE))))</f>
        <v/>
      </c>
      <c r="R91" t="str">
        <f>IF(E91="","",IF(②選手情報入力!M100="","",②選手情報入力!M100))</f>
        <v/>
      </c>
      <c r="S91" s="28"/>
      <c r="T91" t="str">
        <f>IF(E91="","",IF(②選手情報入力!L100="","",IF(K91=1,VLOOKUP(②選手情報入力!L100,種目情報!$A$4:$C$135,3,FALSE),VLOOKUP(②選手情報入力!L100,種目情報!$E$4:$G$135,3,FALSE))))</f>
        <v/>
      </c>
      <c r="U91" t="str">
        <f>IF(E91="","",IF(②選手情報入力!O100="","",IF(K91=1,VLOOKUP(②選手情報入力!O100,種目情報!$A$5:$B$151,2,FALSE),VLOOKUP(②選手情報入力!O100,種目情報!$E$5:$F$135,2,FALSE))))</f>
        <v/>
      </c>
      <c r="V91" t="str">
        <f>IF(E91="","",IF(②選手情報入力!P100="","",②選手情報入力!P100))</f>
        <v/>
      </c>
      <c r="W91" s="28"/>
      <c r="X91" t="str">
        <f>IF(E91="","",IF(②選手情報入力!O100="","",IF(K91=1,VLOOKUP(②選手情報入力!O100,種目情報!$A$5:$C$135,3,FALSE),VLOOKUP(②選手情報入力!O100,種目情報!$E$5:$G$135,3,FALSE))))</f>
        <v/>
      </c>
      <c r="Y91" t="str">
        <f>IF(E91="","",IF(②選手情報入力!R100="","",IF(K91=1,VLOOKUP(②選手情報入力!R100,種目情報!$A$5:$B$151,2,FALSE),VLOOKUP(②選手情報入力!R100,種目情報!$E$5:$F$135,2,FALSE))))</f>
        <v/>
      </c>
      <c r="Z91" t="str">
        <f>IF(E91="","",IF(②選手情報入力!S100="","",②選手情報入力!S100))</f>
        <v/>
      </c>
      <c r="AA91" s="28"/>
      <c r="AB91" t="str">
        <f>IF(E91="","",IF(②選手情報入力!R100="","",IF(K91=1,VLOOKUP(②選手情報入力!R100,種目情報!$A$5:$C$135,3,FALSE),VLOOKUP(②選手情報入力!R100,種目情報!$E$5:$G$135,3,FALSE))))</f>
        <v/>
      </c>
      <c r="AC91" t="str">
        <f>IF(E91="","",IF(②選手情報入力!T100="","",IF(K91=1,種目情報!$J$4,種目情報!$J$6)))</f>
        <v/>
      </c>
      <c r="AD91" t="str">
        <f>IF(E91="","",IF(②選手情報入力!T100="","",IF(K91=1,IF(②選手情報入力!$U$7="","",②選手情報入力!$U$7),IF(②選手情報入力!$U$8="","",②選手情報入力!$U$8))))</f>
        <v/>
      </c>
      <c r="AE91" t="str">
        <f>IF(E91="","",IF(②選手情報入力!T100="","",IF(K91=1,IF(②選手情報入力!$T$7="",0,1),IF(②選手情報入力!$T$8="",0,1))))</f>
        <v/>
      </c>
      <c r="AF91" t="str">
        <f>IF(E91="","",IF(②選手情報入力!T100="","",2))</f>
        <v/>
      </c>
      <c r="AG91" t="str">
        <f>IF(E91="","",IF(②選手情報入力!V100="","",IF(K91=1,種目情報!$J$5,種目情報!$J$7)))</f>
        <v/>
      </c>
      <c r="AH91" t="str">
        <f>IF(E91="","",IF(②選手情報入力!V100="","",IF(K91=1,IF(②選手情報入力!$W$7="","",②選手情報入力!$W$7),IF(②選手情報入力!$W$8="","",②選手情報入力!$W$8))))</f>
        <v/>
      </c>
      <c r="AI91" t="str">
        <f>IF(E91="","",IF(②選手情報入力!V100="","",IF(K91=1,IF(②選手情報入力!$V$7="",0,1),IF(②選手情報入力!$V$8="",0,1))))</f>
        <v/>
      </c>
      <c r="AJ91" t="str">
        <f>IF(E91="","",IF(②選手情報入力!V100="","",2))</f>
        <v/>
      </c>
    </row>
    <row r="92" spans="1:37">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row>
  </sheetData>
  <sheetProtection sheet="1" objects="1" scenarios="1"/>
  <phoneticPr fontId="6"/>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D18" sqref="D18"/>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50</v>
      </c>
      <c r="B1" t="s">
        <v>51</v>
      </c>
      <c r="C1" t="s">
        <v>52</v>
      </c>
      <c r="D1" t="s">
        <v>53</v>
      </c>
      <c r="E1" t="s">
        <v>54</v>
      </c>
      <c r="F1" t="s">
        <v>55</v>
      </c>
      <c r="G1" t="s">
        <v>56</v>
      </c>
      <c r="H1" t="s">
        <v>3</v>
      </c>
      <c r="I1" t="s">
        <v>8</v>
      </c>
      <c r="J1" t="s">
        <v>57</v>
      </c>
      <c r="K1" t="s">
        <v>58</v>
      </c>
      <c r="L1" t="s">
        <v>59</v>
      </c>
      <c r="M1" t="s">
        <v>60</v>
      </c>
    </row>
    <row r="2" spans="1:13">
      <c r="A2" t="str">
        <f>IF(③リレー情報確認!C8="","",410000+①団体情報入力!$C$5*10)</f>
        <v/>
      </c>
      <c r="B2" t="str">
        <f>IF(A2="","",①団体情報入力!$C$5)</f>
        <v/>
      </c>
      <c r="C2" t="str">
        <f>IF(A2="","",③リレー情報確認!$J$1)</f>
        <v/>
      </c>
      <c r="D2" t="str">
        <f>IF(A2="","",③リレー情報確認!$P$1)</f>
        <v/>
      </c>
      <c r="G2">
        <v>1</v>
      </c>
      <c r="H2" t="str">
        <f>IF(A2="","",③リレー情報確認!E8)</f>
        <v/>
      </c>
      <c r="I2" t="str">
        <f>IF(A2="","",③リレー情報確認!D8)</f>
        <v/>
      </c>
      <c r="J2" t="s">
        <v>1416</v>
      </c>
      <c r="K2" t="str">
        <f>IF(A2="","",③リレー情報確認!$F$8)</f>
        <v/>
      </c>
      <c r="L2" t="str">
        <f>IF(A2="","",IF(②選手情報入力!$T$6="",0,1))</f>
        <v/>
      </c>
      <c r="M2" t="s">
        <v>1416</v>
      </c>
    </row>
    <row r="3" spans="1:13">
      <c r="A3" t="str">
        <f>IF(③リレー情報確認!C9="","",410000+①団体情報入力!$C$5*10)</f>
        <v/>
      </c>
      <c r="B3" t="str">
        <f>IF(A3="","",①団体情報入力!$C$5)</f>
        <v/>
      </c>
      <c r="C3" t="str">
        <f>IF(A3="","",③リレー情報確認!$J$1)</f>
        <v/>
      </c>
      <c r="D3" t="str">
        <f>IF(A3="","",③リレー情報確認!$P$1)</f>
        <v/>
      </c>
      <c r="G3">
        <v>2</v>
      </c>
      <c r="H3" t="str">
        <f>IF(A3="","",③リレー情報確認!E9)</f>
        <v/>
      </c>
      <c r="I3" t="str">
        <f>IF(A3="","",③リレー情報確認!D9)</f>
        <v/>
      </c>
      <c r="J3" t="s">
        <v>1416</v>
      </c>
      <c r="K3" t="str">
        <f>IF(A3="","",③リレー情報確認!$F$8)</f>
        <v/>
      </c>
      <c r="L3" t="str">
        <f>IF(A3="","",IF(②選手情報入力!$T$6="",0,1))</f>
        <v/>
      </c>
      <c r="M3" t="s">
        <v>1416</v>
      </c>
    </row>
    <row r="4" spans="1:13">
      <c r="A4" t="str">
        <f>IF(③リレー情報確認!C10="","",410000+①団体情報入力!$C$5*10)</f>
        <v/>
      </c>
      <c r="B4" t="str">
        <f>IF(A4="","",①団体情報入力!$C$5)</f>
        <v/>
      </c>
      <c r="C4" t="str">
        <f>IF(A4="","",③リレー情報確認!$J$1)</f>
        <v/>
      </c>
      <c r="D4" t="str">
        <f>IF(A4="","",③リレー情報確認!$P$1)</f>
        <v/>
      </c>
      <c r="G4">
        <v>3</v>
      </c>
      <c r="H4" t="str">
        <f>IF(A4="","",③リレー情報確認!E10)</f>
        <v/>
      </c>
      <c r="I4" t="str">
        <f>IF(A4="","",③リレー情報確認!D10)</f>
        <v/>
      </c>
      <c r="J4" t="s">
        <v>1416</v>
      </c>
      <c r="K4" t="str">
        <f>IF(A4="","",③リレー情報確認!$F$8)</f>
        <v/>
      </c>
      <c r="L4" t="str">
        <f>IF(A4="","",IF(②選手情報入力!$T$6="",0,1))</f>
        <v/>
      </c>
      <c r="M4" t="s">
        <v>1416</v>
      </c>
    </row>
    <row r="5" spans="1:13">
      <c r="A5" t="str">
        <f>IF(③リレー情報確認!C11="","",410000+①団体情報入力!$C$5*10)</f>
        <v/>
      </c>
      <c r="B5" t="str">
        <f>IF(A5="","",①団体情報入力!$C$5)</f>
        <v/>
      </c>
      <c r="C5" t="str">
        <f>IF(A5="","",③リレー情報確認!$J$1)</f>
        <v/>
      </c>
      <c r="D5" t="str">
        <f>IF(A5="","",③リレー情報確認!$P$1)</f>
        <v/>
      </c>
      <c r="G5">
        <v>4</v>
      </c>
      <c r="H5" t="str">
        <f>IF(A5="","",③リレー情報確認!E11)</f>
        <v/>
      </c>
      <c r="I5" t="str">
        <f>IF(A5="","",③リレー情報確認!D11)</f>
        <v/>
      </c>
      <c r="J5" t="s">
        <v>1416</v>
      </c>
      <c r="K5" t="str">
        <f>IF(A5="","",③リレー情報確認!$F$8)</f>
        <v/>
      </c>
      <c r="L5" t="str">
        <f>IF(A5="","",IF(②選手情報入力!$T$6="",0,1))</f>
        <v/>
      </c>
      <c r="M5" t="s">
        <v>1416</v>
      </c>
    </row>
    <row r="6" spans="1:13">
      <c r="A6" t="str">
        <f>IF(③リレー情報確認!C12="","",410000+①団体情報入力!$C$5*10)</f>
        <v/>
      </c>
      <c r="B6" t="str">
        <f>IF(A6="","",①団体情報入力!$C$5)</f>
        <v/>
      </c>
      <c r="C6" t="str">
        <f>IF(A6="","",③リレー情報確認!$J$1)</f>
        <v/>
      </c>
      <c r="D6" t="str">
        <f>IF(A6="","",③リレー情報確認!$P$1)</f>
        <v/>
      </c>
      <c r="G6">
        <v>5</v>
      </c>
      <c r="H6" t="str">
        <f>IF(A6="","",③リレー情報確認!E12)</f>
        <v/>
      </c>
      <c r="I6" t="str">
        <f>IF(A6="","",③リレー情報確認!D12)</f>
        <v/>
      </c>
      <c r="J6" t="s">
        <v>1416</v>
      </c>
      <c r="K6" t="str">
        <f>IF(A6="","",③リレー情報確認!$F$8)</f>
        <v/>
      </c>
      <c r="L6" t="str">
        <f>IF(A6="","",IF(②選手情報入力!$T$6="",0,1))</f>
        <v/>
      </c>
      <c r="M6" t="s">
        <v>1416</v>
      </c>
    </row>
    <row r="7" spans="1:13">
      <c r="A7" t="str">
        <f>IF(③リレー情報確認!C13="","",410000+①団体情報入力!$C$5*10)</f>
        <v/>
      </c>
      <c r="B7" t="str">
        <f>IF(A7="","",①団体情報入力!$C$5)</f>
        <v/>
      </c>
      <c r="C7" t="str">
        <f>IF(A7="","",③リレー情報確認!$J$1)</f>
        <v/>
      </c>
      <c r="D7" t="str">
        <f>IF(A7="","",③リレー情報確認!$P$1)</f>
        <v/>
      </c>
      <c r="G7">
        <v>6</v>
      </c>
      <c r="H7" t="str">
        <f>IF(A7="","",③リレー情報確認!E13)</f>
        <v/>
      </c>
      <c r="I7" t="str">
        <f>IF(A7="","",③リレー情報確認!D13)</f>
        <v/>
      </c>
      <c r="J7" t="s">
        <v>1416</v>
      </c>
      <c r="K7" t="str">
        <f>IF(A7="","",③リレー情報確認!$F$8)</f>
        <v/>
      </c>
      <c r="L7" t="str">
        <f>IF(A7="","",IF(②選手情報入力!$T$6="",0,1))</f>
        <v/>
      </c>
      <c r="M7" t="s">
        <v>1416</v>
      </c>
    </row>
    <row r="8" spans="1:13">
      <c r="A8" s="10" t="str">
        <f>IF(③リレー情報確認!I8="","",1610000+①団体情報入力!$C$5*10)</f>
        <v/>
      </c>
      <c r="B8" s="10" t="str">
        <f>IF(A8="","",①団体情報入力!$C$5)</f>
        <v/>
      </c>
      <c r="C8" s="10" t="str">
        <f>IF(A8="","",③リレー情報確認!$J$1)</f>
        <v/>
      </c>
      <c r="D8" s="10" t="str">
        <f>IF(A8="","",③リレー情報確認!$P$1)</f>
        <v/>
      </c>
      <c r="E8" s="10"/>
      <c r="F8" s="10"/>
      <c r="G8" s="10">
        <v>1</v>
      </c>
      <c r="H8" s="10" t="str">
        <f>IF(A8="","",③リレー情報確認!K8)</f>
        <v/>
      </c>
      <c r="I8" s="10" t="str">
        <f>IF(A8="","",③リレー情報確認!J8)</f>
        <v/>
      </c>
      <c r="J8" s="10" t="s">
        <v>1416</v>
      </c>
      <c r="K8" s="10" t="str">
        <f>IF(A8="","",③リレー情報確認!$L$8)</f>
        <v/>
      </c>
      <c r="L8" s="10" t="str">
        <f>IF(A8="","",IF(②選手情報入力!$T$7="",0,1))</f>
        <v/>
      </c>
      <c r="M8" s="10" t="s">
        <v>1416</v>
      </c>
    </row>
    <row r="9" spans="1:13">
      <c r="A9" s="10" t="str">
        <f>IF(③リレー情報確認!I9="","",1610000+①団体情報入力!$C$5*10)</f>
        <v/>
      </c>
      <c r="B9" s="10" t="str">
        <f>IF(A9="","",①団体情報入力!$C$5)</f>
        <v/>
      </c>
      <c r="C9" s="10" t="str">
        <f>IF(A9="","",③リレー情報確認!$J$1)</f>
        <v/>
      </c>
      <c r="D9" s="10" t="str">
        <f>IF(A9="","",③リレー情報確認!$P$1)</f>
        <v/>
      </c>
      <c r="E9" s="10"/>
      <c r="F9" s="10"/>
      <c r="G9" s="10">
        <v>2</v>
      </c>
      <c r="H9" s="10" t="str">
        <f>IF(A9="","",③リレー情報確認!K9)</f>
        <v/>
      </c>
      <c r="I9" s="10" t="str">
        <f>IF(A9="","",③リレー情報確認!J9)</f>
        <v/>
      </c>
      <c r="J9" s="10" t="s">
        <v>1416</v>
      </c>
      <c r="K9" s="10" t="str">
        <f>IF(A9="","",③リレー情報確認!$L$8)</f>
        <v/>
      </c>
      <c r="L9" s="10" t="str">
        <f>IF(A9="","",IF(②選手情報入力!$T$7="",0,1))</f>
        <v/>
      </c>
      <c r="M9" s="10" t="s">
        <v>1416</v>
      </c>
    </row>
    <row r="10" spans="1:13">
      <c r="A10" s="10" t="str">
        <f>IF(③リレー情報確認!I10="","",1610000+①団体情報入力!$C$5*10)</f>
        <v/>
      </c>
      <c r="B10" s="10" t="str">
        <f>IF(A10="","",①団体情報入力!$C$5)</f>
        <v/>
      </c>
      <c r="C10" s="10" t="str">
        <f>IF(A10="","",③リレー情報確認!$J$1)</f>
        <v/>
      </c>
      <c r="D10" s="10" t="str">
        <f>IF(A10="","",③リレー情報確認!$P$1)</f>
        <v/>
      </c>
      <c r="E10" s="10"/>
      <c r="F10" s="10"/>
      <c r="G10" s="10">
        <v>3</v>
      </c>
      <c r="H10" s="10" t="str">
        <f>IF(A10="","",③リレー情報確認!K10)</f>
        <v/>
      </c>
      <c r="I10" s="10" t="str">
        <f>IF(A10="","",③リレー情報確認!J10)</f>
        <v/>
      </c>
      <c r="J10" s="10" t="s">
        <v>1416</v>
      </c>
      <c r="K10" s="10" t="str">
        <f>IF(A10="","",③リレー情報確認!$L$8)</f>
        <v/>
      </c>
      <c r="L10" s="10" t="str">
        <f>IF(A10="","",IF(②選手情報入力!$T$7="",0,1))</f>
        <v/>
      </c>
      <c r="M10" s="10" t="s">
        <v>1416</v>
      </c>
    </row>
    <row r="11" spans="1:13">
      <c r="A11" s="10" t="str">
        <f>IF(③リレー情報確認!I11="","",1610000+①団体情報入力!$C$5*10)</f>
        <v/>
      </c>
      <c r="B11" s="10" t="str">
        <f>IF(A11="","",①団体情報入力!$C$5)</f>
        <v/>
      </c>
      <c r="C11" s="10" t="str">
        <f>IF(A11="","",③リレー情報確認!$J$1)</f>
        <v/>
      </c>
      <c r="D11" s="10" t="str">
        <f>IF(A11="","",③リレー情報確認!$P$1)</f>
        <v/>
      </c>
      <c r="E11" s="10"/>
      <c r="F11" s="10"/>
      <c r="G11" s="10">
        <v>4</v>
      </c>
      <c r="H11" s="10" t="str">
        <f>IF(A11="","",③リレー情報確認!K11)</f>
        <v/>
      </c>
      <c r="I11" s="10" t="str">
        <f>IF(A11="","",③リレー情報確認!J11)</f>
        <v/>
      </c>
      <c r="J11" s="10" t="s">
        <v>1416</v>
      </c>
      <c r="K11" s="10" t="str">
        <f>IF(A11="","",③リレー情報確認!$L$8)</f>
        <v/>
      </c>
      <c r="L11" s="10" t="str">
        <f>IF(A11="","",IF(②選手情報入力!$T$7="",0,1))</f>
        <v/>
      </c>
      <c r="M11" s="10" t="s">
        <v>1416</v>
      </c>
    </row>
    <row r="12" spans="1:13">
      <c r="A12" s="10" t="str">
        <f>IF(③リレー情報確認!I12="","",1610000+①団体情報入力!$C$5*10)</f>
        <v/>
      </c>
      <c r="B12" s="10" t="str">
        <f>IF(A12="","",①団体情報入力!$C$5)</f>
        <v/>
      </c>
      <c r="C12" s="10" t="str">
        <f>IF(A12="","",③リレー情報確認!$J$1)</f>
        <v/>
      </c>
      <c r="D12" s="10" t="str">
        <f>IF(A12="","",③リレー情報確認!$P$1)</f>
        <v/>
      </c>
      <c r="E12" s="10"/>
      <c r="F12" s="10"/>
      <c r="G12" s="10">
        <v>5</v>
      </c>
      <c r="H12" s="10" t="str">
        <f>IF(A12="","",③リレー情報確認!K12)</f>
        <v/>
      </c>
      <c r="I12" s="10" t="str">
        <f>IF(A12="","",③リレー情報確認!J12)</f>
        <v/>
      </c>
      <c r="J12" s="10" t="s">
        <v>1416</v>
      </c>
      <c r="K12" s="10" t="str">
        <f>IF(A12="","",③リレー情報確認!$L$8)</f>
        <v/>
      </c>
      <c r="L12" s="10" t="str">
        <f>IF(A12="","",IF(②選手情報入力!$T$7="",0,1))</f>
        <v/>
      </c>
      <c r="M12" s="10" t="s">
        <v>1416</v>
      </c>
    </row>
    <row r="13" spans="1:13">
      <c r="A13" s="10" t="str">
        <f>IF(③リレー情報確認!I13="","",1610000+①団体情報入力!$C$5*10)</f>
        <v/>
      </c>
      <c r="B13" s="10" t="str">
        <f>IF(A13="","",①団体情報入力!$C$5)</f>
        <v/>
      </c>
      <c r="C13" s="10" t="str">
        <f>IF(A13="","",③リレー情報確認!$J$1)</f>
        <v/>
      </c>
      <c r="D13" s="10" t="str">
        <f>IF(A13="","",③リレー情報確認!$P$1)</f>
        <v/>
      </c>
      <c r="E13" s="10"/>
      <c r="F13" s="10"/>
      <c r="G13" s="10">
        <v>6</v>
      </c>
      <c r="H13" s="10" t="str">
        <f>IF(A13="","",③リレー情報確認!K13)</f>
        <v/>
      </c>
      <c r="I13" s="10" t="str">
        <f>IF(A13="","",③リレー情報確認!J13)</f>
        <v/>
      </c>
      <c r="J13" s="10" t="s">
        <v>1416</v>
      </c>
      <c r="K13" s="10" t="str">
        <f>IF(A13="","",③リレー情報確認!$L$8)</f>
        <v/>
      </c>
      <c r="L13" s="10" t="str">
        <f>IF(A13="","",IF(②選手情報入力!$T$7="",0,1))</f>
        <v/>
      </c>
      <c r="M13" s="10" t="s">
        <v>1416</v>
      </c>
    </row>
    <row r="14" spans="1:13">
      <c r="A14" t="str">
        <f>IF(③リレー情報確認!O8="","",420000+①団体情報入力!$C$5*10)</f>
        <v/>
      </c>
      <c r="B14" t="str">
        <f>IF(A14="","",①団体情報入力!$C$5)</f>
        <v/>
      </c>
      <c r="C14" t="str">
        <f>IF(A14="","",③リレー情報確認!$J$1)</f>
        <v/>
      </c>
      <c r="D14" t="str">
        <f>IF(A14="","",③リレー情報確認!$P$1)</f>
        <v/>
      </c>
      <c r="G14">
        <v>1</v>
      </c>
      <c r="H14" t="str">
        <f>IF(A14="","",③リレー情報確認!Q8)</f>
        <v/>
      </c>
      <c r="I14" t="str">
        <f>IF(A14="","",③リレー情報確認!P8)</f>
        <v/>
      </c>
      <c r="J14" t="s">
        <v>1416</v>
      </c>
      <c r="K14" t="str">
        <f>IF(A14="","",③リレー情報確認!$R$8)</f>
        <v/>
      </c>
      <c r="L14" t="str">
        <f>IF(A14="","",IF(②選手情報入力!$V$6="",0,1))</f>
        <v/>
      </c>
      <c r="M14" t="s">
        <v>1416</v>
      </c>
    </row>
    <row r="15" spans="1:13">
      <c r="A15" t="str">
        <f>IF(③リレー情報確認!O9="","",420000+①団体情報入力!$C$5*10)</f>
        <v/>
      </c>
      <c r="B15" t="str">
        <f>IF(A15="","",①団体情報入力!$C$5)</f>
        <v/>
      </c>
      <c r="C15" t="str">
        <f>IF(A15="","",③リレー情報確認!$J$1)</f>
        <v/>
      </c>
      <c r="D15" t="str">
        <f>IF(A15="","",③リレー情報確認!$P$1)</f>
        <v/>
      </c>
      <c r="G15">
        <v>2</v>
      </c>
      <c r="H15" t="str">
        <f>IF(A15="","",③リレー情報確認!Q9)</f>
        <v/>
      </c>
      <c r="I15" t="str">
        <f>IF(A15="","",③リレー情報確認!P9)</f>
        <v/>
      </c>
      <c r="J15" t="s">
        <v>1416</v>
      </c>
      <c r="K15" t="str">
        <f>IF(A15="","",③リレー情報確認!$R$8)</f>
        <v/>
      </c>
      <c r="L15" t="str">
        <f>IF(A15="","",IF(②選手情報入力!$V$6="",0,1))</f>
        <v/>
      </c>
      <c r="M15" t="s">
        <v>1416</v>
      </c>
    </row>
    <row r="16" spans="1:13">
      <c r="A16" t="str">
        <f>IF(③リレー情報確認!O10="","",420000+①団体情報入力!$C$5*10)</f>
        <v/>
      </c>
      <c r="B16" t="str">
        <f>IF(A16="","",①団体情報入力!$C$5)</f>
        <v/>
      </c>
      <c r="C16" t="str">
        <f>IF(A16="","",③リレー情報確認!$J$1)</f>
        <v/>
      </c>
      <c r="D16" t="str">
        <f>IF(A16="","",③リレー情報確認!$P$1)</f>
        <v/>
      </c>
      <c r="G16">
        <v>3</v>
      </c>
      <c r="H16" t="str">
        <f>IF(A16="","",③リレー情報確認!Q10)</f>
        <v/>
      </c>
      <c r="I16" t="str">
        <f>IF(A16="","",③リレー情報確認!P10)</f>
        <v/>
      </c>
      <c r="J16" t="s">
        <v>1416</v>
      </c>
      <c r="K16" t="str">
        <f>IF(A16="","",③リレー情報確認!$R$8)</f>
        <v/>
      </c>
      <c r="L16" t="str">
        <f>IF(A16="","",IF(②選手情報入力!$V$6="",0,1))</f>
        <v/>
      </c>
      <c r="M16" t="s">
        <v>1416</v>
      </c>
    </row>
    <row r="17" spans="1:13">
      <c r="A17" t="str">
        <f>IF(③リレー情報確認!O11="","",420000+①団体情報入力!$C$5*10)</f>
        <v/>
      </c>
      <c r="B17" t="str">
        <f>IF(A17="","",①団体情報入力!$C$5)</f>
        <v/>
      </c>
      <c r="C17" t="str">
        <f>IF(A17="","",③リレー情報確認!$J$1)</f>
        <v/>
      </c>
      <c r="D17" t="str">
        <f>IF(A17="","",③リレー情報確認!$P$1)</f>
        <v/>
      </c>
      <c r="G17">
        <v>4</v>
      </c>
      <c r="H17" t="str">
        <f>IF(A17="","",③リレー情報確認!Q11)</f>
        <v/>
      </c>
      <c r="I17" t="str">
        <f>IF(A17="","",③リレー情報確認!P11)</f>
        <v/>
      </c>
      <c r="J17" t="s">
        <v>1416</v>
      </c>
      <c r="K17" t="str">
        <f>IF(A17="","",③リレー情報確認!$R$8)</f>
        <v/>
      </c>
      <c r="L17" t="str">
        <f>IF(A17="","",IF(②選手情報入力!$V$6="",0,1))</f>
        <v/>
      </c>
      <c r="M17" t="s">
        <v>1416</v>
      </c>
    </row>
    <row r="18" spans="1:13">
      <c r="A18" t="str">
        <f>IF(③リレー情報確認!O12="","",420000+①団体情報入力!$C$5*10)</f>
        <v/>
      </c>
      <c r="B18" t="str">
        <f>IF(A18="","",①団体情報入力!$C$5)</f>
        <v/>
      </c>
      <c r="C18" t="str">
        <f>IF(A18="","",③リレー情報確認!$J$1)</f>
        <v/>
      </c>
      <c r="D18" t="str">
        <f>IF(A18="","",③リレー情報確認!$P$1)</f>
        <v/>
      </c>
      <c r="G18">
        <v>5</v>
      </c>
      <c r="H18" t="str">
        <f>IF(A18="","",③リレー情報確認!Q12)</f>
        <v/>
      </c>
      <c r="I18" t="str">
        <f>IF(A18="","",③リレー情報確認!P12)</f>
        <v/>
      </c>
      <c r="J18" t="s">
        <v>1416</v>
      </c>
      <c r="K18" t="str">
        <f>IF(A18="","",③リレー情報確認!$R$8)</f>
        <v/>
      </c>
      <c r="L18" t="str">
        <f>IF(A18="","",IF(②選手情報入力!$V$6="",0,1))</f>
        <v/>
      </c>
      <c r="M18" t="s">
        <v>1416</v>
      </c>
    </row>
    <row r="19" spans="1:13">
      <c r="A19" t="str">
        <f>IF(③リレー情報確認!O13="","",420000+①団体情報入力!$C$5*10)</f>
        <v/>
      </c>
      <c r="B19" t="str">
        <f>IF(A19="","",①団体情報入力!$C$5)</f>
        <v/>
      </c>
      <c r="C19" t="str">
        <f>IF(A19="","",③リレー情報確認!$J$1)</f>
        <v/>
      </c>
      <c r="D19" t="str">
        <f>IF(A19="","",③リレー情報確認!$P$1)</f>
        <v/>
      </c>
      <c r="G19">
        <v>6</v>
      </c>
      <c r="H19" t="str">
        <f>IF(A19="","",③リレー情報確認!Q13)</f>
        <v/>
      </c>
      <c r="I19" t="str">
        <f>IF(A19="","",③リレー情報確認!P13)</f>
        <v/>
      </c>
      <c r="J19" t="s">
        <v>1416</v>
      </c>
      <c r="K19" t="str">
        <f>IF(A19="","",③リレー情報確認!$R$8)</f>
        <v/>
      </c>
      <c r="L19" t="str">
        <f>IF(A19="","",IF(②選手情報入力!$V$6="",0,1))</f>
        <v/>
      </c>
      <c r="M19" t="s">
        <v>1416</v>
      </c>
    </row>
    <row r="20" spans="1:13">
      <c r="A20" s="9" t="str">
        <f>IF(③リレー情報確認!U8="","",1620000+①団体情報入力!$C$5*10)</f>
        <v/>
      </c>
      <c r="B20" s="9" t="str">
        <f>IF(A20="","",①団体情報入力!$C$5)</f>
        <v/>
      </c>
      <c r="C20" s="9" t="str">
        <f>IF(A20="","",③リレー情報確認!$J$1)</f>
        <v/>
      </c>
      <c r="D20" s="9" t="str">
        <f>IF(A20="","",③リレー情報確認!$P$1)</f>
        <v/>
      </c>
      <c r="E20" s="9"/>
      <c r="F20" s="9"/>
      <c r="G20" s="9">
        <v>1</v>
      </c>
      <c r="H20" s="9" t="str">
        <f>IF(A20="","",③リレー情報確認!W8)</f>
        <v/>
      </c>
      <c r="I20" s="9" t="str">
        <f>IF(A20="","",③リレー情報確認!V8)</f>
        <v/>
      </c>
      <c r="J20" s="9" t="s">
        <v>1416</v>
      </c>
      <c r="K20" s="9" t="str">
        <f>IF(A20="","",③リレー情報確認!$X$8)</f>
        <v/>
      </c>
      <c r="L20" s="9" t="str">
        <f>IF(A20="","",IF(②選手情報入力!$V$7="",0,1))</f>
        <v/>
      </c>
      <c r="M20" s="9" t="s">
        <v>1416</v>
      </c>
    </row>
    <row r="21" spans="1:13">
      <c r="A21" s="9" t="str">
        <f>IF(③リレー情報確認!U9="","",1620000+①団体情報入力!$C$5*10)</f>
        <v/>
      </c>
      <c r="B21" s="9" t="str">
        <f>IF(A21="","",①団体情報入力!$C$5)</f>
        <v/>
      </c>
      <c r="C21" s="9" t="str">
        <f>IF(A21="","",③リレー情報確認!$J$1)</f>
        <v/>
      </c>
      <c r="D21" s="9" t="str">
        <f>IF(A21="","",③リレー情報確認!$P$1)</f>
        <v/>
      </c>
      <c r="E21" s="9"/>
      <c r="F21" s="9"/>
      <c r="G21" s="9">
        <v>2</v>
      </c>
      <c r="H21" s="9" t="str">
        <f>IF(A21="","",③リレー情報確認!W9)</f>
        <v/>
      </c>
      <c r="I21" s="9" t="str">
        <f>IF(A21="","",③リレー情報確認!V9)</f>
        <v/>
      </c>
      <c r="J21" s="9" t="s">
        <v>1416</v>
      </c>
      <c r="K21" s="9" t="str">
        <f>IF(A21="","",③リレー情報確認!$X$8)</f>
        <v/>
      </c>
      <c r="L21" s="9" t="str">
        <f>IF(A21="","",IF(②選手情報入力!$V$7="",0,1))</f>
        <v/>
      </c>
      <c r="M21" s="9" t="s">
        <v>1416</v>
      </c>
    </row>
    <row r="22" spans="1:13">
      <c r="A22" s="9" t="str">
        <f>IF(③リレー情報確認!U10="","",1620000+①団体情報入力!$C$5*10)</f>
        <v/>
      </c>
      <c r="B22" s="9" t="str">
        <f>IF(A22="","",①団体情報入力!$C$5)</f>
        <v/>
      </c>
      <c r="C22" s="9" t="str">
        <f>IF(A22="","",③リレー情報確認!$J$1)</f>
        <v/>
      </c>
      <c r="D22" s="9" t="str">
        <f>IF(A22="","",③リレー情報確認!$P$1)</f>
        <v/>
      </c>
      <c r="E22" s="9"/>
      <c r="F22" s="9"/>
      <c r="G22" s="9">
        <v>3</v>
      </c>
      <c r="H22" s="9" t="str">
        <f>IF(A22="","",③リレー情報確認!W10)</f>
        <v/>
      </c>
      <c r="I22" s="9" t="str">
        <f>IF(A22="","",③リレー情報確認!V10)</f>
        <v/>
      </c>
      <c r="J22" s="9" t="s">
        <v>1416</v>
      </c>
      <c r="K22" s="9" t="str">
        <f>IF(A22="","",③リレー情報確認!$X$8)</f>
        <v/>
      </c>
      <c r="L22" s="9" t="str">
        <f>IF(A22="","",IF(②選手情報入力!$V$7="",0,1))</f>
        <v/>
      </c>
      <c r="M22" s="9" t="s">
        <v>1416</v>
      </c>
    </row>
    <row r="23" spans="1:13">
      <c r="A23" s="9" t="str">
        <f>IF(③リレー情報確認!U11="","",1620000+①団体情報入力!$C$5*10)</f>
        <v/>
      </c>
      <c r="B23" s="9" t="str">
        <f>IF(A23="","",①団体情報入力!$C$5)</f>
        <v/>
      </c>
      <c r="C23" s="9" t="str">
        <f>IF(A23="","",③リレー情報確認!$J$1)</f>
        <v/>
      </c>
      <c r="D23" s="9" t="str">
        <f>IF(A23="","",③リレー情報確認!$P$1)</f>
        <v/>
      </c>
      <c r="E23" s="9"/>
      <c r="F23" s="9"/>
      <c r="G23" s="9">
        <v>4</v>
      </c>
      <c r="H23" s="9" t="str">
        <f>IF(A23="","",③リレー情報確認!W11)</f>
        <v/>
      </c>
      <c r="I23" s="9" t="str">
        <f>IF(A23="","",③リレー情報確認!V11)</f>
        <v/>
      </c>
      <c r="J23" s="9" t="s">
        <v>1416</v>
      </c>
      <c r="K23" s="9" t="str">
        <f>IF(A23="","",③リレー情報確認!$X$8)</f>
        <v/>
      </c>
      <c r="L23" s="9" t="str">
        <f>IF(A23="","",IF(②選手情報入力!$V$7="",0,1))</f>
        <v/>
      </c>
      <c r="M23" s="9" t="s">
        <v>1416</v>
      </c>
    </row>
    <row r="24" spans="1:13">
      <c r="A24" s="9" t="str">
        <f>IF(③リレー情報確認!U12="","",1620000+①団体情報入力!$C$5*10)</f>
        <v/>
      </c>
      <c r="B24" s="9" t="str">
        <f>IF(A24="","",①団体情報入力!$C$5)</f>
        <v/>
      </c>
      <c r="C24" s="9" t="str">
        <f>IF(A24="","",③リレー情報確認!$J$1)</f>
        <v/>
      </c>
      <c r="D24" s="9" t="str">
        <f>IF(A24="","",③リレー情報確認!$P$1)</f>
        <v/>
      </c>
      <c r="E24" s="9"/>
      <c r="F24" s="9"/>
      <c r="G24" s="9">
        <v>5</v>
      </c>
      <c r="H24" s="9" t="str">
        <f>IF(A24="","",③リレー情報確認!W12)</f>
        <v/>
      </c>
      <c r="I24" s="9" t="str">
        <f>IF(A24="","",③リレー情報確認!V12)</f>
        <v/>
      </c>
      <c r="J24" s="9" t="s">
        <v>1416</v>
      </c>
      <c r="K24" s="9" t="str">
        <f>IF(A24="","",③リレー情報確認!$X$8)</f>
        <v/>
      </c>
      <c r="L24" s="9" t="str">
        <f>IF(A24="","",IF(②選手情報入力!$V$7="",0,1))</f>
        <v/>
      </c>
      <c r="M24" s="9" t="s">
        <v>1416</v>
      </c>
    </row>
    <row r="25" spans="1:13">
      <c r="A25" s="9" t="str">
        <f>IF(③リレー情報確認!U13="","",1620000+①団体情報入力!$C$5*10)</f>
        <v/>
      </c>
      <c r="B25" s="9" t="str">
        <f>IF(A25="","",①団体情報入力!$C$5)</f>
        <v/>
      </c>
      <c r="C25" s="9" t="str">
        <f>IF(A25="","",③リレー情報確認!$J$1)</f>
        <v/>
      </c>
      <c r="D25" s="9" t="str">
        <f>IF(A25="","",③リレー情報確認!$P$1)</f>
        <v/>
      </c>
      <c r="E25" s="9"/>
      <c r="F25" s="9"/>
      <c r="G25" s="9">
        <v>6</v>
      </c>
      <c r="H25" s="9" t="str">
        <f>IF(A25="","",③リレー情報確認!W13)</f>
        <v/>
      </c>
      <c r="I25" s="9" t="str">
        <f>IF(A25="","",③リレー情報確認!V13)</f>
        <v/>
      </c>
      <c r="J25" s="9" t="s">
        <v>1416</v>
      </c>
      <c r="K25" s="9" t="str">
        <f>IF(A25="","",③リレー情報確認!$X$8)</f>
        <v/>
      </c>
      <c r="L25" s="9" t="str">
        <f>IF(A25="","",IF(②選手情報入力!$V$7="",0,1))</f>
        <v/>
      </c>
      <c r="M25" s="9" t="s">
        <v>1416</v>
      </c>
    </row>
  </sheetData>
  <sheetProtection sheet="1" objects="1" scenarios="1"/>
  <phoneticPr fontId="40"/>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6"/>
  <sheetViews>
    <sheetView workbookViewId="0">
      <selection activeCell="H5" sqref="H5"/>
    </sheetView>
  </sheetViews>
  <sheetFormatPr defaultRowHeight="13.5"/>
  <cols>
    <col min="10" max="10" width="23" customWidth="1"/>
    <col min="11" max="11" width="20.375" bestFit="1" customWidth="1"/>
    <col min="12" max="12" width="19.375" bestFit="1" customWidth="1"/>
    <col min="13" max="13" width="26.25" bestFit="1" customWidth="1"/>
  </cols>
  <sheetData>
    <row r="1" spans="1:24">
      <c r="A1" t="s">
        <v>3</v>
      </c>
      <c r="B1" t="s">
        <v>4</v>
      </c>
      <c r="C1" t="s">
        <v>1358</v>
      </c>
      <c r="D1" t="s">
        <v>6</v>
      </c>
      <c r="E1" t="s">
        <v>7</v>
      </c>
      <c r="F1" t="s">
        <v>8</v>
      </c>
      <c r="G1" t="s">
        <v>11</v>
      </c>
      <c r="H1" s="6" t="s">
        <v>17</v>
      </c>
      <c r="I1" s="6" t="s">
        <v>18</v>
      </c>
      <c r="J1" t="s">
        <v>1417</v>
      </c>
      <c r="K1" s="6" t="s">
        <v>21</v>
      </c>
      <c r="L1" t="s">
        <v>22</v>
      </c>
      <c r="M1" t="s">
        <v>1418</v>
      </c>
      <c r="N1" t="s">
        <v>25</v>
      </c>
      <c r="O1" t="s">
        <v>26</v>
      </c>
      <c r="P1" t="s">
        <v>28</v>
      </c>
      <c r="Q1" t="s">
        <v>29</v>
      </c>
      <c r="R1" t="s">
        <v>30</v>
      </c>
      <c r="S1" t="s">
        <v>31</v>
      </c>
      <c r="T1" t="s">
        <v>32</v>
      </c>
      <c r="U1" t="s">
        <v>33</v>
      </c>
      <c r="V1" t="s">
        <v>34</v>
      </c>
      <c r="W1" t="s">
        <v>35</v>
      </c>
      <c r="X1" t="s">
        <v>36</v>
      </c>
    </row>
    <row r="2" spans="1:24">
      <c r="A2" t="str">
        <f>IF(E2="","",data_kyogisha!A2)</f>
        <v/>
      </c>
      <c r="B2" t="str">
        <f>IF(E2="","",①団体情報入力!$C$5)</f>
        <v/>
      </c>
      <c r="C2" t="str">
        <f>IF(A2="","",VLOOKUP(B2,Sheet6!C:D,2,0))</f>
        <v/>
      </c>
      <c r="E2" t="str">
        <f>IF(②選手情報入力!C11="","",②選手情報入力!C11)</f>
        <v/>
      </c>
      <c r="F2" t="str">
        <f>IF(E2="","",②選手情報入力!D11)</f>
        <v/>
      </c>
      <c r="G2" t="str">
        <f>IF(E2="","",IF(②選手情報入力!I11="男",1,2))</f>
        <v/>
      </c>
      <c r="H2" t="str">
        <f>IF(E2="","",VLOOKUP(data_kyogisha!Q2,Sheet3!A:G,2,0))</f>
        <v/>
      </c>
      <c r="I2" t="str">
        <f>IF(E2="","",IF(②選手情報入力!M11="","",②選手情報入力!M11))</f>
        <v/>
      </c>
      <c r="J2" s="28" t="str">
        <f>IF(E2="","",②選手情報入力!N11)</f>
        <v/>
      </c>
      <c r="K2" t="str">
        <f>IF(E2="","",VLOOKUP(data_kyogisha!U2,Sheet3!A:G,2,0))</f>
        <v/>
      </c>
      <c r="L2" t="str">
        <f>IF(E2="","",IF(②選手情報入力!P11="","",②選手情報入力!P11))</f>
        <v/>
      </c>
      <c r="M2" s="28" t="str">
        <f>IF(E2="","",②選手情報入力!Q11)</f>
        <v/>
      </c>
      <c r="N2" t="s">
        <v>1416</v>
      </c>
      <c r="O2" t="str">
        <f>IF(E2="","",IF(②選手情報入力!S11="","",②選手情報入力!S11))</f>
        <v/>
      </c>
      <c r="P2" t="s">
        <v>1416</v>
      </c>
      <c r="Q2" t="s">
        <v>1416</v>
      </c>
      <c r="R2" t="str">
        <f>IF(E2="","",IF(②選手情報入力!T11="","",IF(G2=1,IF(②選手情報入力!$U$6="","",②選手情報入力!$U$6),IF(②選手情報入力!$U$7="","",②選手情報入力!$U$7))))</f>
        <v/>
      </c>
      <c r="S2" t="str">
        <f>IF(E2="","",IF(②選手情報入力!T11="","",IF(G2=1,IF(②選手情報入力!$T$6="",0,1),IF(②選手情報入力!$T$7="",0,1))))</f>
        <v/>
      </c>
      <c r="T2" t="str">
        <f>IF(E2="","",IF(②選手情報入力!T11="","",2))</f>
        <v/>
      </c>
      <c r="U2" t="s">
        <v>1416</v>
      </c>
      <c r="V2" t="str">
        <f>IF(E2="","",IF(②選手情報入力!V11="","",IF(G2=1,IF(②選手情報入力!$W$6="","",②選手情報入力!$W$6),IF(②選手情報入力!$W$7="","",②選手情報入力!$W$7))))</f>
        <v/>
      </c>
      <c r="W2" t="str">
        <f>IF(E2="","",IF(②選手情報入力!V11="","",IF(G2=1,IF(②選手情報入力!$V$6="",0,1),IF(②選手情報入力!$V$7="",0,1))))</f>
        <v/>
      </c>
      <c r="X2" t="str">
        <f>IF(E2="","",IF(②選手情報入力!V11="","",2))</f>
        <v/>
      </c>
    </row>
    <row r="3" spans="1:24">
      <c r="A3" t="str">
        <f>IF(E3="","",data_kyogisha!A3)</f>
        <v/>
      </c>
      <c r="B3" t="str">
        <f>IF(E3="","",①団体情報入力!$C$5)</f>
        <v/>
      </c>
      <c r="C3" t="str">
        <f>IF(A3="","",VLOOKUP(B3,Sheet6!C:D,2,0))</f>
        <v/>
      </c>
      <c r="E3" t="str">
        <f>IF(②選手情報入力!C12="","",②選手情報入力!C12)</f>
        <v/>
      </c>
      <c r="F3" t="str">
        <f>IF(E3="","",②選手情報入力!D12)</f>
        <v/>
      </c>
      <c r="G3" t="str">
        <f>IF(E3="","",IF(②選手情報入力!I12="男",1,2))</f>
        <v/>
      </c>
      <c r="H3" t="str">
        <f>IF(E3="","",VLOOKUP(data_kyogisha!Q3,Sheet3!A:G,2,0))</f>
        <v/>
      </c>
      <c r="I3" t="str">
        <f>IF(E3="","",IF(②選手情報入力!M12="","",②選手情報入力!M12))</f>
        <v/>
      </c>
      <c r="J3" s="28" t="str">
        <f>IF(E3="","",②選手情報入力!N12)</f>
        <v/>
      </c>
      <c r="K3" t="str">
        <f>IF(E3="","",VLOOKUP(data_kyogisha!U3,Sheet3!A:G,2,0))</f>
        <v/>
      </c>
      <c r="L3" t="str">
        <f>IF(E3="","",IF(②選手情報入力!P12="","",②選手情報入力!P12))</f>
        <v/>
      </c>
      <c r="M3" s="28" t="str">
        <f>IF(E3="","",②選手情報入力!Q12)</f>
        <v/>
      </c>
      <c r="N3" t="s">
        <v>1416</v>
      </c>
      <c r="O3" t="str">
        <f>IF(E3="","",IF(②選手情報入力!S12="","",②選手情報入力!S12))</f>
        <v/>
      </c>
      <c r="P3" t="s">
        <v>1416</v>
      </c>
      <c r="Q3" t="s">
        <v>1416</v>
      </c>
      <c r="R3" t="str">
        <f>IF(E3="","",IF(②選手情報入力!T12="","",IF(G3=1,IF(②選手情報入力!$U$6="","",②選手情報入力!$U$6),IF(②選手情報入力!$U$7="","",②選手情報入力!$U$7))))</f>
        <v/>
      </c>
      <c r="S3" t="str">
        <f>IF(E3="","",IF(②選手情報入力!T12="","",IF(G3=1,IF(②選手情報入力!$T$6="",0,1),IF(②選手情報入力!$T$7="",0,1))))</f>
        <v/>
      </c>
      <c r="T3" t="str">
        <f>IF(E3="","",IF(②選手情報入力!T12="","",2))</f>
        <v/>
      </c>
      <c r="U3" t="s">
        <v>1416</v>
      </c>
      <c r="V3" t="str">
        <f>IF(E3="","",IF(②選手情報入力!V12="","",IF(G3=1,IF(②選手情報入力!$W$6="","",②選手情報入力!$W$6),IF(②選手情報入力!$W$7="","",②選手情報入力!$W$7))))</f>
        <v/>
      </c>
      <c r="W3" t="str">
        <f>IF(E3="","",IF(②選手情報入力!V12="","",IF(G3=1,IF(②選手情報入力!$V$6="",0,1),IF(②選手情報入力!$V$7="",0,1))))</f>
        <v/>
      </c>
      <c r="X3" t="str">
        <f>IF(E3="","",IF(②選手情報入力!V12="","",2))</f>
        <v/>
      </c>
    </row>
    <row r="4" spans="1:24">
      <c r="A4" t="str">
        <f>IF(E4="","",data_kyogisha!A4)</f>
        <v/>
      </c>
      <c r="B4" t="str">
        <f>IF(E4="","",①団体情報入力!$C$5)</f>
        <v/>
      </c>
      <c r="C4" t="str">
        <f>IF(A4="","",VLOOKUP(B4,Sheet6!C:D,2,0))</f>
        <v/>
      </c>
      <c r="E4" t="str">
        <f>IF(②選手情報入力!C13="","",②選手情報入力!C13)</f>
        <v/>
      </c>
      <c r="F4" t="str">
        <f>IF(E4="","",②選手情報入力!D13)</f>
        <v/>
      </c>
      <c r="G4" t="str">
        <f>IF(E4="","",IF(②選手情報入力!I13="男",1,2))</f>
        <v/>
      </c>
      <c r="H4" t="str">
        <f>IF(E4="","",VLOOKUP(data_kyogisha!Q4,Sheet3!A:G,2,0))</f>
        <v/>
      </c>
      <c r="I4" t="str">
        <f>IF(E4="","",IF(②選手情報入力!M13="","",②選手情報入力!M13))</f>
        <v/>
      </c>
      <c r="J4" s="28" t="str">
        <f>IF(E4="","",②選手情報入力!N13)</f>
        <v/>
      </c>
      <c r="K4" t="str">
        <f>IF(E4="","",VLOOKUP(data_kyogisha!U4,Sheet3!A:G,2,0))</f>
        <v/>
      </c>
      <c r="L4" t="str">
        <f>IF(E4="","",IF(②選手情報入力!P13="","",②選手情報入力!P13))</f>
        <v/>
      </c>
      <c r="M4" s="28" t="str">
        <f>IF(E4="","",②選手情報入力!Q13)</f>
        <v/>
      </c>
      <c r="N4" t="s">
        <v>1416</v>
      </c>
      <c r="O4" t="str">
        <f>IF(E4="","",IF(②選手情報入力!S13="","",②選手情報入力!S13))</f>
        <v/>
      </c>
      <c r="P4" t="s">
        <v>1416</v>
      </c>
      <c r="Q4" t="s">
        <v>1416</v>
      </c>
      <c r="R4" t="str">
        <f>IF(E4="","",IF(②選手情報入力!T13="","",IF(G4=1,IF(②選手情報入力!$U$6="","",②選手情報入力!$U$6),IF(②選手情報入力!$U$7="","",②選手情報入力!$U$7))))</f>
        <v/>
      </c>
      <c r="S4" t="str">
        <f>IF(E4="","",IF(②選手情報入力!T13="","",IF(G4=1,IF(②選手情報入力!$T$6="",0,1),IF(②選手情報入力!$T$7="",0,1))))</f>
        <v/>
      </c>
      <c r="T4" t="str">
        <f>IF(E4="","",IF(②選手情報入力!T13="","",2))</f>
        <v/>
      </c>
      <c r="U4" t="s">
        <v>1416</v>
      </c>
      <c r="V4" t="str">
        <f>IF(E4="","",IF(②選手情報入力!V13="","",IF(G4=1,IF(②選手情報入力!$W$6="","",②選手情報入力!$W$6),IF(②選手情報入力!$W$7="","",②選手情報入力!$W$7))))</f>
        <v/>
      </c>
      <c r="W4" t="str">
        <f>IF(E4="","",IF(②選手情報入力!V13="","",IF(G4=1,IF(②選手情報入力!$V$6="",0,1),IF(②選手情報入力!$V$7="",0,1))))</f>
        <v/>
      </c>
      <c r="X4" t="str">
        <f>IF(E4="","",IF(②選手情報入力!V13="","",2))</f>
        <v/>
      </c>
    </row>
    <row r="5" spans="1:24">
      <c r="A5" t="str">
        <f>IF(E5="","",data_kyogisha!A5)</f>
        <v/>
      </c>
      <c r="B5" t="str">
        <f>IF(E5="","",①団体情報入力!$C$5)</f>
        <v/>
      </c>
      <c r="C5" t="str">
        <f>IF(A5="","",VLOOKUP(B5,Sheet6!C:D,2,0))</f>
        <v/>
      </c>
      <c r="E5" t="str">
        <f>IF(②選手情報入力!C14="","",②選手情報入力!C14)</f>
        <v/>
      </c>
      <c r="F5" t="str">
        <f>IF(E5="","",②選手情報入力!D14)</f>
        <v/>
      </c>
      <c r="G5" t="str">
        <f>IF(E5="","",IF(②選手情報入力!I14="男",1,2))</f>
        <v/>
      </c>
      <c r="H5" t="str">
        <f>IF(E5="","",VLOOKUP(data_kyogisha!Q5,Sheet3!A:G,2,0))</f>
        <v/>
      </c>
      <c r="I5" t="str">
        <f>IF(E5="","",IF(②選手情報入力!M14="","",②選手情報入力!M14))</f>
        <v/>
      </c>
      <c r="J5" s="28" t="str">
        <f>IF(E5="","",②選手情報入力!N14)</f>
        <v/>
      </c>
      <c r="K5" t="str">
        <f>IF(E5="","",VLOOKUP(data_kyogisha!U5,Sheet3!A:G,2,0))</f>
        <v/>
      </c>
      <c r="L5" t="str">
        <f>IF(E5="","",IF(②選手情報入力!P14="","",②選手情報入力!P14))</f>
        <v/>
      </c>
      <c r="M5" s="28" t="str">
        <f>IF(E5="","",②選手情報入力!Q14)</f>
        <v/>
      </c>
      <c r="N5" t="s">
        <v>1416</v>
      </c>
      <c r="O5" t="str">
        <f>IF(E5="","",IF(②選手情報入力!S14="","",②選手情報入力!S14))</f>
        <v/>
      </c>
      <c r="P5" t="s">
        <v>1416</v>
      </c>
      <c r="Q5" t="s">
        <v>1416</v>
      </c>
      <c r="R5" t="str">
        <f>IF(E5="","",IF(②選手情報入力!T14="","",IF(G5=1,IF(②選手情報入力!$U$6="","",②選手情報入力!$U$6),IF(②選手情報入力!$U$7="","",②選手情報入力!$U$7))))</f>
        <v/>
      </c>
      <c r="S5" t="str">
        <f>IF(E5="","",IF(②選手情報入力!T14="","",IF(G5=1,IF(②選手情報入力!$T$6="",0,1),IF(②選手情報入力!$T$7="",0,1))))</f>
        <v/>
      </c>
      <c r="T5" t="str">
        <f>IF(E5="","",IF(②選手情報入力!T14="","",2))</f>
        <v/>
      </c>
      <c r="U5" t="s">
        <v>1416</v>
      </c>
      <c r="V5" t="str">
        <f>IF(E5="","",IF(②選手情報入力!V14="","",IF(G5=1,IF(②選手情報入力!$W$6="","",②選手情報入力!$W$6),IF(②選手情報入力!$W$7="","",②選手情報入力!$W$7))))</f>
        <v/>
      </c>
      <c r="W5" t="str">
        <f>IF(E5="","",IF(②選手情報入力!V14="","",IF(G5=1,IF(②選手情報入力!$V$6="",0,1),IF(②選手情報入力!$V$7="",0,1))))</f>
        <v/>
      </c>
      <c r="X5" t="str">
        <f>IF(E5="","",IF(②選手情報入力!V14="","",2))</f>
        <v/>
      </c>
    </row>
    <row r="6" spans="1:24">
      <c r="A6" t="str">
        <f>IF(E6="","",data_kyogisha!A6)</f>
        <v/>
      </c>
      <c r="B6" t="str">
        <f>IF(E6="","",①団体情報入力!$C$5)</f>
        <v/>
      </c>
      <c r="C6" t="str">
        <f>IF(A6="","",VLOOKUP(B6,Sheet6!C:D,2,0))</f>
        <v/>
      </c>
      <c r="E6" t="str">
        <f>IF(②選手情報入力!C15="","",②選手情報入力!C15)</f>
        <v/>
      </c>
      <c r="F6" t="str">
        <f>IF(E6="","",②選手情報入力!D15)</f>
        <v/>
      </c>
      <c r="G6" t="str">
        <f>IF(E6="","",IF(②選手情報入力!I15="男",1,2))</f>
        <v/>
      </c>
      <c r="H6" t="str">
        <f>IF(E6="","",VLOOKUP(data_kyogisha!Q6,Sheet3!A:G,2,0))</f>
        <v/>
      </c>
      <c r="I6" t="str">
        <f>IF(E6="","",IF(②選手情報入力!M15="","",②選手情報入力!M15))</f>
        <v/>
      </c>
      <c r="J6" s="28" t="str">
        <f>IF(E6="","",②選手情報入力!N15)</f>
        <v/>
      </c>
      <c r="K6" t="str">
        <f>IF(E6="","",VLOOKUP(data_kyogisha!U6,Sheet3!A:G,2,0))</f>
        <v/>
      </c>
      <c r="L6" t="str">
        <f>IF(E6="","",IF(②選手情報入力!P15="","",②選手情報入力!P15))</f>
        <v/>
      </c>
      <c r="M6" s="28" t="str">
        <f>IF(E6="","",②選手情報入力!Q15)</f>
        <v/>
      </c>
      <c r="N6" t="s">
        <v>1416</v>
      </c>
      <c r="O6" t="str">
        <f>IF(E6="","",IF(②選手情報入力!S15="","",②選手情報入力!S15))</f>
        <v/>
      </c>
      <c r="P6" t="s">
        <v>1416</v>
      </c>
      <c r="Q6" t="s">
        <v>1416</v>
      </c>
      <c r="R6" t="str">
        <f>IF(E6="","",IF(②選手情報入力!T15="","",IF(G6=1,IF(②選手情報入力!$U$6="","",②選手情報入力!$U$6),IF(②選手情報入力!$U$7="","",②選手情報入力!$U$7))))</f>
        <v/>
      </c>
      <c r="S6" t="str">
        <f>IF(E6="","",IF(②選手情報入力!T15="","",IF(G6=1,IF(②選手情報入力!$T$6="",0,1),IF(②選手情報入力!$T$7="",0,1))))</f>
        <v/>
      </c>
      <c r="T6" t="str">
        <f>IF(E6="","",IF(②選手情報入力!T15="","",2))</f>
        <v/>
      </c>
      <c r="U6" t="s">
        <v>1416</v>
      </c>
      <c r="V6" t="str">
        <f>IF(E6="","",IF(②選手情報入力!V15="","",IF(G6=1,IF(②選手情報入力!$W$6="","",②選手情報入力!$W$6),IF(②選手情報入力!$W$7="","",②選手情報入力!$W$7))))</f>
        <v/>
      </c>
      <c r="W6" t="str">
        <f>IF(E6="","",IF(②選手情報入力!V15="","",IF(G6=1,IF(②選手情報入力!$V$6="",0,1),IF(②選手情報入力!$V$7="",0,1))))</f>
        <v/>
      </c>
      <c r="X6" t="str">
        <f>IF(E6="","",IF(②選手情報入力!V15="","",2))</f>
        <v/>
      </c>
    </row>
    <row r="7" spans="1:24">
      <c r="A7" t="str">
        <f>IF(E7="","",data_kyogisha!A7)</f>
        <v/>
      </c>
      <c r="B7" t="str">
        <f>IF(E7="","",①団体情報入力!$C$5)</f>
        <v/>
      </c>
      <c r="C7" t="str">
        <f>IF(A7="","",VLOOKUP(B7,Sheet6!C:D,2,0))</f>
        <v/>
      </c>
      <c r="E7" t="str">
        <f>IF(②選手情報入力!C16="","",②選手情報入力!C16)</f>
        <v/>
      </c>
      <c r="F7" t="str">
        <f>IF(E7="","",②選手情報入力!D16)</f>
        <v/>
      </c>
      <c r="G7" t="str">
        <f>IF(E7="","",IF(②選手情報入力!I16="男",1,2))</f>
        <v/>
      </c>
      <c r="H7" t="str">
        <f>IF(E7="","",VLOOKUP(data_kyogisha!Q7,Sheet3!A:G,2,0))</f>
        <v/>
      </c>
      <c r="I7" t="str">
        <f>IF(E7="","",IF(②選手情報入力!M16="","",②選手情報入力!M16))</f>
        <v/>
      </c>
      <c r="J7" s="28" t="str">
        <f>IF(E7="","",②選手情報入力!N16)</f>
        <v/>
      </c>
      <c r="K7" t="str">
        <f>IF(E7="","",VLOOKUP(data_kyogisha!U7,Sheet3!A:G,2,0))</f>
        <v/>
      </c>
      <c r="L7" t="str">
        <f>IF(E7="","",IF(②選手情報入力!P16="","",②選手情報入力!P16))</f>
        <v/>
      </c>
      <c r="M7" s="28" t="str">
        <f>IF(E7="","",②選手情報入力!Q16)</f>
        <v/>
      </c>
      <c r="N7" t="s">
        <v>1416</v>
      </c>
      <c r="O7" t="str">
        <f>IF(E7="","",IF(②選手情報入力!S16="","",②選手情報入力!S16))</f>
        <v/>
      </c>
      <c r="P7" t="s">
        <v>1416</v>
      </c>
      <c r="Q7" t="s">
        <v>1416</v>
      </c>
      <c r="R7" t="str">
        <f>IF(E7="","",IF(②選手情報入力!T16="","",IF(G7=1,IF(②選手情報入力!$U$6="","",②選手情報入力!$U$6),IF(②選手情報入力!$U$7="","",②選手情報入力!$U$7))))</f>
        <v/>
      </c>
      <c r="S7" t="str">
        <f>IF(E7="","",IF(②選手情報入力!T16="","",IF(G7=1,IF(②選手情報入力!$T$6="",0,1),IF(②選手情報入力!$T$7="",0,1))))</f>
        <v/>
      </c>
      <c r="T7" t="str">
        <f>IF(E7="","",IF(②選手情報入力!T16="","",2))</f>
        <v/>
      </c>
      <c r="U7" t="s">
        <v>1416</v>
      </c>
      <c r="V7" t="str">
        <f>IF(E7="","",IF(②選手情報入力!V16="","",IF(G7=1,IF(②選手情報入力!$W$6="","",②選手情報入力!$W$6),IF(②選手情報入力!$W$7="","",②選手情報入力!$W$7))))</f>
        <v/>
      </c>
      <c r="W7" t="str">
        <f>IF(E7="","",IF(②選手情報入力!V16="","",IF(G7=1,IF(②選手情報入力!$V$6="",0,1),IF(②選手情報入力!$V$7="",0,1))))</f>
        <v/>
      </c>
      <c r="X7" t="str">
        <f>IF(E7="","",IF(②選手情報入力!V16="","",2))</f>
        <v/>
      </c>
    </row>
    <row r="8" spans="1:24">
      <c r="A8" t="str">
        <f>IF(E8="","",data_kyogisha!A8)</f>
        <v/>
      </c>
      <c r="B8" t="str">
        <f>IF(E8="","",①団体情報入力!$C$5)</f>
        <v/>
      </c>
      <c r="C8" t="str">
        <f>IF(A8="","",VLOOKUP(B8,Sheet6!C:D,2,0))</f>
        <v/>
      </c>
      <c r="E8" t="str">
        <f>IF(②選手情報入力!C17="","",②選手情報入力!C17)</f>
        <v/>
      </c>
      <c r="F8" t="str">
        <f>IF(E8="","",②選手情報入力!D17)</f>
        <v/>
      </c>
      <c r="G8" t="str">
        <f>IF(E8="","",IF(②選手情報入力!I17="男",1,2))</f>
        <v/>
      </c>
      <c r="H8" t="str">
        <f>IF(E8="","",VLOOKUP(data_kyogisha!Q8,Sheet3!A:G,2,0))</f>
        <v/>
      </c>
      <c r="I8" t="str">
        <f>IF(E8="","",IF(②選手情報入力!M17="","",②選手情報入力!M17))</f>
        <v/>
      </c>
      <c r="J8" s="28" t="str">
        <f>IF(E8="","",②選手情報入力!N17)</f>
        <v/>
      </c>
      <c r="K8" t="str">
        <f>IF(E8="","",VLOOKUP(data_kyogisha!U8,Sheet3!A:G,2,0))</f>
        <v/>
      </c>
      <c r="L8" t="str">
        <f>IF(E8="","",IF(②選手情報入力!P17="","",②選手情報入力!P17))</f>
        <v/>
      </c>
      <c r="M8" s="28" t="str">
        <f>IF(E8="","",②選手情報入力!Q17)</f>
        <v/>
      </c>
      <c r="N8" t="s">
        <v>1416</v>
      </c>
      <c r="O8" t="str">
        <f>IF(E8="","",IF(②選手情報入力!S17="","",②選手情報入力!S17))</f>
        <v/>
      </c>
      <c r="P8" t="s">
        <v>1416</v>
      </c>
      <c r="Q8" t="s">
        <v>1416</v>
      </c>
      <c r="R8" t="str">
        <f>IF(E8="","",IF(②選手情報入力!T17="","",IF(G8=1,IF(②選手情報入力!$U$6="","",②選手情報入力!$U$6),IF(②選手情報入力!$U$7="","",②選手情報入力!$U$7))))</f>
        <v/>
      </c>
      <c r="S8" t="str">
        <f>IF(E8="","",IF(②選手情報入力!T17="","",IF(G8=1,IF(②選手情報入力!$T$6="",0,1),IF(②選手情報入力!$T$7="",0,1))))</f>
        <v/>
      </c>
      <c r="T8" t="str">
        <f>IF(E8="","",IF(②選手情報入力!T17="","",2))</f>
        <v/>
      </c>
      <c r="U8" t="s">
        <v>1416</v>
      </c>
      <c r="V8" t="str">
        <f>IF(E8="","",IF(②選手情報入力!V17="","",IF(G8=1,IF(②選手情報入力!$W$6="","",②選手情報入力!$W$6),IF(②選手情報入力!$W$7="","",②選手情報入力!$W$7))))</f>
        <v/>
      </c>
      <c r="W8" t="str">
        <f>IF(E8="","",IF(②選手情報入力!V17="","",IF(G8=1,IF(②選手情報入力!$V$6="",0,1),IF(②選手情報入力!$V$7="",0,1))))</f>
        <v/>
      </c>
      <c r="X8" t="str">
        <f>IF(E8="","",IF(②選手情報入力!V17="","",2))</f>
        <v/>
      </c>
    </row>
    <row r="9" spans="1:24">
      <c r="A9" t="str">
        <f>IF(E9="","",data_kyogisha!A9)</f>
        <v/>
      </c>
      <c r="B9" t="str">
        <f>IF(E9="","",①団体情報入力!$C$5)</f>
        <v/>
      </c>
      <c r="C9" t="str">
        <f>IF(A9="","",VLOOKUP(B9,Sheet6!C:D,2,0))</f>
        <v/>
      </c>
      <c r="E9" t="str">
        <f>IF(②選手情報入力!C18="","",②選手情報入力!C18)</f>
        <v/>
      </c>
      <c r="F9" t="str">
        <f>IF(E9="","",②選手情報入力!D18)</f>
        <v/>
      </c>
      <c r="G9" t="str">
        <f>IF(E9="","",IF(②選手情報入力!I18="男",1,2))</f>
        <v/>
      </c>
      <c r="H9" t="str">
        <f>IF(E9="","",VLOOKUP(data_kyogisha!Q9,Sheet3!A:G,2,0))</f>
        <v/>
      </c>
      <c r="I9" t="str">
        <f>IF(E9="","",IF(②選手情報入力!M18="","",②選手情報入力!M18))</f>
        <v/>
      </c>
      <c r="J9" s="28" t="str">
        <f>IF(E9="","",②選手情報入力!N18)</f>
        <v/>
      </c>
      <c r="K9" t="str">
        <f>IF(E9="","",VLOOKUP(data_kyogisha!U9,Sheet3!A:G,2,0))</f>
        <v/>
      </c>
      <c r="L9" t="str">
        <f>IF(E9="","",IF(②選手情報入力!P18="","",②選手情報入力!P18))</f>
        <v/>
      </c>
      <c r="M9" s="28" t="str">
        <f>IF(E9="","",②選手情報入力!Q18)</f>
        <v/>
      </c>
      <c r="N9" t="s">
        <v>1416</v>
      </c>
      <c r="O9" t="str">
        <f>IF(E9="","",IF(②選手情報入力!S18="","",②選手情報入力!S18))</f>
        <v/>
      </c>
      <c r="P9" t="s">
        <v>1416</v>
      </c>
      <c r="Q9" t="s">
        <v>1416</v>
      </c>
      <c r="R9" t="str">
        <f>IF(E9="","",IF(②選手情報入力!T18="","",IF(G9=1,IF(②選手情報入力!$U$6="","",②選手情報入力!$U$6),IF(②選手情報入力!$U$7="","",②選手情報入力!$U$7))))</f>
        <v/>
      </c>
      <c r="S9" t="str">
        <f>IF(E9="","",IF(②選手情報入力!T18="","",IF(G9=1,IF(②選手情報入力!$T$6="",0,1),IF(②選手情報入力!$T$7="",0,1))))</f>
        <v/>
      </c>
      <c r="T9" t="str">
        <f>IF(E9="","",IF(②選手情報入力!T18="","",2))</f>
        <v/>
      </c>
      <c r="U9" t="s">
        <v>1416</v>
      </c>
      <c r="V9" t="str">
        <f>IF(E9="","",IF(②選手情報入力!V18="","",IF(G9=1,IF(②選手情報入力!$W$6="","",②選手情報入力!$W$6),IF(②選手情報入力!$W$7="","",②選手情報入力!$W$7))))</f>
        <v/>
      </c>
      <c r="W9" t="str">
        <f>IF(E9="","",IF(②選手情報入力!V18="","",IF(G9=1,IF(②選手情報入力!$V$6="",0,1),IF(②選手情報入力!$V$7="",0,1))))</f>
        <v/>
      </c>
      <c r="X9" t="str">
        <f>IF(E9="","",IF(②選手情報入力!V18="","",2))</f>
        <v/>
      </c>
    </row>
    <row r="10" spans="1:24">
      <c r="A10" t="str">
        <f>IF(E10="","",data_kyogisha!A10)</f>
        <v/>
      </c>
      <c r="B10" t="str">
        <f>IF(E10="","",①団体情報入力!$C$5)</f>
        <v/>
      </c>
      <c r="C10" t="str">
        <f>IF(A10="","",VLOOKUP(B10,Sheet6!C:D,2,0))</f>
        <v/>
      </c>
      <c r="E10" t="str">
        <f>IF(②選手情報入力!C19="","",②選手情報入力!C19)</f>
        <v/>
      </c>
      <c r="F10" t="str">
        <f>IF(E10="","",②選手情報入力!D19)</f>
        <v/>
      </c>
      <c r="G10" t="str">
        <f>IF(E10="","",IF(②選手情報入力!I19="男",1,2))</f>
        <v/>
      </c>
      <c r="H10" t="str">
        <f>IF(E10="","",VLOOKUP(data_kyogisha!Q10,Sheet3!A:G,2,0))</f>
        <v/>
      </c>
      <c r="I10" t="str">
        <f>IF(E10="","",IF(②選手情報入力!M19="","",②選手情報入力!M19))</f>
        <v/>
      </c>
      <c r="J10" s="28" t="str">
        <f>IF(E10="","",②選手情報入力!N19)</f>
        <v/>
      </c>
      <c r="K10" t="str">
        <f>IF(E10="","",VLOOKUP(data_kyogisha!U10,Sheet3!A:G,2,0))</f>
        <v/>
      </c>
      <c r="L10" t="str">
        <f>IF(E10="","",IF(②選手情報入力!P19="","",②選手情報入力!P19))</f>
        <v/>
      </c>
      <c r="M10" s="28" t="str">
        <f>IF(E10="","",②選手情報入力!Q19)</f>
        <v/>
      </c>
      <c r="N10" t="s">
        <v>1416</v>
      </c>
      <c r="O10" t="str">
        <f>IF(E10="","",IF(②選手情報入力!S19="","",②選手情報入力!S19))</f>
        <v/>
      </c>
      <c r="P10" t="s">
        <v>1416</v>
      </c>
      <c r="Q10" t="s">
        <v>1416</v>
      </c>
      <c r="R10" t="str">
        <f>IF(E10="","",IF(②選手情報入力!T19="","",IF(G10=1,IF(②選手情報入力!$U$6="","",②選手情報入力!$U$6),IF(②選手情報入力!$U$7="","",②選手情報入力!$U$7))))</f>
        <v/>
      </c>
      <c r="S10" t="str">
        <f>IF(E10="","",IF(②選手情報入力!T19="","",IF(G10=1,IF(②選手情報入力!$T$6="",0,1),IF(②選手情報入力!$T$7="",0,1))))</f>
        <v/>
      </c>
      <c r="T10" t="str">
        <f>IF(E10="","",IF(②選手情報入力!T19="","",2))</f>
        <v/>
      </c>
      <c r="U10" t="s">
        <v>1416</v>
      </c>
      <c r="V10" t="str">
        <f>IF(E10="","",IF(②選手情報入力!V19="","",IF(G10=1,IF(②選手情報入力!$W$6="","",②選手情報入力!$W$6),IF(②選手情報入力!$W$7="","",②選手情報入力!$W$7))))</f>
        <v/>
      </c>
      <c r="W10" t="str">
        <f>IF(E10="","",IF(②選手情報入力!V19="","",IF(G10=1,IF(②選手情報入力!$V$6="",0,1),IF(②選手情報入力!$V$7="",0,1))))</f>
        <v/>
      </c>
      <c r="X10" t="str">
        <f>IF(E10="","",IF(②選手情報入力!V19="","",2))</f>
        <v/>
      </c>
    </row>
    <row r="11" spans="1:24">
      <c r="A11" t="str">
        <f>IF(E11="","",data_kyogisha!A11)</f>
        <v/>
      </c>
      <c r="B11" t="str">
        <f>IF(E11="","",①団体情報入力!$C$5)</f>
        <v/>
      </c>
      <c r="C11" t="str">
        <f>IF(A11="","",VLOOKUP(B11,Sheet6!C:D,2,0))</f>
        <v/>
      </c>
      <c r="E11" t="str">
        <f>IF(②選手情報入力!C20="","",②選手情報入力!C20)</f>
        <v/>
      </c>
      <c r="F11" t="str">
        <f>IF(E11="","",②選手情報入力!D20)</f>
        <v/>
      </c>
      <c r="G11" t="str">
        <f>IF(E11="","",IF(②選手情報入力!I20="男",1,2))</f>
        <v/>
      </c>
      <c r="H11" t="str">
        <f>IF(E11="","",VLOOKUP(data_kyogisha!Q11,Sheet3!A:G,2,0))</f>
        <v/>
      </c>
      <c r="I11" t="str">
        <f>IF(E11="","",IF(②選手情報入力!M20="","",②選手情報入力!M20))</f>
        <v/>
      </c>
      <c r="J11" s="28" t="str">
        <f>IF(E11="","",②選手情報入力!N20)</f>
        <v/>
      </c>
      <c r="K11" t="str">
        <f>IF(E11="","",VLOOKUP(data_kyogisha!U11,Sheet3!A:G,2,0))</f>
        <v/>
      </c>
      <c r="L11" t="str">
        <f>IF(E11="","",IF(②選手情報入力!P20="","",②選手情報入力!P20))</f>
        <v/>
      </c>
      <c r="M11" s="28" t="str">
        <f>IF(E11="","",②選手情報入力!Q20)</f>
        <v/>
      </c>
      <c r="N11" t="s">
        <v>1416</v>
      </c>
      <c r="O11" t="str">
        <f>IF(E11="","",IF(②選手情報入力!S20="","",②選手情報入力!S20))</f>
        <v/>
      </c>
      <c r="P11" t="s">
        <v>1416</v>
      </c>
      <c r="Q11" t="s">
        <v>1416</v>
      </c>
      <c r="R11" t="str">
        <f>IF(E11="","",IF(②選手情報入力!T20="","",IF(G11=1,IF(②選手情報入力!$U$6="","",②選手情報入力!$U$6),IF(②選手情報入力!$U$7="","",②選手情報入力!$U$7))))</f>
        <v/>
      </c>
      <c r="S11" t="str">
        <f>IF(E11="","",IF(②選手情報入力!T20="","",IF(G11=1,IF(②選手情報入力!$T$6="",0,1),IF(②選手情報入力!$T$7="",0,1))))</f>
        <v/>
      </c>
      <c r="T11" t="str">
        <f>IF(E11="","",IF(②選手情報入力!T20="","",2))</f>
        <v/>
      </c>
      <c r="U11" t="s">
        <v>1416</v>
      </c>
      <c r="V11" t="str">
        <f>IF(E11="","",IF(②選手情報入力!V20="","",IF(G11=1,IF(②選手情報入力!$W$6="","",②選手情報入力!$W$6),IF(②選手情報入力!$W$7="","",②選手情報入力!$W$7))))</f>
        <v/>
      </c>
      <c r="W11" t="str">
        <f>IF(E11="","",IF(②選手情報入力!V20="","",IF(G11=1,IF(②選手情報入力!$V$6="",0,1),IF(②選手情報入力!$V$7="",0,1))))</f>
        <v/>
      </c>
      <c r="X11" t="str">
        <f>IF(E11="","",IF(②選手情報入力!V20="","",2))</f>
        <v/>
      </c>
    </row>
    <row r="12" spans="1:24">
      <c r="A12" t="str">
        <f>IF(E12="","",data_kyogisha!A12)</f>
        <v/>
      </c>
      <c r="B12" t="str">
        <f>IF(E12="","",①団体情報入力!$C$5)</f>
        <v/>
      </c>
      <c r="C12" t="str">
        <f>IF(A12="","",VLOOKUP(B12,Sheet6!C:D,2,0))</f>
        <v/>
      </c>
      <c r="E12" t="str">
        <f>IF(②選手情報入力!C21="","",②選手情報入力!C21)</f>
        <v/>
      </c>
      <c r="F12" t="str">
        <f>IF(E12="","",②選手情報入力!D21)</f>
        <v/>
      </c>
      <c r="G12" t="str">
        <f>IF(E12="","",IF(②選手情報入力!I21="男",1,2))</f>
        <v/>
      </c>
      <c r="H12" t="str">
        <f>IF(E12="","",VLOOKUP(data_kyogisha!Q12,Sheet3!A:G,2,0))</f>
        <v/>
      </c>
      <c r="I12" t="str">
        <f>IF(E12="","",IF(②選手情報入力!M21="","",②選手情報入力!M21))</f>
        <v/>
      </c>
      <c r="J12" s="28" t="str">
        <f>IF(E12="","",②選手情報入力!N21)</f>
        <v/>
      </c>
      <c r="K12" t="str">
        <f>IF(E12="","",VLOOKUP(data_kyogisha!U12,Sheet3!A:G,2,0))</f>
        <v/>
      </c>
      <c r="L12" t="str">
        <f>IF(E12="","",IF(②選手情報入力!P21="","",②選手情報入力!P21))</f>
        <v/>
      </c>
      <c r="M12" s="28" t="str">
        <f>IF(E12="","",②選手情報入力!Q21)</f>
        <v/>
      </c>
      <c r="N12" t="s">
        <v>1416</v>
      </c>
      <c r="O12" t="str">
        <f>IF(E12="","",IF(②選手情報入力!S21="","",②選手情報入力!S21))</f>
        <v/>
      </c>
      <c r="P12" t="s">
        <v>1416</v>
      </c>
      <c r="Q12" t="s">
        <v>1416</v>
      </c>
      <c r="R12" t="str">
        <f>IF(E12="","",IF(②選手情報入力!T21="","",IF(G12=1,IF(②選手情報入力!$U$6="","",②選手情報入力!$U$6),IF(②選手情報入力!$U$7="","",②選手情報入力!$U$7))))</f>
        <v/>
      </c>
      <c r="S12" t="str">
        <f>IF(E12="","",IF(②選手情報入力!T21="","",IF(G12=1,IF(②選手情報入力!$T$6="",0,1),IF(②選手情報入力!$T$7="",0,1))))</f>
        <v/>
      </c>
      <c r="T12" t="str">
        <f>IF(E12="","",IF(②選手情報入力!T21="","",2))</f>
        <v/>
      </c>
      <c r="U12" t="s">
        <v>1416</v>
      </c>
      <c r="V12" t="str">
        <f>IF(E12="","",IF(②選手情報入力!V21="","",IF(G12=1,IF(②選手情報入力!$W$6="","",②選手情報入力!$W$6),IF(②選手情報入力!$W$7="","",②選手情報入力!$W$7))))</f>
        <v/>
      </c>
      <c r="W12" t="str">
        <f>IF(E12="","",IF(②選手情報入力!V21="","",IF(G12=1,IF(②選手情報入力!$V$6="",0,1),IF(②選手情報入力!$V$7="",0,1))))</f>
        <v/>
      </c>
      <c r="X12" t="str">
        <f>IF(E12="","",IF(②選手情報入力!V21="","",2))</f>
        <v/>
      </c>
    </row>
    <row r="13" spans="1:24">
      <c r="A13" t="str">
        <f>IF(E13="","",data_kyogisha!A13)</f>
        <v/>
      </c>
      <c r="B13" t="str">
        <f>IF(E13="","",①団体情報入力!$C$5)</f>
        <v/>
      </c>
      <c r="C13" t="str">
        <f>IF(A13="","",VLOOKUP(B13,Sheet6!C:D,2,0))</f>
        <v/>
      </c>
      <c r="E13" t="str">
        <f>IF(②選手情報入力!C22="","",②選手情報入力!C22)</f>
        <v/>
      </c>
      <c r="F13" t="str">
        <f>IF(E13="","",②選手情報入力!D22)</f>
        <v/>
      </c>
      <c r="G13" t="str">
        <f>IF(E13="","",IF(②選手情報入力!I22="男",1,2))</f>
        <v/>
      </c>
      <c r="H13" t="str">
        <f>IF(E13="","",VLOOKUP(data_kyogisha!Q13,Sheet3!A:G,2,0))</f>
        <v/>
      </c>
      <c r="I13" t="str">
        <f>IF(E13="","",IF(②選手情報入力!M22="","",②選手情報入力!M22))</f>
        <v/>
      </c>
      <c r="J13" s="28" t="str">
        <f>IF(E13="","",②選手情報入力!N22)</f>
        <v/>
      </c>
      <c r="K13" t="str">
        <f>IF(E13="","",VLOOKUP(data_kyogisha!U13,Sheet3!A:G,2,0))</f>
        <v/>
      </c>
      <c r="L13" t="str">
        <f>IF(E13="","",IF(②選手情報入力!P22="","",②選手情報入力!P22))</f>
        <v/>
      </c>
      <c r="M13" s="28" t="str">
        <f>IF(E13="","",②選手情報入力!Q22)</f>
        <v/>
      </c>
      <c r="N13" t="s">
        <v>1416</v>
      </c>
      <c r="O13" t="str">
        <f>IF(E13="","",IF(②選手情報入力!S22="","",②選手情報入力!S22))</f>
        <v/>
      </c>
      <c r="P13" t="s">
        <v>1416</v>
      </c>
      <c r="Q13" t="s">
        <v>1416</v>
      </c>
      <c r="R13" t="str">
        <f>IF(E13="","",IF(②選手情報入力!T22="","",IF(G13=1,IF(②選手情報入力!$U$6="","",②選手情報入力!$U$6),IF(②選手情報入力!$U$7="","",②選手情報入力!$U$7))))</f>
        <v/>
      </c>
      <c r="S13" t="str">
        <f>IF(E13="","",IF(②選手情報入力!T22="","",IF(G13=1,IF(②選手情報入力!$T$6="",0,1),IF(②選手情報入力!$T$7="",0,1))))</f>
        <v/>
      </c>
      <c r="T13" t="str">
        <f>IF(E13="","",IF(②選手情報入力!T22="","",2))</f>
        <v/>
      </c>
      <c r="U13" t="s">
        <v>1416</v>
      </c>
      <c r="V13" t="str">
        <f>IF(E13="","",IF(②選手情報入力!V22="","",IF(G13=1,IF(②選手情報入力!$W$6="","",②選手情報入力!$W$6),IF(②選手情報入力!$W$7="","",②選手情報入力!$W$7))))</f>
        <v/>
      </c>
      <c r="W13" t="str">
        <f>IF(E13="","",IF(②選手情報入力!V22="","",IF(G13=1,IF(②選手情報入力!$V$6="",0,1),IF(②選手情報入力!$V$7="",0,1))))</f>
        <v/>
      </c>
      <c r="X13" t="str">
        <f>IF(E13="","",IF(②選手情報入力!V22="","",2))</f>
        <v/>
      </c>
    </row>
    <row r="14" spans="1:24">
      <c r="A14" t="str">
        <f>IF(E14="","",data_kyogisha!A14)</f>
        <v/>
      </c>
      <c r="B14" t="str">
        <f>IF(E14="","",①団体情報入力!$C$5)</f>
        <v/>
      </c>
      <c r="C14" t="str">
        <f>IF(A14="","",VLOOKUP(B14,Sheet6!C:D,2,0))</f>
        <v/>
      </c>
      <c r="E14" t="str">
        <f>IF(②選手情報入力!C23="","",②選手情報入力!C23)</f>
        <v/>
      </c>
      <c r="F14" t="str">
        <f>IF(E14="","",②選手情報入力!D23)</f>
        <v/>
      </c>
      <c r="G14" t="str">
        <f>IF(E14="","",IF(②選手情報入力!I23="男",1,2))</f>
        <v/>
      </c>
      <c r="H14" t="str">
        <f>IF(E14="","",VLOOKUP(data_kyogisha!Q14,Sheet3!A:G,2,0))</f>
        <v/>
      </c>
      <c r="I14" t="str">
        <f>IF(E14="","",IF(②選手情報入力!M23="","",②選手情報入力!M23))</f>
        <v/>
      </c>
      <c r="J14" s="28" t="str">
        <f>IF(E14="","",②選手情報入力!N23)</f>
        <v/>
      </c>
      <c r="K14" t="str">
        <f>IF(E14="","",VLOOKUP(data_kyogisha!U14,Sheet3!A:G,2,0))</f>
        <v/>
      </c>
      <c r="L14" t="str">
        <f>IF(E14="","",IF(②選手情報入力!P23="","",②選手情報入力!P23))</f>
        <v/>
      </c>
      <c r="M14" s="28" t="str">
        <f>IF(E14="","",②選手情報入力!Q23)</f>
        <v/>
      </c>
      <c r="N14" t="s">
        <v>1416</v>
      </c>
      <c r="O14" t="str">
        <f>IF(E14="","",IF(②選手情報入力!S23="","",②選手情報入力!S23))</f>
        <v/>
      </c>
      <c r="P14" t="s">
        <v>1416</v>
      </c>
      <c r="Q14" t="s">
        <v>1416</v>
      </c>
      <c r="R14" t="str">
        <f>IF(E14="","",IF(②選手情報入力!T23="","",IF(G14=1,IF(②選手情報入力!$U$6="","",②選手情報入力!$U$6),IF(②選手情報入力!$U$7="","",②選手情報入力!$U$7))))</f>
        <v/>
      </c>
      <c r="S14" t="str">
        <f>IF(E14="","",IF(②選手情報入力!T23="","",IF(G14=1,IF(②選手情報入力!$T$6="",0,1),IF(②選手情報入力!$T$7="",0,1))))</f>
        <v/>
      </c>
      <c r="T14" t="str">
        <f>IF(E14="","",IF(②選手情報入力!T23="","",2))</f>
        <v/>
      </c>
      <c r="U14" t="s">
        <v>1416</v>
      </c>
      <c r="V14" t="str">
        <f>IF(E14="","",IF(②選手情報入力!V23="","",IF(G14=1,IF(②選手情報入力!$W$6="","",②選手情報入力!$W$6),IF(②選手情報入力!$W$7="","",②選手情報入力!$W$7))))</f>
        <v/>
      </c>
      <c r="W14" t="str">
        <f>IF(E14="","",IF(②選手情報入力!V23="","",IF(G14=1,IF(②選手情報入力!$V$6="",0,1),IF(②選手情報入力!$V$7="",0,1))))</f>
        <v/>
      </c>
      <c r="X14" t="str">
        <f>IF(E14="","",IF(②選手情報入力!V23="","",2))</f>
        <v/>
      </c>
    </row>
    <row r="15" spans="1:24">
      <c r="A15" t="str">
        <f>IF(E15="","",data_kyogisha!A15)</f>
        <v/>
      </c>
      <c r="B15" t="str">
        <f>IF(E15="","",①団体情報入力!$C$5)</f>
        <v/>
      </c>
      <c r="C15" t="str">
        <f>IF(A15="","",VLOOKUP(B15,Sheet6!C:D,2,0))</f>
        <v/>
      </c>
      <c r="E15" t="str">
        <f>IF(②選手情報入力!C24="","",②選手情報入力!C24)</f>
        <v/>
      </c>
      <c r="F15" t="str">
        <f>IF(E15="","",②選手情報入力!D24)</f>
        <v/>
      </c>
      <c r="G15" t="str">
        <f>IF(E15="","",IF(②選手情報入力!I24="男",1,2))</f>
        <v/>
      </c>
      <c r="H15" t="str">
        <f>IF(E15="","",VLOOKUP(data_kyogisha!Q15,Sheet3!A:G,2,0))</f>
        <v/>
      </c>
      <c r="I15" t="str">
        <f>IF(E15="","",IF(②選手情報入力!M24="","",②選手情報入力!M24))</f>
        <v/>
      </c>
      <c r="J15" s="28" t="str">
        <f>IF(E15="","",②選手情報入力!N24)</f>
        <v/>
      </c>
      <c r="K15" t="str">
        <f>IF(E15="","",VLOOKUP(data_kyogisha!U15,Sheet3!A:G,2,0))</f>
        <v/>
      </c>
      <c r="L15" t="str">
        <f>IF(E15="","",IF(②選手情報入力!P24="","",②選手情報入力!P24))</f>
        <v/>
      </c>
      <c r="M15" s="28" t="str">
        <f>IF(E15="","",②選手情報入力!Q24)</f>
        <v/>
      </c>
      <c r="N15" t="s">
        <v>1416</v>
      </c>
      <c r="O15" t="str">
        <f>IF(E15="","",IF(②選手情報入力!S24="","",②選手情報入力!S24))</f>
        <v/>
      </c>
      <c r="P15" t="s">
        <v>1416</v>
      </c>
      <c r="Q15" t="s">
        <v>1416</v>
      </c>
      <c r="R15" t="str">
        <f>IF(E15="","",IF(②選手情報入力!T24="","",IF(G15=1,IF(②選手情報入力!$U$6="","",②選手情報入力!$U$6),IF(②選手情報入力!$U$7="","",②選手情報入力!$U$7))))</f>
        <v/>
      </c>
      <c r="S15" t="str">
        <f>IF(E15="","",IF(②選手情報入力!T24="","",IF(G15=1,IF(②選手情報入力!$T$6="",0,1),IF(②選手情報入力!$T$7="",0,1))))</f>
        <v/>
      </c>
      <c r="T15" t="str">
        <f>IF(E15="","",IF(②選手情報入力!T24="","",2))</f>
        <v/>
      </c>
      <c r="U15" t="s">
        <v>1416</v>
      </c>
      <c r="V15" t="str">
        <f>IF(E15="","",IF(②選手情報入力!V24="","",IF(G15=1,IF(②選手情報入力!$W$6="","",②選手情報入力!$W$6),IF(②選手情報入力!$W$7="","",②選手情報入力!$W$7))))</f>
        <v/>
      </c>
      <c r="W15" t="str">
        <f>IF(E15="","",IF(②選手情報入力!V24="","",IF(G15=1,IF(②選手情報入力!$V$6="",0,1),IF(②選手情報入力!$V$7="",0,1))))</f>
        <v/>
      </c>
      <c r="X15" t="str">
        <f>IF(E15="","",IF(②選手情報入力!V24="","",2))</f>
        <v/>
      </c>
    </row>
    <row r="16" spans="1:24">
      <c r="A16" t="str">
        <f>IF(E16="","",data_kyogisha!A16)</f>
        <v/>
      </c>
      <c r="B16" t="str">
        <f>IF(E16="","",①団体情報入力!$C$5)</f>
        <v/>
      </c>
      <c r="C16" t="str">
        <f>IF(A16="","",VLOOKUP(B16,Sheet6!C:D,2,0))</f>
        <v/>
      </c>
      <c r="E16" t="str">
        <f>IF(②選手情報入力!C25="","",②選手情報入力!C25)</f>
        <v/>
      </c>
      <c r="F16" t="str">
        <f>IF(E16="","",②選手情報入力!D25)</f>
        <v/>
      </c>
      <c r="G16" t="str">
        <f>IF(E16="","",IF(②選手情報入力!I25="男",1,2))</f>
        <v/>
      </c>
      <c r="H16" t="str">
        <f>IF(E16="","",VLOOKUP(data_kyogisha!Q16,Sheet3!A:G,2,0))</f>
        <v/>
      </c>
      <c r="I16" t="str">
        <f>IF(E16="","",IF(②選手情報入力!M25="","",②選手情報入力!M25))</f>
        <v/>
      </c>
      <c r="J16" s="28" t="str">
        <f>IF(E16="","",②選手情報入力!N25)</f>
        <v/>
      </c>
      <c r="K16" t="str">
        <f>IF(E16="","",VLOOKUP(data_kyogisha!U16,Sheet3!A:G,2,0))</f>
        <v/>
      </c>
      <c r="L16" t="str">
        <f>IF(E16="","",IF(②選手情報入力!P25="","",②選手情報入力!P25))</f>
        <v/>
      </c>
      <c r="M16" s="28" t="str">
        <f>IF(E16="","",②選手情報入力!Q25)</f>
        <v/>
      </c>
      <c r="N16" t="s">
        <v>1416</v>
      </c>
      <c r="O16" t="str">
        <f>IF(E16="","",IF(②選手情報入力!S25="","",②選手情報入力!S25))</f>
        <v/>
      </c>
      <c r="P16" t="s">
        <v>1416</v>
      </c>
      <c r="Q16" t="s">
        <v>1416</v>
      </c>
      <c r="R16" t="str">
        <f>IF(E16="","",IF(②選手情報入力!T25="","",IF(G16=1,IF(②選手情報入力!$U$6="","",②選手情報入力!$U$6),IF(②選手情報入力!$U$7="","",②選手情報入力!$U$7))))</f>
        <v/>
      </c>
      <c r="S16" t="str">
        <f>IF(E16="","",IF(②選手情報入力!T25="","",IF(G16=1,IF(②選手情報入力!$T$6="",0,1),IF(②選手情報入力!$T$7="",0,1))))</f>
        <v/>
      </c>
      <c r="T16" t="str">
        <f>IF(E16="","",IF(②選手情報入力!T25="","",2))</f>
        <v/>
      </c>
      <c r="U16" t="s">
        <v>1416</v>
      </c>
      <c r="V16" t="str">
        <f>IF(E16="","",IF(②選手情報入力!V25="","",IF(G16=1,IF(②選手情報入力!$W$6="","",②選手情報入力!$W$6),IF(②選手情報入力!$W$7="","",②選手情報入力!$W$7))))</f>
        <v/>
      </c>
      <c r="W16" t="str">
        <f>IF(E16="","",IF(②選手情報入力!V25="","",IF(G16=1,IF(②選手情報入力!$V$6="",0,1),IF(②選手情報入力!$V$7="",0,1))))</f>
        <v/>
      </c>
      <c r="X16" t="str">
        <f>IF(E16="","",IF(②選手情報入力!V25="","",2))</f>
        <v/>
      </c>
    </row>
    <row r="17" spans="1:24">
      <c r="A17" t="str">
        <f>IF(E17="","",data_kyogisha!A17)</f>
        <v/>
      </c>
      <c r="B17" t="str">
        <f>IF(E17="","",①団体情報入力!$C$5)</f>
        <v/>
      </c>
      <c r="C17" t="str">
        <f>IF(A17="","",VLOOKUP(B17,Sheet6!C:D,2,0))</f>
        <v/>
      </c>
      <c r="E17" t="str">
        <f>IF(②選手情報入力!C26="","",②選手情報入力!C26)</f>
        <v/>
      </c>
      <c r="F17" t="str">
        <f>IF(E17="","",②選手情報入力!D26)</f>
        <v/>
      </c>
      <c r="G17" t="str">
        <f>IF(E17="","",IF(②選手情報入力!I26="男",1,2))</f>
        <v/>
      </c>
      <c r="H17" t="str">
        <f>IF(E17="","",VLOOKUP(data_kyogisha!Q17,Sheet3!A:G,2,0))</f>
        <v/>
      </c>
      <c r="I17" t="str">
        <f>IF(E17="","",IF(②選手情報入力!M26="","",②選手情報入力!M26))</f>
        <v/>
      </c>
      <c r="J17" s="28" t="str">
        <f>IF(E17="","",②選手情報入力!N26)</f>
        <v/>
      </c>
      <c r="K17" t="str">
        <f>IF(E17="","",VLOOKUP(data_kyogisha!U17,Sheet3!A:G,2,0))</f>
        <v/>
      </c>
      <c r="L17" t="str">
        <f>IF(E17="","",IF(②選手情報入力!P26="","",②選手情報入力!P26))</f>
        <v/>
      </c>
      <c r="M17" s="28" t="str">
        <f>IF(E17="","",②選手情報入力!Q26)</f>
        <v/>
      </c>
      <c r="N17" t="s">
        <v>1416</v>
      </c>
      <c r="O17" t="str">
        <f>IF(E17="","",IF(②選手情報入力!S26="","",②選手情報入力!S26))</f>
        <v/>
      </c>
      <c r="P17" t="s">
        <v>1416</v>
      </c>
      <c r="Q17" t="s">
        <v>1416</v>
      </c>
      <c r="R17" t="str">
        <f>IF(E17="","",IF(②選手情報入力!T26="","",IF(G17=1,IF(②選手情報入力!$U$6="","",②選手情報入力!$U$6),IF(②選手情報入力!$U$7="","",②選手情報入力!$U$7))))</f>
        <v/>
      </c>
      <c r="S17" t="str">
        <f>IF(E17="","",IF(②選手情報入力!T26="","",IF(G17=1,IF(②選手情報入力!$T$6="",0,1),IF(②選手情報入力!$T$7="",0,1))))</f>
        <v/>
      </c>
      <c r="T17" t="str">
        <f>IF(E17="","",IF(②選手情報入力!T26="","",2))</f>
        <v/>
      </c>
      <c r="U17" t="s">
        <v>1416</v>
      </c>
      <c r="V17" t="str">
        <f>IF(E17="","",IF(②選手情報入力!V26="","",IF(G17=1,IF(②選手情報入力!$W$6="","",②選手情報入力!$W$6),IF(②選手情報入力!$W$7="","",②選手情報入力!$W$7))))</f>
        <v/>
      </c>
      <c r="W17" t="str">
        <f>IF(E17="","",IF(②選手情報入力!V26="","",IF(G17=1,IF(②選手情報入力!$V$6="",0,1),IF(②選手情報入力!$V$7="",0,1))))</f>
        <v/>
      </c>
      <c r="X17" t="str">
        <f>IF(E17="","",IF(②選手情報入力!V26="","",2))</f>
        <v/>
      </c>
    </row>
    <row r="18" spans="1:24">
      <c r="A18" t="str">
        <f>IF(E18="","",data_kyogisha!A18)</f>
        <v/>
      </c>
      <c r="B18" t="str">
        <f>IF(E18="","",①団体情報入力!$C$5)</f>
        <v/>
      </c>
      <c r="C18" t="str">
        <f>IF(A18="","",VLOOKUP(B18,Sheet6!C:D,2,0))</f>
        <v/>
      </c>
      <c r="E18" t="str">
        <f>IF(②選手情報入力!C27="","",②選手情報入力!C27)</f>
        <v/>
      </c>
      <c r="F18" t="str">
        <f>IF(E18="","",②選手情報入力!D27)</f>
        <v/>
      </c>
      <c r="G18" t="str">
        <f>IF(E18="","",IF(②選手情報入力!I27="男",1,2))</f>
        <v/>
      </c>
      <c r="H18" t="str">
        <f>IF(E18="","",VLOOKUP(data_kyogisha!Q18,Sheet3!A:G,2,0))</f>
        <v/>
      </c>
      <c r="I18" t="str">
        <f>IF(E18="","",IF(②選手情報入力!M27="","",②選手情報入力!M27))</f>
        <v/>
      </c>
      <c r="J18" s="28" t="str">
        <f>IF(E18="","",②選手情報入力!N27)</f>
        <v/>
      </c>
      <c r="K18" t="str">
        <f>IF(E18="","",VLOOKUP(data_kyogisha!U18,Sheet3!A:G,2,0))</f>
        <v/>
      </c>
      <c r="L18" t="str">
        <f>IF(E18="","",IF(②選手情報入力!P27="","",②選手情報入力!P27))</f>
        <v/>
      </c>
      <c r="M18" s="28" t="str">
        <f>IF(E18="","",②選手情報入力!Q27)</f>
        <v/>
      </c>
      <c r="N18" t="s">
        <v>1416</v>
      </c>
      <c r="O18" t="str">
        <f>IF(E18="","",IF(②選手情報入力!S27="","",②選手情報入力!S27))</f>
        <v/>
      </c>
      <c r="P18" t="s">
        <v>1416</v>
      </c>
      <c r="Q18" t="s">
        <v>1416</v>
      </c>
      <c r="R18" t="str">
        <f>IF(E18="","",IF(②選手情報入力!T27="","",IF(G18=1,IF(②選手情報入力!$U$6="","",②選手情報入力!$U$6),IF(②選手情報入力!$U$7="","",②選手情報入力!$U$7))))</f>
        <v/>
      </c>
      <c r="S18" t="str">
        <f>IF(E18="","",IF(②選手情報入力!T27="","",IF(G18=1,IF(②選手情報入力!$T$6="",0,1),IF(②選手情報入力!$T$7="",0,1))))</f>
        <v/>
      </c>
      <c r="T18" t="str">
        <f>IF(E18="","",IF(②選手情報入力!T27="","",2))</f>
        <v/>
      </c>
      <c r="U18" t="s">
        <v>1416</v>
      </c>
      <c r="V18" t="str">
        <f>IF(E18="","",IF(②選手情報入力!V27="","",IF(G18=1,IF(②選手情報入力!$W$6="","",②選手情報入力!$W$6),IF(②選手情報入力!$W$7="","",②選手情報入力!$W$7))))</f>
        <v/>
      </c>
      <c r="W18" t="str">
        <f>IF(E18="","",IF(②選手情報入力!V27="","",IF(G18=1,IF(②選手情報入力!$V$6="",0,1),IF(②選手情報入力!$V$7="",0,1))))</f>
        <v/>
      </c>
      <c r="X18" t="str">
        <f>IF(E18="","",IF(②選手情報入力!V27="","",2))</f>
        <v/>
      </c>
    </row>
    <row r="19" spans="1:24">
      <c r="A19" t="str">
        <f>IF(E19="","",data_kyogisha!A19)</f>
        <v/>
      </c>
      <c r="B19" t="str">
        <f>IF(E19="","",①団体情報入力!$C$5)</f>
        <v/>
      </c>
      <c r="C19" t="str">
        <f>IF(A19="","",VLOOKUP(B19,Sheet6!C:D,2,0))</f>
        <v/>
      </c>
      <c r="E19" t="str">
        <f>IF(②選手情報入力!C28="","",②選手情報入力!C28)</f>
        <v/>
      </c>
      <c r="F19" t="str">
        <f>IF(E19="","",②選手情報入力!D28)</f>
        <v/>
      </c>
      <c r="G19" t="str">
        <f>IF(E19="","",IF(②選手情報入力!I28="男",1,2))</f>
        <v/>
      </c>
      <c r="H19" t="str">
        <f>IF(E19="","",VLOOKUP(data_kyogisha!Q19,Sheet3!A:G,2,0))</f>
        <v/>
      </c>
      <c r="I19" t="str">
        <f>IF(E19="","",IF(②選手情報入力!M28="","",②選手情報入力!M28))</f>
        <v/>
      </c>
      <c r="J19" s="28" t="str">
        <f>IF(E19="","",②選手情報入力!N28)</f>
        <v/>
      </c>
      <c r="K19" t="str">
        <f>IF(E19="","",VLOOKUP(data_kyogisha!U19,Sheet3!A:G,2,0))</f>
        <v/>
      </c>
      <c r="L19" t="str">
        <f>IF(E19="","",IF(②選手情報入力!P28="","",②選手情報入力!P28))</f>
        <v/>
      </c>
      <c r="M19" s="28" t="str">
        <f>IF(E19="","",②選手情報入力!Q28)</f>
        <v/>
      </c>
      <c r="N19" t="s">
        <v>1416</v>
      </c>
      <c r="O19" t="str">
        <f>IF(E19="","",IF(②選手情報入力!S28="","",②選手情報入力!S28))</f>
        <v/>
      </c>
      <c r="P19" t="s">
        <v>1416</v>
      </c>
      <c r="Q19" t="s">
        <v>1416</v>
      </c>
      <c r="R19" t="str">
        <f>IF(E19="","",IF(②選手情報入力!T28="","",IF(G19=1,IF(②選手情報入力!$U$6="","",②選手情報入力!$U$6),IF(②選手情報入力!$U$7="","",②選手情報入力!$U$7))))</f>
        <v/>
      </c>
      <c r="S19" t="str">
        <f>IF(E19="","",IF(②選手情報入力!T28="","",IF(G19=1,IF(②選手情報入力!$T$6="",0,1),IF(②選手情報入力!$T$7="",0,1))))</f>
        <v/>
      </c>
      <c r="T19" t="str">
        <f>IF(E19="","",IF(②選手情報入力!T28="","",2))</f>
        <v/>
      </c>
      <c r="U19" t="s">
        <v>1416</v>
      </c>
      <c r="V19" t="str">
        <f>IF(E19="","",IF(②選手情報入力!V28="","",IF(G19=1,IF(②選手情報入力!$W$6="","",②選手情報入力!$W$6),IF(②選手情報入力!$W$7="","",②選手情報入力!$W$7))))</f>
        <v/>
      </c>
      <c r="W19" t="str">
        <f>IF(E19="","",IF(②選手情報入力!V28="","",IF(G19=1,IF(②選手情報入力!$V$6="",0,1),IF(②選手情報入力!$V$7="",0,1))))</f>
        <v/>
      </c>
      <c r="X19" t="str">
        <f>IF(E19="","",IF(②選手情報入力!V28="","",2))</f>
        <v/>
      </c>
    </row>
    <row r="20" spans="1:24">
      <c r="A20" t="str">
        <f>IF(E20="","",data_kyogisha!A20)</f>
        <v/>
      </c>
      <c r="B20" t="str">
        <f>IF(E20="","",①団体情報入力!$C$5)</f>
        <v/>
      </c>
      <c r="C20" t="str">
        <f>IF(A20="","",VLOOKUP(B20,Sheet6!C:D,2,0))</f>
        <v/>
      </c>
      <c r="E20" t="str">
        <f>IF(②選手情報入力!C29="","",②選手情報入力!C29)</f>
        <v/>
      </c>
      <c r="F20" t="str">
        <f>IF(E20="","",②選手情報入力!D29)</f>
        <v/>
      </c>
      <c r="G20" t="str">
        <f>IF(E20="","",IF(②選手情報入力!I29="男",1,2))</f>
        <v/>
      </c>
      <c r="H20" t="str">
        <f>IF(E20="","",VLOOKUP(data_kyogisha!Q20,Sheet3!A:G,2,0))</f>
        <v/>
      </c>
      <c r="I20" t="str">
        <f>IF(E20="","",IF(②選手情報入力!M29="","",②選手情報入力!M29))</f>
        <v/>
      </c>
      <c r="J20" s="28" t="str">
        <f>IF(E20="","",②選手情報入力!N29)</f>
        <v/>
      </c>
      <c r="K20" t="str">
        <f>IF(E20="","",VLOOKUP(data_kyogisha!U20,Sheet3!A:G,2,0))</f>
        <v/>
      </c>
      <c r="L20" t="str">
        <f>IF(E20="","",IF(②選手情報入力!P29="","",②選手情報入力!P29))</f>
        <v/>
      </c>
      <c r="M20" s="28" t="str">
        <f>IF(E20="","",②選手情報入力!Q29)</f>
        <v/>
      </c>
      <c r="N20" t="s">
        <v>1416</v>
      </c>
      <c r="O20" t="str">
        <f>IF(E20="","",IF(②選手情報入力!S29="","",②選手情報入力!S29))</f>
        <v/>
      </c>
      <c r="P20" t="s">
        <v>1416</v>
      </c>
      <c r="Q20" t="s">
        <v>1416</v>
      </c>
      <c r="R20" t="str">
        <f>IF(E20="","",IF(②選手情報入力!T29="","",IF(G20=1,IF(②選手情報入力!$U$6="","",②選手情報入力!$U$6),IF(②選手情報入力!$U$7="","",②選手情報入力!$U$7))))</f>
        <v/>
      </c>
      <c r="S20" t="str">
        <f>IF(E20="","",IF(②選手情報入力!T29="","",IF(G20=1,IF(②選手情報入力!$T$6="",0,1),IF(②選手情報入力!$T$7="",0,1))))</f>
        <v/>
      </c>
      <c r="T20" t="str">
        <f>IF(E20="","",IF(②選手情報入力!T29="","",2))</f>
        <v/>
      </c>
      <c r="U20" t="s">
        <v>1416</v>
      </c>
      <c r="V20" t="str">
        <f>IF(E20="","",IF(②選手情報入力!V29="","",IF(G20=1,IF(②選手情報入力!$W$6="","",②選手情報入力!$W$6),IF(②選手情報入力!$W$7="","",②選手情報入力!$W$7))))</f>
        <v/>
      </c>
      <c r="W20" t="str">
        <f>IF(E20="","",IF(②選手情報入力!V29="","",IF(G20=1,IF(②選手情報入力!$V$6="",0,1),IF(②選手情報入力!$V$7="",0,1))))</f>
        <v/>
      </c>
      <c r="X20" t="str">
        <f>IF(E20="","",IF(②選手情報入力!V29="","",2))</f>
        <v/>
      </c>
    </row>
    <row r="21" spans="1:24">
      <c r="A21" t="str">
        <f>IF(E21="","",data_kyogisha!A21)</f>
        <v/>
      </c>
      <c r="B21" t="str">
        <f>IF(E21="","",①団体情報入力!$C$5)</f>
        <v/>
      </c>
      <c r="C21" t="str">
        <f>IF(A21="","",VLOOKUP(B21,Sheet6!C:D,2,0))</f>
        <v/>
      </c>
      <c r="E21" t="str">
        <f>IF(②選手情報入力!C30="","",②選手情報入力!C30)</f>
        <v/>
      </c>
      <c r="F21" t="str">
        <f>IF(E21="","",②選手情報入力!D30)</f>
        <v/>
      </c>
      <c r="G21" t="str">
        <f>IF(E21="","",IF(②選手情報入力!I30="男",1,2))</f>
        <v/>
      </c>
      <c r="H21" t="str">
        <f>IF(E21="","",VLOOKUP(data_kyogisha!Q21,Sheet3!A:G,2,0))</f>
        <v/>
      </c>
      <c r="I21" t="str">
        <f>IF(E21="","",IF(②選手情報入力!M30="","",②選手情報入力!M30))</f>
        <v/>
      </c>
      <c r="J21" s="28" t="str">
        <f>IF(E21="","",②選手情報入力!N30)</f>
        <v/>
      </c>
      <c r="K21" t="str">
        <f>IF(E21="","",VLOOKUP(data_kyogisha!U21,Sheet3!A:G,2,0))</f>
        <v/>
      </c>
      <c r="L21" t="str">
        <f>IF(E21="","",IF(②選手情報入力!P30="","",②選手情報入力!P30))</f>
        <v/>
      </c>
      <c r="M21" s="28" t="str">
        <f>IF(E21="","",②選手情報入力!Q30)</f>
        <v/>
      </c>
      <c r="N21" t="s">
        <v>1416</v>
      </c>
      <c r="O21" t="str">
        <f>IF(E21="","",IF(②選手情報入力!S30="","",②選手情報入力!S30))</f>
        <v/>
      </c>
      <c r="P21" t="s">
        <v>1416</v>
      </c>
      <c r="Q21" t="s">
        <v>1416</v>
      </c>
      <c r="R21" t="str">
        <f>IF(E21="","",IF(②選手情報入力!T30="","",IF(G21=1,IF(②選手情報入力!$U$6="","",②選手情報入力!$U$6),IF(②選手情報入力!$U$7="","",②選手情報入力!$U$7))))</f>
        <v/>
      </c>
      <c r="S21" t="str">
        <f>IF(E21="","",IF(②選手情報入力!T30="","",IF(G21=1,IF(②選手情報入力!$T$6="",0,1),IF(②選手情報入力!$T$7="",0,1))))</f>
        <v/>
      </c>
      <c r="T21" t="str">
        <f>IF(E21="","",IF(②選手情報入力!T30="","",2))</f>
        <v/>
      </c>
      <c r="U21" t="s">
        <v>1416</v>
      </c>
      <c r="V21" t="str">
        <f>IF(E21="","",IF(②選手情報入力!V30="","",IF(G21=1,IF(②選手情報入力!$W$6="","",②選手情報入力!$W$6),IF(②選手情報入力!$W$7="","",②選手情報入力!$W$7))))</f>
        <v/>
      </c>
      <c r="W21" t="str">
        <f>IF(E21="","",IF(②選手情報入力!V30="","",IF(G21=1,IF(②選手情報入力!$V$6="",0,1),IF(②選手情報入力!$V$7="",0,1))))</f>
        <v/>
      </c>
      <c r="X21" t="str">
        <f>IF(E21="","",IF(②選手情報入力!V30="","",2))</f>
        <v/>
      </c>
    </row>
    <row r="22" spans="1:24">
      <c r="A22" t="str">
        <f>IF(E22="","",data_kyogisha!A22)</f>
        <v/>
      </c>
      <c r="B22" t="str">
        <f>IF(E22="","",①団体情報入力!$C$5)</f>
        <v/>
      </c>
      <c r="C22" t="str">
        <f>IF(A22="","",VLOOKUP(B22,Sheet6!C:D,2,0))</f>
        <v/>
      </c>
      <c r="E22" t="str">
        <f>IF(②選手情報入力!C31="","",②選手情報入力!C31)</f>
        <v/>
      </c>
      <c r="F22" t="str">
        <f>IF(E22="","",②選手情報入力!D31)</f>
        <v/>
      </c>
      <c r="G22" t="str">
        <f>IF(E22="","",IF(②選手情報入力!I31="男",1,2))</f>
        <v/>
      </c>
      <c r="H22" t="str">
        <f>IF(E22="","",VLOOKUP(data_kyogisha!Q22,Sheet3!A:G,2,0))</f>
        <v/>
      </c>
      <c r="I22" t="str">
        <f>IF(E22="","",IF(②選手情報入力!M31="","",②選手情報入力!M31))</f>
        <v/>
      </c>
      <c r="J22" s="28" t="str">
        <f>IF(E22="","",②選手情報入力!N31)</f>
        <v/>
      </c>
      <c r="K22" t="str">
        <f>IF(E22="","",VLOOKUP(data_kyogisha!U22,Sheet3!A:G,2,0))</f>
        <v/>
      </c>
      <c r="L22" t="str">
        <f>IF(E22="","",IF(②選手情報入力!P31="","",②選手情報入力!P31))</f>
        <v/>
      </c>
      <c r="M22" s="28" t="str">
        <f>IF(E22="","",②選手情報入力!Q31)</f>
        <v/>
      </c>
      <c r="N22" t="s">
        <v>1416</v>
      </c>
      <c r="O22" t="str">
        <f>IF(E22="","",IF(②選手情報入力!S31="","",②選手情報入力!S31))</f>
        <v/>
      </c>
      <c r="P22" t="s">
        <v>1416</v>
      </c>
      <c r="Q22" t="s">
        <v>1416</v>
      </c>
      <c r="R22" t="str">
        <f>IF(E22="","",IF(②選手情報入力!T31="","",IF(G22=1,IF(②選手情報入力!$U$6="","",②選手情報入力!$U$6),IF(②選手情報入力!$U$7="","",②選手情報入力!$U$7))))</f>
        <v/>
      </c>
      <c r="S22" t="str">
        <f>IF(E22="","",IF(②選手情報入力!T31="","",IF(G22=1,IF(②選手情報入力!$T$6="",0,1),IF(②選手情報入力!$T$7="",0,1))))</f>
        <v/>
      </c>
      <c r="T22" t="str">
        <f>IF(E22="","",IF(②選手情報入力!T31="","",2))</f>
        <v/>
      </c>
      <c r="U22" t="s">
        <v>1416</v>
      </c>
      <c r="V22" t="str">
        <f>IF(E22="","",IF(②選手情報入力!V31="","",IF(G22=1,IF(②選手情報入力!$W$6="","",②選手情報入力!$W$6),IF(②選手情報入力!$W$7="","",②選手情報入力!$W$7))))</f>
        <v/>
      </c>
      <c r="W22" t="str">
        <f>IF(E22="","",IF(②選手情報入力!V31="","",IF(G22=1,IF(②選手情報入力!$V$6="",0,1),IF(②選手情報入力!$V$7="",0,1))))</f>
        <v/>
      </c>
      <c r="X22" t="str">
        <f>IF(E22="","",IF(②選手情報入力!V31="","",2))</f>
        <v/>
      </c>
    </row>
    <row r="23" spans="1:24">
      <c r="A23" t="str">
        <f>IF(E23="","",data_kyogisha!A23)</f>
        <v/>
      </c>
      <c r="B23" t="str">
        <f>IF(E23="","",①団体情報入力!$C$5)</f>
        <v/>
      </c>
      <c r="C23" t="str">
        <f>IF(A23="","",VLOOKUP(B23,Sheet6!C:D,2,0))</f>
        <v/>
      </c>
      <c r="E23" t="str">
        <f>IF(②選手情報入力!C32="","",②選手情報入力!C32)</f>
        <v/>
      </c>
      <c r="F23" t="str">
        <f>IF(E23="","",②選手情報入力!D32)</f>
        <v/>
      </c>
      <c r="G23" t="str">
        <f>IF(E23="","",IF(②選手情報入力!I32="男",1,2))</f>
        <v/>
      </c>
      <c r="H23" t="str">
        <f>IF(E23="","",VLOOKUP(data_kyogisha!Q23,Sheet3!A:G,2,0))</f>
        <v/>
      </c>
      <c r="I23" t="str">
        <f>IF(E23="","",IF(②選手情報入力!M32="","",②選手情報入力!M32))</f>
        <v/>
      </c>
      <c r="J23" s="28" t="str">
        <f>IF(E23="","",②選手情報入力!N32)</f>
        <v/>
      </c>
      <c r="K23" t="str">
        <f>IF(E23="","",VLOOKUP(data_kyogisha!U23,Sheet3!A:G,2,0))</f>
        <v/>
      </c>
      <c r="L23" t="str">
        <f>IF(E23="","",IF(②選手情報入力!P32="","",②選手情報入力!P32))</f>
        <v/>
      </c>
      <c r="M23" s="28" t="str">
        <f>IF(E23="","",②選手情報入力!Q32)</f>
        <v/>
      </c>
      <c r="N23" t="s">
        <v>1416</v>
      </c>
      <c r="O23" t="str">
        <f>IF(E23="","",IF(②選手情報入力!S32="","",②選手情報入力!S32))</f>
        <v/>
      </c>
      <c r="P23" t="s">
        <v>1416</v>
      </c>
      <c r="Q23" t="s">
        <v>1416</v>
      </c>
      <c r="R23" t="str">
        <f>IF(E23="","",IF(②選手情報入力!T32="","",IF(G23=1,IF(②選手情報入力!$U$6="","",②選手情報入力!$U$6),IF(②選手情報入力!$U$7="","",②選手情報入力!$U$7))))</f>
        <v/>
      </c>
      <c r="S23" t="str">
        <f>IF(E23="","",IF(②選手情報入力!T32="","",IF(G23=1,IF(②選手情報入力!$T$6="",0,1),IF(②選手情報入力!$T$7="",0,1))))</f>
        <v/>
      </c>
      <c r="T23" t="str">
        <f>IF(E23="","",IF(②選手情報入力!T32="","",2))</f>
        <v/>
      </c>
      <c r="U23" t="s">
        <v>1416</v>
      </c>
      <c r="V23" t="str">
        <f>IF(E23="","",IF(②選手情報入力!V32="","",IF(G23=1,IF(②選手情報入力!$W$6="","",②選手情報入力!$W$6),IF(②選手情報入力!$W$7="","",②選手情報入力!$W$7))))</f>
        <v/>
      </c>
      <c r="W23" t="str">
        <f>IF(E23="","",IF(②選手情報入力!V32="","",IF(G23=1,IF(②選手情報入力!$V$6="",0,1),IF(②選手情報入力!$V$7="",0,1))))</f>
        <v/>
      </c>
      <c r="X23" t="str">
        <f>IF(E23="","",IF(②選手情報入力!V32="","",2))</f>
        <v/>
      </c>
    </row>
    <row r="24" spans="1:24">
      <c r="A24" t="str">
        <f>IF(E24="","",data_kyogisha!A24)</f>
        <v/>
      </c>
      <c r="B24" t="str">
        <f>IF(E24="","",①団体情報入力!$C$5)</f>
        <v/>
      </c>
      <c r="C24" t="str">
        <f>IF(A24="","",VLOOKUP(B24,Sheet6!C:D,2,0))</f>
        <v/>
      </c>
      <c r="E24" t="str">
        <f>IF(②選手情報入力!C33="","",②選手情報入力!C33)</f>
        <v/>
      </c>
      <c r="F24" t="str">
        <f>IF(E24="","",②選手情報入力!D33)</f>
        <v/>
      </c>
      <c r="G24" t="str">
        <f>IF(E24="","",IF(②選手情報入力!I33="男",1,2))</f>
        <v/>
      </c>
      <c r="H24" t="str">
        <f>IF(E24="","",VLOOKUP(data_kyogisha!Q24,Sheet3!A:G,2,0))</f>
        <v/>
      </c>
      <c r="I24" t="str">
        <f>IF(E24="","",IF(②選手情報入力!M33="","",②選手情報入力!M33))</f>
        <v/>
      </c>
      <c r="J24" s="28" t="str">
        <f>IF(E24="","",②選手情報入力!N33)</f>
        <v/>
      </c>
      <c r="K24" t="str">
        <f>IF(E24="","",VLOOKUP(data_kyogisha!U24,Sheet3!A:G,2,0))</f>
        <v/>
      </c>
      <c r="L24" t="str">
        <f>IF(E24="","",IF(②選手情報入力!P33="","",②選手情報入力!P33))</f>
        <v/>
      </c>
      <c r="M24" s="28" t="str">
        <f>IF(E24="","",②選手情報入力!Q33)</f>
        <v/>
      </c>
      <c r="N24" t="s">
        <v>1416</v>
      </c>
      <c r="O24" t="str">
        <f>IF(E24="","",IF(②選手情報入力!S33="","",②選手情報入力!S33))</f>
        <v/>
      </c>
      <c r="P24" t="s">
        <v>1416</v>
      </c>
      <c r="Q24" t="s">
        <v>1416</v>
      </c>
      <c r="R24" t="str">
        <f>IF(E24="","",IF(②選手情報入力!T33="","",IF(G24=1,IF(②選手情報入力!$U$6="","",②選手情報入力!$U$6),IF(②選手情報入力!$U$7="","",②選手情報入力!$U$7))))</f>
        <v/>
      </c>
      <c r="S24" t="str">
        <f>IF(E24="","",IF(②選手情報入力!T33="","",IF(G24=1,IF(②選手情報入力!$T$6="",0,1),IF(②選手情報入力!$T$7="",0,1))))</f>
        <v/>
      </c>
      <c r="T24" t="str">
        <f>IF(E24="","",IF(②選手情報入力!T33="","",2))</f>
        <v/>
      </c>
      <c r="U24" t="s">
        <v>1416</v>
      </c>
      <c r="V24" t="str">
        <f>IF(E24="","",IF(②選手情報入力!V33="","",IF(G24=1,IF(②選手情報入力!$W$6="","",②選手情報入力!$W$6),IF(②選手情報入力!$W$7="","",②選手情報入力!$W$7))))</f>
        <v/>
      </c>
      <c r="W24" t="str">
        <f>IF(E24="","",IF(②選手情報入力!V33="","",IF(G24=1,IF(②選手情報入力!$V$6="",0,1),IF(②選手情報入力!$V$7="",0,1))))</f>
        <v/>
      </c>
      <c r="X24" t="str">
        <f>IF(E24="","",IF(②選手情報入力!V33="","",2))</f>
        <v/>
      </c>
    </row>
    <row r="25" spans="1:24">
      <c r="A25" t="str">
        <f>IF(E25="","",data_kyogisha!A25)</f>
        <v/>
      </c>
      <c r="B25" t="str">
        <f>IF(E25="","",①団体情報入力!$C$5)</f>
        <v/>
      </c>
      <c r="C25" t="str">
        <f>IF(A25="","",VLOOKUP(B25,Sheet6!C:D,2,0))</f>
        <v/>
      </c>
      <c r="E25" t="str">
        <f>IF(②選手情報入力!C34="","",②選手情報入力!C34)</f>
        <v/>
      </c>
      <c r="F25" t="str">
        <f>IF(E25="","",②選手情報入力!D34)</f>
        <v/>
      </c>
      <c r="G25" t="str">
        <f>IF(E25="","",IF(②選手情報入力!I34="男",1,2))</f>
        <v/>
      </c>
      <c r="H25" t="str">
        <f>IF(E25="","",VLOOKUP(data_kyogisha!Q25,Sheet3!A:G,2,0))</f>
        <v/>
      </c>
      <c r="I25" t="str">
        <f>IF(E25="","",IF(②選手情報入力!M34="","",②選手情報入力!M34))</f>
        <v/>
      </c>
      <c r="J25" s="28" t="str">
        <f>IF(E25="","",②選手情報入力!N34)</f>
        <v/>
      </c>
      <c r="K25" t="str">
        <f>IF(E25="","",VLOOKUP(data_kyogisha!U25,Sheet3!A:G,2,0))</f>
        <v/>
      </c>
      <c r="L25" t="str">
        <f>IF(E25="","",IF(②選手情報入力!P34="","",②選手情報入力!P34))</f>
        <v/>
      </c>
      <c r="M25" s="28" t="str">
        <f>IF(E25="","",②選手情報入力!Q34)</f>
        <v/>
      </c>
      <c r="N25" t="s">
        <v>1416</v>
      </c>
      <c r="O25" t="str">
        <f>IF(E25="","",IF(②選手情報入力!S34="","",②選手情報入力!S34))</f>
        <v/>
      </c>
      <c r="P25" t="s">
        <v>1416</v>
      </c>
      <c r="Q25" t="s">
        <v>1416</v>
      </c>
      <c r="R25" t="str">
        <f>IF(E25="","",IF(②選手情報入力!T34="","",IF(G25=1,IF(②選手情報入力!$U$6="","",②選手情報入力!$U$6),IF(②選手情報入力!$U$7="","",②選手情報入力!$U$7))))</f>
        <v/>
      </c>
      <c r="S25" t="str">
        <f>IF(E25="","",IF(②選手情報入力!T34="","",IF(G25=1,IF(②選手情報入力!$T$6="",0,1),IF(②選手情報入力!$T$7="",0,1))))</f>
        <v/>
      </c>
      <c r="T25" t="str">
        <f>IF(E25="","",IF(②選手情報入力!T34="","",2))</f>
        <v/>
      </c>
      <c r="U25" t="s">
        <v>1416</v>
      </c>
      <c r="V25" t="str">
        <f>IF(E25="","",IF(②選手情報入力!V34="","",IF(G25=1,IF(②選手情報入力!$W$6="","",②選手情報入力!$W$6),IF(②選手情報入力!$W$7="","",②選手情報入力!$W$7))))</f>
        <v/>
      </c>
      <c r="W25" t="str">
        <f>IF(E25="","",IF(②選手情報入力!V34="","",IF(G25=1,IF(②選手情報入力!$V$6="",0,1),IF(②選手情報入力!$V$7="",0,1))))</f>
        <v/>
      </c>
      <c r="X25" t="str">
        <f>IF(E25="","",IF(②選手情報入力!V34="","",2))</f>
        <v/>
      </c>
    </row>
    <row r="26" spans="1:24">
      <c r="A26" t="str">
        <f>IF(E26="","",data_kyogisha!A26)</f>
        <v/>
      </c>
      <c r="B26" t="str">
        <f>IF(E26="","",①団体情報入力!$C$5)</f>
        <v/>
      </c>
      <c r="C26" t="str">
        <f>IF(A26="","",VLOOKUP(B26,Sheet6!C:D,2,0))</f>
        <v/>
      </c>
      <c r="E26" t="str">
        <f>IF(②選手情報入力!C35="","",②選手情報入力!C35)</f>
        <v/>
      </c>
      <c r="F26" t="str">
        <f>IF(E26="","",②選手情報入力!D35)</f>
        <v/>
      </c>
      <c r="G26" t="str">
        <f>IF(E26="","",IF(②選手情報入力!I35="男",1,2))</f>
        <v/>
      </c>
      <c r="H26" t="str">
        <f>IF(E26="","",VLOOKUP(data_kyogisha!Q26,Sheet3!A:G,2,0))</f>
        <v/>
      </c>
      <c r="I26" t="str">
        <f>IF(E26="","",IF(②選手情報入力!M35="","",②選手情報入力!M35))</f>
        <v/>
      </c>
      <c r="J26" s="28" t="str">
        <f>IF(E26="","",②選手情報入力!N35)</f>
        <v/>
      </c>
      <c r="K26" t="str">
        <f>IF(E26="","",VLOOKUP(data_kyogisha!U26,Sheet3!A:G,2,0))</f>
        <v/>
      </c>
      <c r="L26" t="str">
        <f>IF(E26="","",IF(②選手情報入力!P35="","",②選手情報入力!P35))</f>
        <v/>
      </c>
      <c r="M26" s="28" t="str">
        <f>IF(E26="","",②選手情報入力!Q35)</f>
        <v/>
      </c>
      <c r="N26" t="s">
        <v>1416</v>
      </c>
      <c r="O26" t="str">
        <f>IF(E26="","",IF(②選手情報入力!S35="","",②選手情報入力!S35))</f>
        <v/>
      </c>
      <c r="P26" t="s">
        <v>1416</v>
      </c>
      <c r="Q26" t="s">
        <v>1416</v>
      </c>
      <c r="R26" t="str">
        <f>IF(E26="","",IF(②選手情報入力!T35="","",IF(G26=1,IF(②選手情報入力!$U$6="","",②選手情報入力!$U$6),IF(②選手情報入力!$U$7="","",②選手情報入力!$U$7))))</f>
        <v/>
      </c>
      <c r="S26" t="str">
        <f>IF(E26="","",IF(②選手情報入力!T35="","",IF(G26=1,IF(②選手情報入力!$T$6="",0,1),IF(②選手情報入力!$T$7="",0,1))))</f>
        <v/>
      </c>
      <c r="T26" t="str">
        <f>IF(E26="","",IF(②選手情報入力!T35="","",2))</f>
        <v/>
      </c>
      <c r="U26" t="s">
        <v>1416</v>
      </c>
      <c r="V26" t="str">
        <f>IF(E26="","",IF(②選手情報入力!V35="","",IF(G26=1,IF(②選手情報入力!$W$6="","",②選手情報入力!$W$6),IF(②選手情報入力!$W$7="","",②選手情報入力!$W$7))))</f>
        <v/>
      </c>
      <c r="W26" t="str">
        <f>IF(E26="","",IF(②選手情報入力!V35="","",IF(G26=1,IF(②選手情報入力!$V$6="",0,1),IF(②選手情報入力!$V$7="",0,1))))</f>
        <v/>
      </c>
      <c r="X26" t="str">
        <f>IF(E26="","",IF(②選手情報入力!V35="","",2))</f>
        <v/>
      </c>
    </row>
    <row r="27" spans="1:24">
      <c r="A27" t="str">
        <f>IF(E27="","",data_kyogisha!A27)</f>
        <v/>
      </c>
      <c r="B27" t="str">
        <f>IF(E27="","",①団体情報入力!$C$5)</f>
        <v/>
      </c>
      <c r="C27" t="str">
        <f>IF(A27="","",VLOOKUP(B27,Sheet6!C:D,2,0))</f>
        <v/>
      </c>
      <c r="E27" t="str">
        <f>IF(②選手情報入力!C36="","",②選手情報入力!C36)</f>
        <v/>
      </c>
      <c r="F27" t="str">
        <f>IF(E27="","",②選手情報入力!D36)</f>
        <v/>
      </c>
      <c r="G27" t="str">
        <f>IF(E27="","",IF(②選手情報入力!I36="男",1,2))</f>
        <v/>
      </c>
      <c r="H27" t="str">
        <f>IF(E27="","",VLOOKUP(data_kyogisha!Q27,Sheet3!A:G,2,0))</f>
        <v/>
      </c>
      <c r="I27" t="str">
        <f>IF(E27="","",IF(②選手情報入力!M36="","",②選手情報入力!M36))</f>
        <v/>
      </c>
      <c r="J27" s="28" t="str">
        <f>IF(E27="","",②選手情報入力!N36)</f>
        <v/>
      </c>
      <c r="K27" t="str">
        <f>IF(E27="","",VLOOKUP(data_kyogisha!U27,Sheet3!A:G,2,0))</f>
        <v/>
      </c>
      <c r="L27" t="str">
        <f>IF(E27="","",IF(②選手情報入力!P36="","",②選手情報入力!P36))</f>
        <v/>
      </c>
      <c r="M27" s="28" t="str">
        <f>IF(E27="","",②選手情報入力!Q36)</f>
        <v/>
      </c>
      <c r="N27" t="s">
        <v>1416</v>
      </c>
      <c r="O27" t="str">
        <f>IF(E27="","",IF(②選手情報入力!S36="","",②選手情報入力!S36))</f>
        <v/>
      </c>
      <c r="P27" t="s">
        <v>1416</v>
      </c>
      <c r="Q27" t="s">
        <v>1416</v>
      </c>
      <c r="R27" t="str">
        <f>IF(E27="","",IF(②選手情報入力!T36="","",IF(G27=1,IF(②選手情報入力!$U$6="","",②選手情報入力!$U$6),IF(②選手情報入力!$U$7="","",②選手情報入力!$U$7))))</f>
        <v/>
      </c>
      <c r="S27" t="str">
        <f>IF(E27="","",IF(②選手情報入力!T36="","",IF(G27=1,IF(②選手情報入力!$T$6="",0,1),IF(②選手情報入力!$T$7="",0,1))))</f>
        <v/>
      </c>
      <c r="T27" t="str">
        <f>IF(E27="","",IF(②選手情報入力!T36="","",2))</f>
        <v/>
      </c>
      <c r="U27" t="s">
        <v>1416</v>
      </c>
      <c r="V27" t="str">
        <f>IF(E27="","",IF(②選手情報入力!V36="","",IF(G27=1,IF(②選手情報入力!$W$6="","",②選手情報入力!$W$6),IF(②選手情報入力!$W$7="","",②選手情報入力!$W$7))))</f>
        <v/>
      </c>
      <c r="W27" t="str">
        <f>IF(E27="","",IF(②選手情報入力!V36="","",IF(G27=1,IF(②選手情報入力!$V$6="",0,1),IF(②選手情報入力!$V$7="",0,1))))</f>
        <v/>
      </c>
      <c r="X27" t="str">
        <f>IF(E27="","",IF(②選手情報入力!V36="","",2))</f>
        <v/>
      </c>
    </row>
    <row r="28" spans="1:24">
      <c r="A28" t="str">
        <f>IF(E28="","",data_kyogisha!A28)</f>
        <v/>
      </c>
      <c r="B28" t="str">
        <f>IF(E28="","",①団体情報入力!$C$5)</f>
        <v/>
      </c>
      <c r="C28" t="str">
        <f>IF(A28="","",VLOOKUP(B28,Sheet6!C:D,2,0))</f>
        <v/>
      </c>
      <c r="E28" t="str">
        <f>IF(②選手情報入力!C37="","",②選手情報入力!C37)</f>
        <v/>
      </c>
      <c r="F28" t="str">
        <f>IF(E28="","",②選手情報入力!D37)</f>
        <v/>
      </c>
      <c r="G28" t="str">
        <f>IF(E28="","",IF(②選手情報入力!I37="男",1,2))</f>
        <v/>
      </c>
      <c r="H28" t="str">
        <f>IF(E28="","",VLOOKUP(data_kyogisha!Q28,Sheet3!A:G,2,0))</f>
        <v/>
      </c>
      <c r="I28" t="str">
        <f>IF(E28="","",IF(②選手情報入力!M37="","",②選手情報入力!M37))</f>
        <v/>
      </c>
      <c r="J28" s="28" t="str">
        <f>IF(E28="","",②選手情報入力!N37)</f>
        <v/>
      </c>
      <c r="K28" t="str">
        <f>IF(E28="","",VLOOKUP(data_kyogisha!U28,Sheet3!A:G,2,0))</f>
        <v/>
      </c>
      <c r="L28" t="str">
        <f>IF(E28="","",IF(②選手情報入力!P37="","",②選手情報入力!P37))</f>
        <v/>
      </c>
      <c r="M28" s="28" t="str">
        <f>IF(E28="","",②選手情報入力!Q37)</f>
        <v/>
      </c>
      <c r="N28" t="s">
        <v>1416</v>
      </c>
      <c r="O28" t="str">
        <f>IF(E28="","",IF(②選手情報入力!S37="","",②選手情報入力!S37))</f>
        <v/>
      </c>
      <c r="P28" t="s">
        <v>1416</v>
      </c>
      <c r="Q28" t="s">
        <v>1416</v>
      </c>
      <c r="R28" t="str">
        <f>IF(E28="","",IF(②選手情報入力!T37="","",IF(G28=1,IF(②選手情報入力!$U$6="","",②選手情報入力!$U$6),IF(②選手情報入力!$U$7="","",②選手情報入力!$U$7))))</f>
        <v/>
      </c>
      <c r="S28" t="str">
        <f>IF(E28="","",IF(②選手情報入力!T37="","",IF(G28=1,IF(②選手情報入力!$T$6="",0,1),IF(②選手情報入力!$T$7="",0,1))))</f>
        <v/>
      </c>
      <c r="T28" t="str">
        <f>IF(E28="","",IF(②選手情報入力!T37="","",2))</f>
        <v/>
      </c>
      <c r="U28" t="s">
        <v>1416</v>
      </c>
      <c r="V28" t="str">
        <f>IF(E28="","",IF(②選手情報入力!V37="","",IF(G28=1,IF(②選手情報入力!$W$6="","",②選手情報入力!$W$6),IF(②選手情報入力!$W$7="","",②選手情報入力!$W$7))))</f>
        <v/>
      </c>
      <c r="W28" t="str">
        <f>IF(E28="","",IF(②選手情報入力!V37="","",IF(G28=1,IF(②選手情報入力!$V$6="",0,1),IF(②選手情報入力!$V$7="",0,1))))</f>
        <v/>
      </c>
      <c r="X28" t="str">
        <f>IF(E28="","",IF(②選手情報入力!V37="","",2))</f>
        <v/>
      </c>
    </row>
    <row r="29" spans="1:24">
      <c r="A29" t="str">
        <f>IF(E29="","",data_kyogisha!A29)</f>
        <v/>
      </c>
      <c r="B29" t="str">
        <f>IF(E29="","",①団体情報入力!$C$5)</f>
        <v/>
      </c>
      <c r="C29" t="str">
        <f>IF(A29="","",VLOOKUP(B29,Sheet6!C:D,2,0))</f>
        <v/>
      </c>
      <c r="E29" t="str">
        <f>IF(②選手情報入力!C38="","",②選手情報入力!C38)</f>
        <v/>
      </c>
      <c r="F29" t="str">
        <f>IF(E29="","",②選手情報入力!D38)</f>
        <v/>
      </c>
      <c r="G29" t="str">
        <f>IF(E29="","",IF(②選手情報入力!I38="男",1,2))</f>
        <v/>
      </c>
      <c r="H29" t="str">
        <f>IF(E29="","",VLOOKUP(data_kyogisha!Q29,Sheet3!A:G,2,0))</f>
        <v/>
      </c>
      <c r="I29" t="str">
        <f>IF(E29="","",IF(②選手情報入力!M38="","",②選手情報入力!M38))</f>
        <v/>
      </c>
      <c r="J29" s="28" t="str">
        <f>IF(E29="","",②選手情報入力!N38)</f>
        <v/>
      </c>
      <c r="K29" t="str">
        <f>IF(E29="","",VLOOKUP(data_kyogisha!U29,Sheet3!A:G,2,0))</f>
        <v/>
      </c>
      <c r="L29" t="str">
        <f>IF(E29="","",IF(②選手情報入力!P38="","",②選手情報入力!P38))</f>
        <v/>
      </c>
      <c r="M29" s="28" t="str">
        <f>IF(E29="","",②選手情報入力!Q38)</f>
        <v/>
      </c>
      <c r="N29" t="s">
        <v>1416</v>
      </c>
      <c r="O29" t="str">
        <f>IF(E29="","",IF(②選手情報入力!S38="","",②選手情報入力!S38))</f>
        <v/>
      </c>
      <c r="P29" t="s">
        <v>1416</v>
      </c>
      <c r="Q29" t="s">
        <v>1416</v>
      </c>
      <c r="R29" t="str">
        <f>IF(E29="","",IF(②選手情報入力!T38="","",IF(G29=1,IF(②選手情報入力!$U$6="","",②選手情報入力!$U$6),IF(②選手情報入力!$U$7="","",②選手情報入力!$U$7))))</f>
        <v/>
      </c>
      <c r="S29" t="str">
        <f>IF(E29="","",IF(②選手情報入力!T38="","",IF(G29=1,IF(②選手情報入力!$T$6="",0,1),IF(②選手情報入力!$T$7="",0,1))))</f>
        <v/>
      </c>
      <c r="T29" t="str">
        <f>IF(E29="","",IF(②選手情報入力!T38="","",2))</f>
        <v/>
      </c>
      <c r="U29" t="s">
        <v>1416</v>
      </c>
      <c r="V29" t="str">
        <f>IF(E29="","",IF(②選手情報入力!V38="","",IF(G29=1,IF(②選手情報入力!$W$6="","",②選手情報入力!$W$6),IF(②選手情報入力!$W$7="","",②選手情報入力!$W$7))))</f>
        <v/>
      </c>
      <c r="W29" t="str">
        <f>IF(E29="","",IF(②選手情報入力!V38="","",IF(G29=1,IF(②選手情報入力!$V$6="",0,1),IF(②選手情報入力!$V$7="",0,1))))</f>
        <v/>
      </c>
      <c r="X29" t="str">
        <f>IF(E29="","",IF(②選手情報入力!V38="","",2))</f>
        <v/>
      </c>
    </row>
    <row r="30" spans="1:24">
      <c r="A30" t="str">
        <f>IF(E30="","",data_kyogisha!A30)</f>
        <v/>
      </c>
      <c r="B30" t="str">
        <f>IF(E30="","",①団体情報入力!$C$5)</f>
        <v/>
      </c>
      <c r="C30" t="str">
        <f>IF(A30="","",VLOOKUP(B30,Sheet6!C:D,2,0))</f>
        <v/>
      </c>
      <c r="E30" t="str">
        <f>IF(②選手情報入力!C39="","",②選手情報入力!C39)</f>
        <v/>
      </c>
      <c r="F30" t="str">
        <f>IF(E30="","",②選手情報入力!D39)</f>
        <v/>
      </c>
      <c r="G30" t="str">
        <f>IF(E30="","",IF(②選手情報入力!I39="男",1,2))</f>
        <v/>
      </c>
      <c r="H30" t="str">
        <f>IF(E30="","",VLOOKUP(data_kyogisha!Q30,Sheet3!A:G,2,0))</f>
        <v/>
      </c>
      <c r="I30" t="str">
        <f>IF(E30="","",IF(②選手情報入力!M39="","",②選手情報入力!M39))</f>
        <v/>
      </c>
      <c r="J30" s="28" t="str">
        <f>IF(E30="","",②選手情報入力!N39)</f>
        <v/>
      </c>
      <c r="K30" t="str">
        <f>IF(E30="","",VLOOKUP(data_kyogisha!U30,Sheet3!A:G,2,0))</f>
        <v/>
      </c>
      <c r="L30" t="str">
        <f>IF(E30="","",IF(②選手情報入力!P39="","",②選手情報入力!P39))</f>
        <v/>
      </c>
      <c r="M30" s="28" t="str">
        <f>IF(E30="","",②選手情報入力!Q39)</f>
        <v/>
      </c>
      <c r="N30" t="s">
        <v>1416</v>
      </c>
      <c r="O30" t="str">
        <f>IF(E30="","",IF(②選手情報入力!S39="","",②選手情報入力!S39))</f>
        <v/>
      </c>
      <c r="P30" t="s">
        <v>1416</v>
      </c>
      <c r="Q30" t="s">
        <v>1416</v>
      </c>
      <c r="R30" t="str">
        <f>IF(E30="","",IF(②選手情報入力!T39="","",IF(G30=1,IF(②選手情報入力!$U$6="","",②選手情報入力!$U$6),IF(②選手情報入力!$U$7="","",②選手情報入力!$U$7))))</f>
        <v/>
      </c>
      <c r="S30" t="str">
        <f>IF(E30="","",IF(②選手情報入力!T39="","",IF(G30=1,IF(②選手情報入力!$T$6="",0,1),IF(②選手情報入力!$T$7="",0,1))))</f>
        <v/>
      </c>
      <c r="T30" t="str">
        <f>IF(E30="","",IF(②選手情報入力!T39="","",2))</f>
        <v/>
      </c>
      <c r="U30" t="s">
        <v>1416</v>
      </c>
      <c r="V30" t="str">
        <f>IF(E30="","",IF(②選手情報入力!V39="","",IF(G30=1,IF(②選手情報入力!$W$6="","",②選手情報入力!$W$6),IF(②選手情報入力!$W$7="","",②選手情報入力!$W$7))))</f>
        <v/>
      </c>
      <c r="W30" t="str">
        <f>IF(E30="","",IF(②選手情報入力!V39="","",IF(G30=1,IF(②選手情報入力!$V$6="",0,1),IF(②選手情報入力!$V$7="",0,1))))</f>
        <v/>
      </c>
      <c r="X30" t="str">
        <f>IF(E30="","",IF(②選手情報入力!V39="","",2))</f>
        <v/>
      </c>
    </row>
    <row r="31" spans="1:24">
      <c r="A31" t="str">
        <f>IF(E31="","",data_kyogisha!A31)</f>
        <v/>
      </c>
      <c r="B31" t="str">
        <f>IF(E31="","",①団体情報入力!$C$5)</f>
        <v/>
      </c>
      <c r="C31" t="str">
        <f>IF(A31="","",VLOOKUP(B31,Sheet6!C:D,2,0))</f>
        <v/>
      </c>
      <c r="E31" t="str">
        <f>IF(②選手情報入力!C40="","",②選手情報入力!C40)</f>
        <v/>
      </c>
      <c r="F31" t="str">
        <f>IF(E31="","",②選手情報入力!D40)</f>
        <v/>
      </c>
      <c r="G31" t="str">
        <f>IF(E31="","",IF(②選手情報入力!I40="男",1,2))</f>
        <v/>
      </c>
      <c r="H31" t="str">
        <f>IF(E31="","",VLOOKUP(data_kyogisha!Q31,Sheet3!A:G,2,0))</f>
        <v/>
      </c>
      <c r="I31" t="str">
        <f>IF(E31="","",IF(②選手情報入力!M40="","",②選手情報入力!M40))</f>
        <v/>
      </c>
      <c r="J31" s="28" t="str">
        <f>IF(E31="","",②選手情報入力!N40)</f>
        <v/>
      </c>
      <c r="K31" t="str">
        <f>IF(E31="","",VLOOKUP(data_kyogisha!U31,Sheet3!A:G,2,0))</f>
        <v/>
      </c>
      <c r="L31" t="str">
        <f>IF(E31="","",IF(②選手情報入力!P40="","",②選手情報入力!P40))</f>
        <v/>
      </c>
      <c r="M31" s="28" t="str">
        <f>IF(E31="","",②選手情報入力!Q40)</f>
        <v/>
      </c>
      <c r="N31" t="s">
        <v>1416</v>
      </c>
      <c r="O31" t="str">
        <f>IF(E31="","",IF(②選手情報入力!S40="","",②選手情報入力!S40))</f>
        <v/>
      </c>
      <c r="P31" t="s">
        <v>1416</v>
      </c>
      <c r="Q31" t="s">
        <v>1416</v>
      </c>
      <c r="R31" t="str">
        <f>IF(E31="","",IF(②選手情報入力!T40="","",IF(G31=1,IF(②選手情報入力!$U$6="","",②選手情報入力!$U$6),IF(②選手情報入力!$U$7="","",②選手情報入力!$U$7))))</f>
        <v/>
      </c>
      <c r="S31" t="str">
        <f>IF(E31="","",IF(②選手情報入力!T40="","",IF(G31=1,IF(②選手情報入力!$T$6="",0,1),IF(②選手情報入力!$T$7="",0,1))))</f>
        <v/>
      </c>
      <c r="T31" t="str">
        <f>IF(E31="","",IF(②選手情報入力!T40="","",2))</f>
        <v/>
      </c>
      <c r="U31" t="s">
        <v>1416</v>
      </c>
      <c r="V31" t="str">
        <f>IF(E31="","",IF(②選手情報入力!V40="","",IF(G31=1,IF(②選手情報入力!$W$6="","",②選手情報入力!$W$6),IF(②選手情報入力!$W$7="","",②選手情報入力!$W$7))))</f>
        <v/>
      </c>
      <c r="W31" t="str">
        <f>IF(E31="","",IF(②選手情報入力!V40="","",IF(G31=1,IF(②選手情報入力!$V$6="",0,1),IF(②選手情報入力!$V$7="",0,1))))</f>
        <v/>
      </c>
      <c r="X31" t="str">
        <f>IF(E31="","",IF(②選手情報入力!V40="","",2))</f>
        <v/>
      </c>
    </row>
    <row r="32" spans="1:24">
      <c r="A32" t="str">
        <f>IF(E32="","",data_kyogisha!A32)</f>
        <v/>
      </c>
      <c r="B32" t="str">
        <f>IF(E32="","",①団体情報入力!$C$5)</f>
        <v/>
      </c>
      <c r="C32" t="str">
        <f>IF(A32="","",VLOOKUP(B32,Sheet6!C:D,2,0))</f>
        <v/>
      </c>
      <c r="E32" t="str">
        <f>IF(②選手情報入力!C41="","",②選手情報入力!C41)</f>
        <v/>
      </c>
      <c r="F32" t="str">
        <f>IF(E32="","",②選手情報入力!D41)</f>
        <v/>
      </c>
      <c r="G32" t="str">
        <f>IF(E32="","",IF(②選手情報入力!I41="男",1,2))</f>
        <v/>
      </c>
      <c r="H32" t="str">
        <f>IF(E32="","",VLOOKUP(data_kyogisha!Q32,Sheet3!A:G,2,0))</f>
        <v/>
      </c>
      <c r="I32" t="str">
        <f>IF(E32="","",IF(②選手情報入力!M41="","",②選手情報入力!M41))</f>
        <v/>
      </c>
      <c r="J32" s="28" t="str">
        <f>IF(E32="","",②選手情報入力!N41)</f>
        <v/>
      </c>
      <c r="K32" t="str">
        <f>IF(E32="","",VLOOKUP(data_kyogisha!U32,Sheet3!A:G,2,0))</f>
        <v/>
      </c>
      <c r="L32" t="str">
        <f>IF(E32="","",IF(②選手情報入力!P41="","",②選手情報入力!P41))</f>
        <v/>
      </c>
      <c r="M32" s="28" t="str">
        <f>IF(E32="","",②選手情報入力!Q41)</f>
        <v/>
      </c>
      <c r="N32" t="s">
        <v>1416</v>
      </c>
      <c r="O32" t="str">
        <f>IF(E32="","",IF(②選手情報入力!S41="","",②選手情報入力!S41))</f>
        <v/>
      </c>
      <c r="P32" t="s">
        <v>1416</v>
      </c>
      <c r="Q32" t="s">
        <v>1416</v>
      </c>
      <c r="R32" t="str">
        <f>IF(E32="","",IF(②選手情報入力!T41="","",IF(G32=1,IF(②選手情報入力!$U$6="","",②選手情報入力!$U$6),IF(②選手情報入力!$U$7="","",②選手情報入力!$U$7))))</f>
        <v/>
      </c>
      <c r="S32" t="str">
        <f>IF(E32="","",IF(②選手情報入力!T41="","",IF(G32=1,IF(②選手情報入力!$T$6="",0,1),IF(②選手情報入力!$T$7="",0,1))))</f>
        <v/>
      </c>
      <c r="T32" t="str">
        <f>IF(E32="","",IF(②選手情報入力!T41="","",2))</f>
        <v/>
      </c>
      <c r="U32" t="s">
        <v>1416</v>
      </c>
      <c r="V32" t="str">
        <f>IF(E32="","",IF(②選手情報入力!V41="","",IF(G32=1,IF(②選手情報入力!$W$6="","",②選手情報入力!$W$6),IF(②選手情報入力!$W$7="","",②選手情報入力!$W$7))))</f>
        <v/>
      </c>
      <c r="W32" t="str">
        <f>IF(E32="","",IF(②選手情報入力!V41="","",IF(G32=1,IF(②選手情報入力!$V$6="",0,1),IF(②選手情報入力!$V$7="",0,1))))</f>
        <v/>
      </c>
      <c r="X32" t="str">
        <f>IF(E32="","",IF(②選手情報入力!V41="","",2))</f>
        <v/>
      </c>
    </row>
    <row r="33" spans="1:24">
      <c r="A33" t="str">
        <f>IF(E33="","",data_kyogisha!A33)</f>
        <v/>
      </c>
      <c r="B33" t="str">
        <f>IF(E33="","",①団体情報入力!$C$5)</f>
        <v/>
      </c>
      <c r="C33" t="str">
        <f>IF(A33="","",VLOOKUP(B33,Sheet6!C:D,2,0))</f>
        <v/>
      </c>
      <c r="E33" t="str">
        <f>IF(②選手情報入力!C42="","",②選手情報入力!C42)</f>
        <v/>
      </c>
      <c r="F33" t="str">
        <f>IF(E33="","",②選手情報入力!D42)</f>
        <v/>
      </c>
      <c r="G33" t="str">
        <f>IF(E33="","",IF(②選手情報入力!I42="男",1,2))</f>
        <v/>
      </c>
      <c r="H33" t="str">
        <f>IF(E33="","",VLOOKUP(data_kyogisha!Q33,Sheet3!A:G,2,0))</f>
        <v/>
      </c>
      <c r="I33" t="str">
        <f>IF(E33="","",IF(②選手情報入力!M42="","",②選手情報入力!M42))</f>
        <v/>
      </c>
      <c r="J33" s="28" t="str">
        <f>IF(E33="","",②選手情報入力!N42)</f>
        <v/>
      </c>
      <c r="K33" t="str">
        <f>IF(E33="","",VLOOKUP(data_kyogisha!U33,Sheet3!A:G,2,0))</f>
        <v/>
      </c>
      <c r="L33" t="str">
        <f>IF(E33="","",IF(②選手情報入力!P42="","",②選手情報入力!P42))</f>
        <v/>
      </c>
      <c r="M33" s="28" t="str">
        <f>IF(E33="","",②選手情報入力!Q42)</f>
        <v/>
      </c>
      <c r="N33" t="s">
        <v>1416</v>
      </c>
      <c r="O33" t="str">
        <f>IF(E33="","",IF(②選手情報入力!S42="","",②選手情報入力!S42))</f>
        <v/>
      </c>
      <c r="P33" t="s">
        <v>1416</v>
      </c>
      <c r="Q33" t="s">
        <v>1416</v>
      </c>
      <c r="R33" t="str">
        <f>IF(E33="","",IF(②選手情報入力!T42="","",IF(G33=1,IF(②選手情報入力!$U$6="","",②選手情報入力!$U$6),IF(②選手情報入力!$U$7="","",②選手情報入力!$U$7))))</f>
        <v/>
      </c>
      <c r="S33" t="str">
        <f>IF(E33="","",IF(②選手情報入力!T42="","",IF(G33=1,IF(②選手情報入力!$T$6="",0,1),IF(②選手情報入力!$T$7="",0,1))))</f>
        <v/>
      </c>
      <c r="T33" t="str">
        <f>IF(E33="","",IF(②選手情報入力!T42="","",2))</f>
        <v/>
      </c>
      <c r="U33" t="s">
        <v>1416</v>
      </c>
      <c r="V33" t="str">
        <f>IF(E33="","",IF(②選手情報入力!V42="","",IF(G33=1,IF(②選手情報入力!$W$6="","",②選手情報入力!$W$6),IF(②選手情報入力!$W$7="","",②選手情報入力!$W$7))))</f>
        <v/>
      </c>
      <c r="W33" t="str">
        <f>IF(E33="","",IF(②選手情報入力!V42="","",IF(G33=1,IF(②選手情報入力!$V$6="",0,1),IF(②選手情報入力!$V$7="",0,1))))</f>
        <v/>
      </c>
      <c r="X33" t="str">
        <f>IF(E33="","",IF(②選手情報入力!V42="","",2))</f>
        <v/>
      </c>
    </row>
    <row r="34" spans="1:24">
      <c r="A34" t="str">
        <f>IF(E34="","",data_kyogisha!A34)</f>
        <v/>
      </c>
      <c r="B34" t="str">
        <f>IF(E34="","",①団体情報入力!$C$5)</f>
        <v/>
      </c>
      <c r="C34" t="str">
        <f>IF(A34="","",VLOOKUP(B34,Sheet6!C:D,2,0))</f>
        <v/>
      </c>
      <c r="E34" t="str">
        <f>IF(②選手情報入力!C43="","",②選手情報入力!C43)</f>
        <v/>
      </c>
      <c r="F34" t="str">
        <f>IF(E34="","",②選手情報入力!D43)</f>
        <v/>
      </c>
      <c r="G34" t="str">
        <f>IF(E34="","",IF(②選手情報入力!I43="男",1,2))</f>
        <v/>
      </c>
      <c r="H34" t="str">
        <f>IF(E34="","",VLOOKUP(data_kyogisha!Q34,Sheet3!A:G,2,0))</f>
        <v/>
      </c>
      <c r="I34" t="str">
        <f>IF(E34="","",IF(②選手情報入力!M43="","",②選手情報入力!M43))</f>
        <v/>
      </c>
      <c r="J34" s="28" t="str">
        <f>IF(E34="","",②選手情報入力!N43)</f>
        <v/>
      </c>
      <c r="K34" t="str">
        <f>IF(E34="","",VLOOKUP(data_kyogisha!U34,Sheet3!A:G,2,0))</f>
        <v/>
      </c>
      <c r="L34" t="str">
        <f>IF(E34="","",IF(②選手情報入力!P43="","",②選手情報入力!P43))</f>
        <v/>
      </c>
      <c r="M34" s="28" t="str">
        <f>IF(E34="","",②選手情報入力!Q43)</f>
        <v/>
      </c>
      <c r="N34" t="s">
        <v>1416</v>
      </c>
      <c r="O34" t="str">
        <f>IF(E34="","",IF(②選手情報入力!S43="","",②選手情報入力!S43))</f>
        <v/>
      </c>
      <c r="P34" t="s">
        <v>1416</v>
      </c>
      <c r="Q34" t="s">
        <v>1416</v>
      </c>
      <c r="R34" t="str">
        <f>IF(E34="","",IF(②選手情報入力!T43="","",IF(G34=1,IF(②選手情報入力!$U$6="","",②選手情報入力!$U$6),IF(②選手情報入力!$U$7="","",②選手情報入力!$U$7))))</f>
        <v/>
      </c>
      <c r="S34" t="str">
        <f>IF(E34="","",IF(②選手情報入力!T43="","",IF(G34=1,IF(②選手情報入力!$T$6="",0,1),IF(②選手情報入力!$T$7="",0,1))))</f>
        <v/>
      </c>
      <c r="T34" t="str">
        <f>IF(E34="","",IF(②選手情報入力!T43="","",2))</f>
        <v/>
      </c>
      <c r="U34" t="s">
        <v>1416</v>
      </c>
      <c r="V34" t="str">
        <f>IF(E34="","",IF(②選手情報入力!V43="","",IF(G34=1,IF(②選手情報入力!$W$6="","",②選手情報入力!$W$6),IF(②選手情報入力!$W$7="","",②選手情報入力!$W$7))))</f>
        <v/>
      </c>
      <c r="W34" t="str">
        <f>IF(E34="","",IF(②選手情報入力!V43="","",IF(G34=1,IF(②選手情報入力!$V$6="",0,1),IF(②選手情報入力!$V$7="",0,1))))</f>
        <v/>
      </c>
      <c r="X34" t="str">
        <f>IF(E34="","",IF(②選手情報入力!V43="","",2))</f>
        <v/>
      </c>
    </row>
    <row r="35" spans="1:24">
      <c r="A35" t="str">
        <f>IF(E35="","",data_kyogisha!A35)</f>
        <v/>
      </c>
      <c r="B35" t="str">
        <f>IF(E35="","",①団体情報入力!$C$5)</f>
        <v/>
      </c>
      <c r="C35" t="str">
        <f>IF(A35="","",VLOOKUP(B35,Sheet6!C:D,2,0))</f>
        <v/>
      </c>
      <c r="E35" t="str">
        <f>IF(②選手情報入力!C44="","",②選手情報入力!C44)</f>
        <v/>
      </c>
      <c r="F35" t="str">
        <f>IF(E35="","",②選手情報入力!D44)</f>
        <v/>
      </c>
      <c r="G35" t="str">
        <f>IF(E35="","",IF(②選手情報入力!I44="男",1,2))</f>
        <v/>
      </c>
      <c r="H35" t="str">
        <f>IF(E35="","",VLOOKUP(data_kyogisha!Q35,Sheet3!A:G,2,0))</f>
        <v/>
      </c>
      <c r="I35" t="str">
        <f>IF(E35="","",IF(②選手情報入力!M44="","",②選手情報入力!M44))</f>
        <v/>
      </c>
      <c r="J35" s="28" t="str">
        <f>IF(E35="","",②選手情報入力!N44)</f>
        <v/>
      </c>
      <c r="K35" t="str">
        <f>IF(E35="","",VLOOKUP(data_kyogisha!U35,Sheet3!A:G,2,0))</f>
        <v/>
      </c>
      <c r="L35" t="str">
        <f>IF(E35="","",IF(②選手情報入力!P44="","",②選手情報入力!P44))</f>
        <v/>
      </c>
      <c r="M35" s="28" t="str">
        <f>IF(E35="","",②選手情報入力!Q44)</f>
        <v/>
      </c>
      <c r="N35" t="s">
        <v>1416</v>
      </c>
      <c r="O35" t="str">
        <f>IF(E35="","",IF(②選手情報入力!S44="","",②選手情報入力!S44))</f>
        <v/>
      </c>
      <c r="P35" t="s">
        <v>1416</v>
      </c>
      <c r="Q35" t="s">
        <v>1416</v>
      </c>
      <c r="R35" t="str">
        <f>IF(E35="","",IF(②選手情報入力!T44="","",IF(G35=1,IF(②選手情報入力!$U$6="","",②選手情報入力!$U$6),IF(②選手情報入力!$U$7="","",②選手情報入力!$U$7))))</f>
        <v/>
      </c>
      <c r="S35" t="str">
        <f>IF(E35="","",IF(②選手情報入力!T44="","",IF(G35=1,IF(②選手情報入力!$T$6="",0,1),IF(②選手情報入力!$T$7="",0,1))))</f>
        <v/>
      </c>
      <c r="T35" t="str">
        <f>IF(E35="","",IF(②選手情報入力!T44="","",2))</f>
        <v/>
      </c>
      <c r="U35" t="s">
        <v>1416</v>
      </c>
      <c r="V35" t="str">
        <f>IF(E35="","",IF(②選手情報入力!V44="","",IF(G35=1,IF(②選手情報入力!$W$6="","",②選手情報入力!$W$6),IF(②選手情報入力!$W$7="","",②選手情報入力!$W$7))))</f>
        <v/>
      </c>
      <c r="W35" t="str">
        <f>IF(E35="","",IF(②選手情報入力!V44="","",IF(G35=1,IF(②選手情報入力!$V$6="",0,1),IF(②選手情報入力!$V$7="",0,1))))</f>
        <v/>
      </c>
      <c r="X35" t="str">
        <f>IF(E35="","",IF(②選手情報入力!V44="","",2))</f>
        <v/>
      </c>
    </row>
    <row r="36" spans="1:24">
      <c r="A36" t="str">
        <f>IF(E36="","",data_kyogisha!A36)</f>
        <v/>
      </c>
      <c r="B36" t="str">
        <f>IF(E36="","",①団体情報入力!$C$5)</f>
        <v/>
      </c>
      <c r="C36" t="str">
        <f>IF(A36="","",VLOOKUP(B36,Sheet6!C:D,2,0))</f>
        <v/>
      </c>
      <c r="E36" t="str">
        <f>IF(②選手情報入力!C45="","",②選手情報入力!C45)</f>
        <v/>
      </c>
      <c r="F36" t="str">
        <f>IF(E36="","",②選手情報入力!D45)</f>
        <v/>
      </c>
      <c r="G36" t="str">
        <f>IF(E36="","",IF(②選手情報入力!I45="男",1,2))</f>
        <v/>
      </c>
      <c r="H36" t="str">
        <f>IF(E36="","",VLOOKUP(data_kyogisha!Q36,Sheet3!A:G,2,0))</f>
        <v/>
      </c>
      <c r="I36" t="str">
        <f>IF(E36="","",IF(②選手情報入力!M45="","",②選手情報入力!M45))</f>
        <v/>
      </c>
      <c r="J36" s="28" t="str">
        <f>IF(E36="","",②選手情報入力!N45)</f>
        <v/>
      </c>
      <c r="K36" t="str">
        <f>IF(E36="","",VLOOKUP(data_kyogisha!U36,Sheet3!A:G,2,0))</f>
        <v/>
      </c>
      <c r="L36" t="str">
        <f>IF(E36="","",IF(②選手情報入力!P45="","",②選手情報入力!P45))</f>
        <v/>
      </c>
      <c r="M36" s="28" t="str">
        <f>IF(E36="","",②選手情報入力!Q45)</f>
        <v/>
      </c>
      <c r="N36" t="s">
        <v>1416</v>
      </c>
      <c r="O36" t="str">
        <f>IF(E36="","",IF(②選手情報入力!S45="","",②選手情報入力!S45))</f>
        <v/>
      </c>
      <c r="P36" t="s">
        <v>1416</v>
      </c>
      <c r="Q36" t="s">
        <v>1416</v>
      </c>
      <c r="R36" t="str">
        <f>IF(E36="","",IF(②選手情報入力!T45="","",IF(G36=1,IF(②選手情報入力!$U$6="","",②選手情報入力!$U$6),IF(②選手情報入力!$U$7="","",②選手情報入力!$U$7))))</f>
        <v/>
      </c>
      <c r="S36" t="str">
        <f>IF(E36="","",IF(②選手情報入力!T45="","",IF(G36=1,IF(②選手情報入力!$T$6="",0,1),IF(②選手情報入力!$T$7="",0,1))))</f>
        <v/>
      </c>
      <c r="T36" t="str">
        <f>IF(E36="","",IF(②選手情報入力!T45="","",2))</f>
        <v/>
      </c>
      <c r="U36" t="s">
        <v>1416</v>
      </c>
      <c r="V36" t="str">
        <f>IF(E36="","",IF(②選手情報入力!V45="","",IF(G36=1,IF(②選手情報入力!$W$6="","",②選手情報入力!$W$6),IF(②選手情報入力!$W$7="","",②選手情報入力!$W$7))))</f>
        <v/>
      </c>
      <c r="W36" t="str">
        <f>IF(E36="","",IF(②選手情報入力!V45="","",IF(G36=1,IF(②選手情報入力!$V$6="",0,1),IF(②選手情報入力!$V$7="",0,1))))</f>
        <v/>
      </c>
      <c r="X36" t="str">
        <f>IF(E36="","",IF(②選手情報入力!V45="","",2))</f>
        <v/>
      </c>
    </row>
    <row r="37" spans="1:24">
      <c r="A37" t="str">
        <f>IF(E37="","",data_kyogisha!A37)</f>
        <v/>
      </c>
      <c r="B37" t="str">
        <f>IF(E37="","",①団体情報入力!$C$5)</f>
        <v/>
      </c>
      <c r="C37" t="str">
        <f>IF(A37="","",VLOOKUP(B37,Sheet6!C:D,2,0))</f>
        <v/>
      </c>
      <c r="E37" t="str">
        <f>IF(②選手情報入力!C46="","",②選手情報入力!C46)</f>
        <v/>
      </c>
      <c r="F37" t="str">
        <f>IF(E37="","",②選手情報入力!D46)</f>
        <v/>
      </c>
      <c r="G37" t="str">
        <f>IF(E37="","",IF(②選手情報入力!I46="男",1,2))</f>
        <v/>
      </c>
      <c r="H37" t="str">
        <f>IF(E37="","",VLOOKUP(data_kyogisha!Q37,Sheet3!A:G,2,0))</f>
        <v/>
      </c>
      <c r="I37" t="str">
        <f>IF(E37="","",IF(②選手情報入力!M46="","",②選手情報入力!M46))</f>
        <v/>
      </c>
      <c r="J37" s="28" t="str">
        <f>IF(E37="","",②選手情報入力!N46)</f>
        <v/>
      </c>
      <c r="K37" t="str">
        <f>IF(E37="","",VLOOKUP(data_kyogisha!U37,Sheet3!A:G,2,0))</f>
        <v/>
      </c>
      <c r="L37" t="str">
        <f>IF(E37="","",IF(②選手情報入力!P46="","",②選手情報入力!P46))</f>
        <v/>
      </c>
      <c r="M37" s="28" t="str">
        <f>IF(E37="","",②選手情報入力!Q46)</f>
        <v/>
      </c>
      <c r="N37" t="s">
        <v>1416</v>
      </c>
      <c r="O37" t="str">
        <f>IF(E37="","",IF(②選手情報入力!S46="","",②選手情報入力!S46))</f>
        <v/>
      </c>
      <c r="P37" t="s">
        <v>1416</v>
      </c>
      <c r="Q37" t="s">
        <v>1416</v>
      </c>
      <c r="R37" t="str">
        <f>IF(E37="","",IF(②選手情報入力!T46="","",IF(G37=1,IF(②選手情報入力!$U$6="","",②選手情報入力!$U$6),IF(②選手情報入力!$U$7="","",②選手情報入力!$U$7))))</f>
        <v/>
      </c>
      <c r="S37" t="str">
        <f>IF(E37="","",IF(②選手情報入力!T46="","",IF(G37=1,IF(②選手情報入力!$T$6="",0,1),IF(②選手情報入力!$T$7="",0,1))))</f>
        <v/>
      </c>
      <c r="T37" t="str">
        <f>IF(E37="","",IF(②選手情報入力!T46="","",2))</f>
        <v/>
      </c>
      <c r="U37" t="s">
        <v>1416</v>
      </c>
      <c r="V37" t="str">
        <f>IF(E37="","",IF(②選手情報入力!V46="","",IF(G37=1,IF(②選手情報入力!$W$6="","",②選手情報入力!$W$6),IF(②選手情報入力!$W$7="","",②選手情報入力!$W$7))))</f>
        <v/>
      </c>
      <c r="W37" t="str">
        <f>IF(E37="","",IF(②選手情報入力!V46="","",IF(G37=1,IF(②選手情報入力!$V$6="",0,1),IF(②選手情報入力!$V$7="",0,1))))</f>
        <v/>
      </c>
      <c r="X37" t="str">
        <f>IF(E37="","",IF(②選手情報入力!V46="","",2))</f>
        <v/>
      </c>
    </row>
    <row r="38" spans="1:24">
      <c r="A38" t="str">
        <f>IF(E38="","",data_kyogisha!A38)</f>
        <v/>
      </c>
      <c r="B38" t="str">
        <f>IF(E38="","",①団体情報入力!$C$5)</f>
        <v/>
      </c>
      <c r="C38" t="str">
        <f>IF(A38="","",VLOOKUP(B38,Sheet6!C:D,2,0))</f>
        <v/>
      </c>
      <c r="E38" t="str">
        <f>IF(②選手情報入力!C47="","",②選手情報入力!C47)</f>
        <v/>
      </c>
      <c r="F38" t="str">
        <f>IF(E38="","",②選手情報入力!D47)</f>
        <v/>
      </c>
      <c r="G38" t="str">
        <f>IF(E38="","",IF(②選手情報入力!I47="男",1,2))</f>
        <v/>
      </c>
      <c r="H38" t="str">
        <f>IF(E38="","",VLOOKUP(data_kyogisha!Q38,Sheet3!A:G,2,0))</f>
        <v/>
      </c>
      <c r="I38" t="str">
        <f>IF(E38="","",IF(②選手情報入力!M47="","",②選手情報入力!M47))</f>
        <v/>
      </c>
      <c r="J38" s="28" t="str">
        <f>IF(E38="","",②選手情報入力!N47)</f>
        <v/>
      </c>
      <c r="K38" t="str">
        <f>IF(E38="","",VLOOKUP(data_kyogisha!U38,Sheet3!A:G,2,0))</f>
        <v/>
      </c>
      <c r="L38" t="str">
        <f>IF(E38="","",IF(②選手情報入力!P47="","",②選手情報入力!P47))</f>
        <v/>
      </c>
      <c r="M38" s="28" t="str">
        <f>IF(E38="","",②選手情報入力!Q47)</f>
        <v/>
      </c>
      <c r="N38" t="s">
        <v>1416</v>
      </c>
      <c r="O38" t="str">
        <f>IF(E38="","",IF(②選手情報入力!S47="","",②選手情報入力!S47))</f>
        <v/>
      </c>
      <c r="P38" t="s">
        <v>1416</v>
      </c>
      <c r="Q38" t="s">
        <v>1416</v>
      </c>
      <c r="R38" t="str">
        <f>IF(E38="","",IF(②選手情報入力!T47="","",IF(G38=1,IF(②選手情報入力!$U$6="","",②選手情報入力!$U$6),IF(②選手情報入力!$U$7="","",②選手情報入力!$U$7))))</f>
        <v/>
      </c>
      <c r="S38" t="str">
        <f>IF(E38="","",IF(②選手情報入力!T47="","",IF(G38=1,IF(②選手情報入力!$T$6="",0,1),IF(②選手情報入力!$T$7="",0,1))))</f>
        <v/>
      </c>
      <c r="T38" t="str">
        <f>IF(E38="","",IF(②選手情報入力!T47="","",2))</f>
        <v/>
      </c>
      <c r="U38" t="s">
        <v>1416</v>
      </c>
      <c r="V38" t="str">
        <f>IF(E38="","",IF(②選手情報入力!V47="","",IF(G38=1,IF(②選手情報入力!$W$6="","",②選手情報入力!$W$6),IF(②選手情報入力!$W$7="","",②選手情報入力!$W$7))))</f>
        <v/>
      </c>
      <c r="W38" t="str">
        <f>IF(E38="","",IF(②選手情報入力!V47="","",IF(G38=1,IF(②選手情報入力!$V$6="",0,1),IF(②選手情報入力!$V$7="",0,1))))</f>
        <v/>
      </c>
      <c r="X38" t="str">
        <f>IF(E38="","",IF(②選手情報入力!V47="","",2))</f>
        <v/>
      </c>
    </row>
    <row r="39" spans="1:24">
      <c r="A39" t="str">
        <f>IF(E39="","",data_kyogisha!A39)</f>
        <v/>
      </c>
      <c r="B39" t="str">
        <f>IF(E39="","",①団体情報入力!$C$5)</f>
        <v/>
      </c>
      <c r="C39" t="str">
        <f>IF(A39="","",VLOOKUP(B39,Sheet6!C:D,2,0))</f>
        <v/>
      </c>
      <c r="E39" t="str">
        <f>IF(②選手情報入力!C48="","",②選手情報入力!C48)</f>
        <v/>
      </c>
      <c r="F39" t="str">
        <f>IF(E39="","",②選手情報入力!D48)</f>
        <v/>
      </c>
      <c r="G39" t="str">
        <f>IF(E39="","",IF(②選手情報入力!I48="男",1,2))</f>
        <v/>
      </c>
      <c r="H39" t="str">
        <f>IF(E39="","",VLOOKUP(data_kyogisha!Q39,Sheet3!A:G,2,0))</f>
        <v/>
      </c>
      <c r="I39" t="str">
        <f>IF(E39="","",IF(②選手情報入力!M48="","",②選手情報入力!M48))</f>
        <v/>
      </c>
      <c r="J39" s="28" t="str">
        <f>IF(E39="","",②選手情報入力!N48)</f>
        <v/>
      </c>
      <c r="K39" t="str">
        <f>IF(E39="","",VLOOKUP(data_kyogisha!U39,Sheet3!A:G,2,0))</f>
        <v/>
      </c>
      <c r="L39" t="str">
        <f>IF(E39="","",IF(②選手情報入力!P48="","",②選手情報入力!P48))</f>
        <v/>
      </c>
      <c r="M39" s="28" t="str">
        <f>IF(E39="","",②選手情報入力!Q48)</f>
        <v/>
      </c>
      <c r="N39" t="s">
        <v>1416</v>
      </c>
      <c r="O39" t="str">
        <f>IF(E39="","",IF(②選手情報入力!S48="","",②選手情報入力!S48))</f>
        <v/>
      </c>
      <c r="P39" t="s">
        <v>1416</v>
      </c>
      <c r="Q39" t="s">
        <v>1416</v>
      </c>
      <c r="R39" t="str">
        <f>IF(E39="","",IF(②選手情報入力!T48="","",IF(G39=1,IF(②選手情報入力!$U$6="","",②選手情報入力!$U$6),IF(②選手情報入力!$U$7="","",②選手情報入力!$U$7))))</f>
        <v/>
      </c>
      <c r="S39" t="str">
        <f>IF(E39="","",IF(②選手情報入力!T48="","",IF(G39=1,IF(②選手情報入力!$T$6="",0,1),IF(②選手情報入力!$T$7="",0,1))))</f>
        <v/>
      </c>
      <c r="T39" t="str">
        <f>IF(E39="","",IF(②選手情報入力!T48="","",2))</f>
        <v/>
      </c>
      <c r="U39" t="s">
        <v>1416</v>
      </c>
      <c r="V39" t="str">
        <f>IF(E39="","",IF(②選手情報入力!V48="","",IF(G39=1,IF(②選手情報入力!$W$6="","",②選手情報入力!$W$6),IF(②選手情報入力!$W$7="","",②選手情報入力!$W$7))))</f>
        <v/>
      </c>
      <c r="W39" t="str">
        <f>IF(E39="","",IF(②選手情報入力!V48="","",IF(G39=1,IF(②選手情報入力!$V$6="",0,1),IF(②選手情報入力!$V$7="",0,1))))</f>
        <v/>
      </c>
      <c r="X39" t="str">
        <f>IF(E39="","",IF(②選手情報入力!V48="","",2))</f>
        <v/>
      </c>
    </row>
    <row r="40" spans="1:24">
      <c r="A40" t="str">
        <f>IF(E40="","",data_kyogisha!A40)</f>
        <v/>
      </c>
      <c r="B40" t="str">
        <f>IF(E40="","",①団体情報入力!$C$5)</f>
        <v/>
      </c>
      <c r="C40" t="str">
        <f>IF(A40="","",VLOOKUP(B40,Sheet6!C:D,2,0))</f>
        <v/>
      </c>
      <c r="E40" t="str">
        <f>IF(②選手情報入力!C49="","",②選手情報入力!C49)</f>
        <v/>
      </c>
      <c r="F40" t="str">
        <f>IF(E40="","",②選手情報入力!D49)</f>
        <v/>
      </c>
      <c r="G40" t="str">
        <f>IF(E40="","",IF(②選手情報入力!I49="男",1,2))</f>
        <v/>
      </c>
      <c r="H40" t="str">
        <f>IF(E40="","",VLOOKUP(data_kyogisha!Q40,Sheet3!A:G,2,0))</f>
        <v/>
      </c>
      <c r="I40" t="str">
        <f>IF(E40="","",IF(②選手情報入力!M49="","",②選手情報入力!M49))</f>
        <v/>
      </c>
      <c r="J40" s="28" t="str">
        <f>IF(E40="","",②選手情報入力!N49)</f>
        <v/>
      </c>
      <c r="K40" t="str">
        <f>IF(E40="","",VLOOKUP(data_kyogisha!U40,Sheet3!A:G,2,0))</f>
        <v/>
      </c>
      <c r="L40" t="str">
        <f>IF(E40="","",IF(②選手情報入力!P49="","",②選手情報入力!P49))</f>
        <v/>
      </c>
      <c r="M40" s="28" t="str">
        <f>IF(E40="","",②選手情報入力!Q49)</f>
        <v/>
      </c>
      <c r="N40" t="s">
        <v>1416</v>
      </c>
      <c r="O40" t="str">
        <f>IF(E40="","",IF(②選手情報入力!S49="","",②選手情報入力!S49))</f>
        <v/>
      </c>
      <c r="P40" t="s">
        <v>1416</v>
      </c>
      <c r="Q40" t="s">
        <v>1416</v>
      </c>
      <c r="R40" t="str">
        <f>IF(E40="","",IF(②選手情報入力!T49="","",IF(G40=1,IF(②選手情報入力!$U$6="","",②選手情報入力!$U$6),IF(②選手情報入力!$U$7="","",②選手情報入力!$U$7))))</f>
        <v/>
      </c>
      <c r="S40" t="str">
        <f>IF(E40="","",IF(②選手情報入力!T49="","",IF(G40=1,IF(②選手情報入力!$T$6="",0,1),IF(②選手情報入力!$T$7="",0,1))))</f>
        <v/>
      </c>
      <c r="T40" t="str">
        <f>IF(E40="","",IF(②選手情報入力!T49="","",2))</f>
        <v/>
      </c>
      <c r="U40" t="s">
        <v>1416</v>
      </c>
      <c r="V40" t="str">
        <f>IF(E40="","",IF(②選手情報入力!V49="","",IF(G40=1,IF(②選手情報入力!$W$6="","",②選手情報入力!$W$6),IF(②選手情報入力!$W$7="","",②選手情報入力!$W$7))))</f>
        <v/>
      </c>
      <c r="W40" t="str">
        <f>IF(E40="","",IF(②選手情報入力!V49="","",IF(G40=1,IF(②選手情報入力!$V$6="",0,1),IF(②選手情報入力!$V$7="",0,1))))</f>
        <v/>
      </c>
      <c r="X40" t="str">
        <f>IF(E40="","",IF(②選手情報入力!V49="","",2))</f>
        <v/>
      </c>
    </row>
    <row r="41" spans="1:24">
      <c r="A41" t="str">
        <f>IF(E41="","",data_kyogisha!A41)</f>
        <v/>
      </c>
      <c r="B41" t="str">
        <f>IF(E41="","",①団体情報入力!$C$5)</f>
        <v/>
      </c>
      <c r="C41" t="str">
        <f>IF(A41="","",VLOOKUP(B41,Sheet6!C:D,2,0))</f>
        <v/>
      </c>
      <c r="E41" t="str">
        <f>IF(②選手情報入力!C50="","",②選手情報入力!C50)</f>
        <v/>
      </c>
      <c r="F41" t="str">
        <f>IF(E41="","",②選手情報入力!D50)</f>
        <v/>
      </c>
      <c r="G41" t="str">
        <f>IF(E41="","",IF(②選手情報入力!I50="男",1,2))</f>
        <v/>
      </c>
      <c r="H41" t="str">
        <f>IF(E41="","",VLOOKUP(data_kyogisha!Q41,Sheet3!A:G,2,0))</f>
        <v/>
      </c>
      <c r="I41" t="str">
        <f>IF(E41="","",IF(②選手情報入力!M50="","",②選手情報入力!M50))</f>
        <v/>
      </c>
      <c r="J41" s="28" t="str">
        <f>IF(E41="","",②選手情報入力!N50)</f>
        <v/>
      </c>
      <c r="K41" t="str">
        <f>IF(E41="","",VLOOKUP(data_kyogisha!U41,Sheet3!A:G,2,0))</f>
        <v/>
      </c>
      <c r="L41" t="str">
        <f>IF(E41="","",IF(②選手情報入力!P50="","",②選手情報入力!P50))</f>
        <v/>
      </c>
      <c r="M41" s="28" t="str">
        <f>IF(E41="","",②選手情報入力!Q50)</f>
        <v/>
      </c>
      <c r="N41" t="s">
        <v>1416</v>
      </c>
      <c r="O41" t="str">
        <f>IF(E41="","",IF(②選手情報入力!S50="","",②選手情報入力!S50))</f>
        <v/>
      </c>
      <c r="P41" t="s">
        <v>1416</v>
      </c>
      <c r="Q41" t="s">
        <v>1416</v>
      </c>
      <c r="R41" t="str">
        <f>IF(E41="","",IF(②選手情報入力!T50="","",IF(G41=1,IF(②選手情報入力!$U$6="","",②選手情報入力!$U$6),IF(②選手情報入力!$U$7="","",②選手情報入力!$U$7))))</f>
        <v/>
      </c>
      <c r="S41" t="str">
        <f>IF(E41="","",IF(②選手情報入力!T50="","",IF(G41=1,IF(②選手情報入力!$T$6="",0,1),IF(②選手情報入力!$T$7="",0,1))))</f>
        <v/>
      </c>
      <c r="T41" t="str">
        <f>IF(E41="","",IF(②選手情報入力!T50="","",2))</f>
        <v/>
      </c>
      <c r="U41" t="s">
        <v>1416</v>
      </c>
      <c r="V41" t="str">
        <f>IF(E41="","",IF(②選手情報入力!V50="","",IF(G41=1,IF(②選手情報入力!$W$6="","",②選手情報入力!$W$6),IF(②選手情報入力!$W$7="","",②選手情報入力!$W$7))))</f>
        <v/>
      </c>
      <c r="W41" t="str">
        <f>IF(E41="","",IF(②選手情報入力!V50="","",IF(G41=1,IF(②選手情報入力!$V$6="",0,1),IF(②選手情報入力!$V$7="",0,1))))</f>
        <v/>
      </c>
      <c r="X41" t="str">
        <f>IF(E41="","",IF(②選手情報入力!V50="","",2))</f>
        <v/>
      </c>
    </row>
    <row r="42" spans="1:24">
      <c r="A42" t="str">
        <f>IF(E42="","",data_kyogisha!A42)</f>
        <v/>
      </c>
      <c r="B42" t="str">
        <f>IF(E42="","",①団体情報入力!$C$5)</f>
        <v/>
      </c>
      <c r="C42" t="str">
        <f>IF(A42="","",VLOOKUP(B42,Sheet6!C:D,2,0))</f>
        <v/>
      </c>
      <c r="E42" t="str">
        <f>IF(②選手情報入力!C51="","",②選手情報入力!C51)</f>
        <v/>
      </c>
      <c r="F42" t="str">
        <f>IF(E42="","",②選手情報入力!D51)</f>
        <v/>
      </c>
      <c r="G42" t="str">
        <f>IF(E42="","",IF(②選手情報入力!I51="男",1,2))</f>
        <v/>
      </c>
      <c r="H42" t="str">
        <f>IF(E42="","",VLOOKUP(data_kyogisha!Q42,Sheet3!A:G,2,0))</f>
        <v/>
      </c>
      <c r="I42" t="str">
        <f>IF(E42="","",IF(②選手情報入力!M51="","",②選手情報入力!M51))</f>
        <v/>
      </c>
      <c r="J42" s="28" t="str">
        <f>IF(E42="","",②選手情報入力!N51)</f>
        <v/>
      </c>
      <c r="K42" t="str">
        <f>IF(E42="","",VLOOKUP(data_kyogisha!U42,Sheet3!A:G,2,0))</f>
        <v/>
      </c>
      <c r="L42" t="str">
        <f>IF(E42="","",IF(②選手情報入力!P51="","",②選手情報入力!P51))</f>
        <v/>
      </c>
      <c r="M42" s="28" t="str">
        <f>IF(E42="","",②選手情報入力!Q51)</f>
        <v/>
      </c>
      <c r="N42" t="s">
        <v>1416</v>
      </c>
      <c r="O42" t="str">
        <f>IF(E42="","",IF(②選手情報入力!S51="","",②選手情報入力!S51))</f>
        <v/>
      </c>
      <c r="P42" t="s">
        <v>1416</v>
      </c>
      <c r="Q42" t="s">
        <v>1416</v>
      </c>
      <c r="R42" t="str">
        <f>IF(E42="","",IF(②選手情報入力!T51="","",IF(G42=1,IF(②選手情報入力!$U$6="","",②選手情報入力!$U$6),IF(②選手情報入力!$U$7="","",②選手情報入力!$U$7))))</f>
        <v/>
      </c>
      <c r="S42" t="str">
        <f>IF(E42="","",IF(②選手情報入力!T51="","",IF(G42=1,IF(②選手情報入力!$T$6="",0,1),IF(②選手情報入力!$T$7="",0,1))))</f>
        <v/>
      </c>
      <c r="T42" t="str">
        <f>IF(E42="","",IF(②選手情報入力!T51="","",2))</f>
        <v/>
      </c>
      <c r="U42" t="s">
        <v>1416</v>
      </c>
      <c r="V42" t="str">
        <f>IF(E42="","",IF(②選手情報入力!V51="","",IF(G42=1,IF(②選手情報入力!$W$6="","",②選手情報入力!$W$6),IF(②選手情報入力!$W$7="","",②選手情報入力!$W$7))))</f>
        <v/>
      </c>
      <c r="W42" t="str">
        <f>IF(E42="","",IF(②選手情報入力!V51="","",IF(G42=1,IF(②選手情報入力!$V$6="",0,1),IF(②選手情報入力!$V$7="",0,1))))</f>
        <v/>
      </c>
      <c r="X42" t="str">
        <f>IF(E42="","",IF(②選手情報入力!V51="","",2))</f>
        <v/>
      </c>
    </row>
    <row r="43" spans="1:24">
      <c r="A43" t="str">
        <f>IF(E43="","",data_kyogisha!A43)</f>
        <v/>
      </c>
      <c r="B43" t="str">
        <f>IF(E43="","",①団体情報入力!$C$5)</f>
        <v/>
      </c>
      <c r="C43" t="str">
        <f>IF(A43="","",VLOOKUP(B43,Sheet6!C:D,2,0))</f>
        <v/>
      </c>
      <c r="E43" t="str">
        <f>IF(②選手情報入力!C52="","",②選手情報入力!C52)</f>
        <v/>
      </c>
      <c r="F43" t="str">
        <f>IF(E43="","",②選手情報入力!D52)</f>
        <v/>
      </c>
      <c r="G43" t="str">
        <f>IF(E43="","",IF(②選手情報入力!I52="男",1,2))</f>
        <v/>
      </c>
      <c r="H43" t="str">
        <f>IF(E43="","",VLOOKUP(data_kyogisha!Q43,Sheet3!A:G,2,0))</f>
        <v/>
      </c>
      <c r="I43" t="str">
        <f>IF(E43="","",IF(②選手情報入力!M52="","",②選手情報入力!M52))</f>
        <v/>
      </c>
      <c r="J43" s="28" t="str">
        <f>IF(E43="","",②選手情報入力!N52)</f>
        <v/>
      </c>
      <c r="K43" t="str">
        <f>IF(E43="","",VLOOKUP(data_kyogisha!U43,Sheet3!A:G,2,0))</f>
        <v/>
      </c>
      <c r="L43" t="str">
        <f>IF(E43="","",IF(②選手情報入力!P52="","",②選手情報入力!P52))</f>
        <v/>
      </c>
      <c r="M43" s="28" t="str">
        <f>IF(E43="","",②選手情報入力!Q52)</f>
        <v/>
      </c>
      <c r="N43" t="s">
        <v>1416</v>
      </c>
      <c r="O43" t="str">
        <f>IF(E43="","",IF(②選手情報入力!S52="","",②選手情報入力!S52))</f>
        <v/>
      </c>
      <c r="P43" t="s">
        <v>1416</v>
      </c>
      <c r="Q43" t="s">
        <v>1416</v>
      </c>
      <c r="R43" t="str">
        <f>IF(E43="","",IF(②選手情報入力!T52="","",IF(G43=1,IF(②選手情報入力!$U$6="","",②選手情報入力!$U$6),IF(②選手情報入力!$U$7="","",②選手情報入力!$U$7))))</f>
        <v/>
      </c>
      <c r="S43" t="str">
        <f>IF(E43="","",IF(②選手情報入力!T52="","",IF(G43=1,IF(②選手情報入力!$T$6="",0,1),IF(②選手情報入力!$T$7="",0,1))))</f>
        <v/>
      </c>
      <c r="T43" t="str">
        <f>IF(E43="","",IF(②選手情報入力!T52="","",2))</f>
        <v/>
      </c>
      <c r="U43" t="s">
        <v>1416</v>
      </c>
      <c r="V43" t="str">
        <f>IF(E43="","",IF(②選手情報入力!V52="","",IF(G43=1,IF(②選手情報入力!$W$6="","",②選手情報入力!$W$6),IF(②選手情報入力!$W$7="","",②選手情報入力!$W$7))))</f>
        <v/>
      </c>
      <c r="W43" t="str">
        <f>IF(E43="","",IF(②選手情報入力!V52="","",IF(G43=1,IF(②選手情報入力!$V$6="",0,1),IF(②選手情報入力!$V$7="",0,1))))</f>
        <v/>
      </c>
      <c r="X43" t="str">
        <f>IF(E43="","",IF(②選手情報入力!V52="","",2))</f>
        <v/>
      </c>
    </row>
    <row r="44" spans="1:24">
      <c r="A44" t="str">
        <f>IF(E44="","",data_kyogisha!A44)</f>
        <v/>
      </c>
      <c r="B44" t="str">
        <f>IF(E44="","",①団体情報入力!$C$5)</f>
        <v/>
      </c>
      <c r="C44" t="str">
        <f>IF(A44="","",VLOOKUP(B44,Sheet6!C:D,2,0))</f>
        <v/>
      </c>
      <c r="E44" t="str">
        <f>IF(②選手情報入力!C53="","",②選手情報入力!C53)</f>
        <v/>
      </c>
      <c r="F44" t="str">
        <f>IF(E44="","",②選手情報入力!D53)</f>
        <v/>
      </c>
      <c r="G44" t="str">
        <f>IF(E44="","",IF(②選手情報入力!I53="男",1,2))</f>
        <v/>
      </c>
      <c r="H44" t="str">
        <f>IF(E44="","",VLOOKUP(data_kyogisha!Q44,Sheet3!A:G,2,0))</f>
        <v/>
      </c>
      <c r="I44" t="str">
        <f>IF(E44="","",IF(②選手情報入力!M53="","",②選手情報入力!M53))</f>
        <v/>
      </c>
      <c r="J44" s="28" t="str">
        <f>IF(E44="","",②選手情報入力!N53)</f>
        <v/>
      </c>
      <c r="K44" t="str">
        <f>IF(E44="","",VLOOKUP(data_kyogisha!U44,Sheet3!A:G,2,0))</f>
        <v/>
      </c>
      <c r="L44" t="str">
        <f>IF(E44="","",IF(②選手情報入力!P53="","",②選手情報入力!P53))</f>
        <v/>
      </c>
      <c r="M44" s="28" t="str">
        <f>IF(E44="","",②選手情報入力!Q53)</f>
        <v/>
      </c>
      <c r="N44" t="s">
        <v>1416</v>
      </c>
      <c r="O44" t="str">
        <f>IF(E44="","",IF(②選手情報入力!S53="","",②選手情報入力!S53))</f>
        <v/>
      </c>
      <c r="P44" t="s">
        <v>1416</v>
      </c>
      <c r="Q44" t="s">
        <v>1416</v>
      </c>
      <c r="R44" t="str">
        <f>IF(E44="","",IF(②選手情報入力!T53="","",IF(G44=1,IF(②選手情報入力!$U$6="","",②選手情報入力!$U$6),IF(②選手情報入力!$U$7="","",②選手情報入力!$U$7))))</f>
        <v/>
      </c>
      <c r="S44" t="str">
        <f>IF(E44="","",IF(②選手情報入力!T53="","",IF(G44=1,IF(②選手情報入力!$T$6="",0,1),IF(②選手情報入力!$T$7="",0,1))))</f>
        <v/>
      </c>
      <c r="T44" t="str">
        <f>IF(E44="","",IF(②選手情報入力!T53="","",2))</f>
        <v/>
      </c>
      <c r="U44" t="s">
        <v>1416</v>
      </c>
      <c r="V44" t="str">
        <f>IF(E44="","",IF(②選手情報入力!V53="","",IF(G44=1,IF(②選手情報入力!$W$6="","",②選手情報入力!$W$6),IF(②選手情報入力!$W$7="","",②選手情報入力!$W$7))))</f>
        <v/>
      </c>
      <c r="W44" t="str">
        <f>IF(E44="","",IF(②選手情報入力!V53="","",IF(G44=1,IF(②選手情報入力!$V$6="",0,1),IF(②選手情報入力!$V$7="",0,1))))</f>
        <v/>
      </c>
      <c r="X44" t="str">
        <f>IF(E44="","",IF(②選手情報入力!V53="","",2))</f>
        <v/>
      </c>
    </row>
    <row r="45" spans="1:24">
      <c r="A45" t="str">
        <f>IF(E45="","",data_kyogisha!A45)</f>
        <v/>
      </c>
      <c r="B45" t="str">
        <f>IF(E45="","",①団体情報入力!$C$5)</f>
        <v/>
      </c>
      <c r="C45" t="str">
        <f>IF(A45="","",VLOOKUP(B45,Sheet6!C:D,2,0))</f>
        <v/>
      </c>
      <c r="E45" t="str">
        <f>IF(②選手情報入力!C54="","",②選手情報入力!C54)</f>
        <v/>
      </c>
      <c r="F45" t="str">
        <f>IF(E45="","",②選手情報入力!D54)</f>
        <v/>
      </c>
      <c r="G45" t="str">
        <f>IF(E45="","",IF(②選手情報入力!I54="男",1,2))</f>
        <v/>
      </c>
      <c r="H45" t="str">
        <f>IF(E45="","",VLOOKUP(data_kyogisha!Q45,Sheet3!A:G,2,0))</f>
        <v/>
      </c>
      <c r="I45" t="str">
        <f>IF(E45="","",IF(②選手情報入力!M54="","",②選手情報入力!M54))</f>
        <v/>
      </c>
      <c r="J45" s="28" t="str">
        <f>IF(E45="","",②選手情報入力!N54)</f>
        <v/>
      </c>
      <c r="K45" t="str">
        <f>IF(E45="","",VLOOKUP(data_kyogisha!U45,Sheet3!A:G,2,0))</f>
        <v/>
      </c>
      <c r="L45" t="str">
        <f>IF(E45="","",IF(②選手情報入力!P54="","",②選手情報入力!P54))</f>
        <v/>
      </c>
      <c r="M45" s="28" t="str">
        <f>IF(E45="","",②選手情報入力!Q54)</f>
        <v/>
      </c>
      <c r="N45" t="s">
        <v>1416</v>
      </c>
      <c r="O45" t="str">
        <f>IF(E45="","",IF(②選手情報入力!S54="","",②選手情報入力!S54))</f>
        <v/>
      </c>
      <c r="P45" t="s">
        <v>1416</v>
      </c>
      <c r="Q45" t="s">
        <v>1416</v>
      </c>
      <c r="R45" t="str">
        <f>IF(E45="","",IF(②選手情報入力!T54="","",IF(G45=1,IF(②選手情報入力!$U$6="","",②選手情報入力!$U$6),IF(②選手情報入力!$U$7="","",②選手情報入力!$U$7))))</f>
        <v/>
      </c>
      <c r="S45" t="str">
        <f>IF(E45="","",IF(②選手情報入力!T54="","",IF(G45=1,IF(②選手情報入力!$T$6="",0,1),IF(②選手情報入力!$T$7="",0,1))))</f>
        <v/>
      </c>
      <c r="T45" t="str">
        <f>IF(E45="","",IF(②選手情報入力!T54="","",2))</f>
        <v/>
      </c>
      <c r="U45" t="s">
        <v>1416</v>
      </c>
      <c r="V45" t="str">
        <f>IF(E45="","",IF(②選手情報入力!V54="","",IF(G45=1,IF(②選手情報入力!$W$6="","",②選手情報入力!$W$6),IF(②選手情報入力!$W$7="","",②選手情報入力!$W$7))))</f>
        <v/>
      </c>
      <c r="W45" t="str">
        <f>IF(E45="","",IF(②選手情報入力!V54="","",IF(G45=1,IF(②選手情報入力!$V$6="",0,1),IF(②選手情報入力!$V$7="",0,1))))</f>
        <v/>
      </c>
      <c r="X45" t="str">
        <f>IF(E45="","",IF(②選手情報入力!V54="","",2))</f>
        <v/>
      </c>
    </row>
    <row r="46" spans="1:24">
      <c r="A46" t="str">
        <f>IF(E46="","",data_kyogisha!A46)</f>
        <v/>
      </c>
      <c r="B46" t="str">
        <f>IF(E46="","",①団体情報入力!$C$5)</f>
        <v/>
      </c>
      <c r="C46" t="str">
        <f>IF(A46="","",VLOOKUP(B46,Sheet6!C:D,2,0))</f>
        <v/>
      </c>
      <c r="E46" t="str">
        <f>IF(②選手情報入力!C55="","",②選手情報入力!C55)</f>
        <v/>
      </c>
      <c r="F46" t="str">
        <f>IF(E46="","",②選手情報入力!D55)</f>
        <v/>
      </c>
      <c r="G46" t="str">
        <f>IF(E46="","",IF(②選手情報入力!I55="男",1,2))</f>
        <v/>
      </c>
      <c r="H46" t="str">
        <f>IF(E46="","",VLOOKUP(data_kyogisha!Q46,Sheet3!A:G,2,0))</f>
        <v/>
      </c>
      <c r="I46" t="str">
        <f>IF(E46="","",IF(②選手情報入力!M55="","",②選手情報入力!M55))</f>
        <v/>
      </c>
      <c r="J46" s="28" t="str">
        <f>IF(E46="","",②選手情報入力!N55)</f>
        <v/>
      </c>
      <c r="K46" t="str">
        <f>IF(E46="","",VLOOKUP(data_kyogisha!U46,Sheet3!A:G,2,0))</f>
        <v/>
      </c>
      <c r="L46" t="str">
        <f>IF(E46="","",IF(②選手情報入力!P55="","",②選手情報入力!P55))</f>
        <v/>
      </c>
      <c r="M46" s="28" t="str">
        <f>IF(E46="","",②選手情報入力!Q55)</f>
        <v/>
      </c>
      <c r="N46" t="s">
        <v>1416</v>
      </c>
      <c r="O46" t="str">
        <f>IF(E46="","",IF(②選手情報入力!S55="","",②選手情報入力!S55))</f>
        <v/>
      </c>
      <c r="P46" t="s">
        <v>1416</v>
      </c>
      <c r="Q46" t="s">
        <v>1416</v>
      </c>
      <c r="R46" t="str">
        <f>IF(E46="","",IF(②選手情報入力!T55="","",IF(G46=1,IF(②選手情報入力!$U$6="","",②選手情報入力!$U$6),IF(②選手情報入力!$U$7="","",②選手情報入力!$U$7))))</f>
        <v/>
      </c>
      <c r="S46" t="str">
        <f>IF(E46="","",IF(②選手情報入力!T55="","",IF(G46=1,IF(②選手情報入力!$T$6="",0,1),IF(②選手情報入力!$T$7="",0,1))))</f>
        <v/>
      </c>
      <c r="T46" t="str">
        <f>IF(E46="","",IF(②選手情報入力!T55="","",2))</f>
        <v/>
      </c>
      <c r="U46" t="s">
        <v>1416</v>
      </c>
      <c r="V46" t="str">
        <f>IF(E46="","",IF(②選手情報入力!V55="","",IF(G46=1,IF(②選手情報入力!$W$6="","",②選手情報入力!$W$6),IF(②選手情報入力!$W$7="","",②選手情報入力!$W$7))))</f>
        <v/>
      </c>
      <c r="W46" t="str">
        <f>IF(E46="","",IF(②選手情報入力!V55="","",IF(G46=1,IF(②選手情報入力!$V$6="",0,1),IF(②選手情報入力!$V$7="",0,1))))</f>
        <v/>
      </c>
      <c r="X46" t="str">
        <f>IF(E46="","",IF(②選手情報入力!V55="","",2))</f>
        <v/>
      </c>
    </row>
    <row r="47" spans="1:24">
      <c r="A47" t="str">
        <f>IF(E47="","",data_kyogisha!A47)</f>
        <v/>
      </c>
      <c r="B47" t="str">
        <f>IF(E47="","",①団体情報入力!$C$5)</f>
        <v/>
      </c>
      <c r="C47" t="str">
        <f>IF(A47="","",VLOOKUP(B47,Sheet6!C:D,2,0))</f>
        <v/>
      </c>
      <c r="E47" t="str">
        <f>IF(②選手情報入力!C56="","",②選手情報入力!C56)</f>
        <v/>
      </c>
      <c r="F47" t="str">
        <f>IF(E47="","",②選手情報入力!D56)</f>
        <v/>
      </c>
      <c r="G47" t="str">
        <f>IF(E47="","",IF(②選手情報入力!I56="男",1,2))</f>
        <v/>
      </c>
      <c r="H47" t="str">
        <f>IF(E47="","",VLOOKUP(data_kyogisha!Q47,Sheet3!A:G,2,0))</f>
        <v/>
      </c>
      <c r="I47" t="str">
        <f>IF(E47="","",IF(②選手情報入力!M56="","",②選手情報入力!M56))</f>
        <v/>
      </c>
      <c r="J47" s="28" t="str">
        <f>IF(E47="","",②選手情報入力!N56)</f>
        <v/>
      </c>
      <c r="K47" t="str">
        <f>IF(E47="","",VLOOKUP(data_kyogisha!U47,Sheet3!A:G,2,0))</f>
        <v/>
      </c>
      <c r="L47" t="str">
        <f>IF(E47="","",IF(②選手情報入力!P56="","",②選手情報入力!P56))</f>
        <v/>
      </c>
      <c r="M47" s="28" t="str">
        <f>IF(E47="","",②選手情報入力!Q56)</f>
        <v/>
      </c>
      <c r="N47" t="s">
        <v>1416</v>
      </c>
      <c r="O47" t="str">
        <f>IF(E47="","",IF(②選手情報入力!S56="","",②選手情報入力!S56))</f>
        <v/>
      </c>
      <c r="P47" t="s">
        <v>1416</v>
      </c>
      <c r="Q47" t="s">
        <v>1416</v>
      </c>
      <c r="R47" t="str">
        <f>IF(E47="","",IF(②選手情報入力!T56="","",IF(G47=1,IF(②選手情報入力!$U$6="","",②選手情報入力!$U$6),IF(②選手情報入力!$U$7="","",②選手情報入力!$U$7))))</f>
        <v/>
      </c>
      <c r="S47" t="str">
        <f>IF(E47="","",IF(②選手情報入力!T56="","",IF(G47=1,IF(②選手情報入力!$T$6="",0,1),IF(②選手情報入力!$T$7="",0,1))))</f>
        <v/>
      </c>
      <c r="T47" t="str">
        <f>IF(E47="","",IF(②選手情報入力!T56="","",2))</f>
        <v/>
      </c>
      <c r="U47" t="s">
        <v>1416</v>
      </c>
      <c r="V47" t="str">
        <f>IF(E47="","",IF(②選手情報入力!V56="","",IF(G47=1,IF(②選手情報入力!$W$6="","",②選手情報入力!$W$6),IF(②選手情報入力!$W$7="","",②選手情報入力!$W$7))))</f>
        <v/>
      </c>
      <c r="W47" t="str">
        <f>IF(E47="","",IF(②選手情報入力!V56="","",IF(G47=1,IF(②選手情報入力!$V$6="",0,1),IF(②選手情報入力!$V$7="",0,1))))</f>
        <v/>
      </c>
      <c r="X47" t="str">
        <f>IF(E47="","",IF(②選手情報入力!V56="","",2))</f>
        <v/>
      </c>
    </row>
    <row r="48" spans="1:24">
      <c r="A48" t="str">
        <f>IF(E48="","",data_kyogisha!A48)</f>
        <v/>
      </c>
      <c r="B48" t="str">
        <f>IF(E48="","",①団体情報入力!$C$5)</f>
        <v/>
      </c>
      <c r="C48" t="str">
        <f>IF(A48="","",VLOOKUP(B48,Sheet6!C:D,2,0))</f>
        <v/>
      </c>
      <c r="E48" t="str">
        <f>IF(②選手情報入力!C57="","",②選手情報入力!C57)</f>
        <v/>
      </c>
      <c r="F48" t="str">
        <f>IF(E48="","",②選手情報入力!D57)</f>
        <v/>
      </c>
      <c r="G48" t="str">
        <f>IF(E48="","",IF(②選手情報入力!I57="男",1,2))</f>
        <v/>
      </c>
      <c r="H48" t="str">
        <f>IF(E48="","",VLOOKUP(data_kyogisha!Q48,Sheet3!A:G,2,0))</f>
        <v/>
      </c>
      <c r="I48" t="str">
        <f>IF(E48="","",IF(②選手情報入力!M57="","",②選手情報入力!M57))</f>
        <v/>
      </c>
      <c r="J48" s="28" t="str">
        <f>IF(E48="","",②選手情報入力!N57)</f>
        <v/>
      </c>
      <c r="K48" t="str">
        <f>IF(E48="","",VLOOKUP(data_kyogisha!U48,Sheet3!A:G,2,0))</f>
        <v/>
      </c>
      <c r="L48" t="str">
        <f>IF(E48="","",IF(②選手情報入力!P57="","",②選手情報入力!P57))</f>
        <v/>
      </c>
      <c r="M48" s="28" t="str">
        <f>IF(E48="","",②選手情報入力!Q57)</f>
        <v/>
      </c>
      <c r="N48" t="s">
        <v>1416</v>
      </c>
      <c r="O48" t="str">
        <f>IF(E48="","",IF(②選手情報入力!S57="","",②選手情報入力!S57))</f>
        <v/>
      </c>
      <c r="P48" t="s">
        <v>1416</v>
      </c>
      <c r="Q48" t="s">
        <v>1416</v>
      </c>
      <c r="R48" t="str">
        <f>IF(E48="","",IF(②選手情報入力!T57="","",IF(G48=1,IF(②選手情報入力!$U$6="","",②選手情報入力!$U$6),IF(②選手情報入力!$U$7="","",②選手情報入力!$U$7))))</f>
        <v/>
      </c>
      <c r="S48" t="str">
        <f>IF(E48="","",IF(②選手情報入力!T57="","",IF(G48=1,IF(②選手情報入力!$T$6="",0,1),IF(②選手情報入力!$T$7="",0,1))))</f>
        <v/>
      </c>
      <c r="T48" t="str">
        <f>IF(E48="","",IF(②選手情報入力!T57="","",2))</f>
        <v/>
      </c>
      <c r="U48" t="s">
        <v>1416</v>
      </c>
      <c r="V48" t="str">
        <f>IF(E48="","",IF(②選手情報入力!V57="","",IF(G48=1,IF(②選手情報入力!$W$6="","",②選手情報入力!$W$6),IF(②選手情報入力!$W$7="","",②選手情報入力!$W$7))))</f>
        <v/>
      </c>
      <c r="W48" t="str">
        <f>IF(E48="","",IF(②選手情報入力!V57="","",IF(G48=1,IF(②選手情報入力!$V$6="",0,1),IF(②選手情報入力!$V$7="",0,1))))</f>
        <v/>
      </c>
      <c r="X48" t="str">
        <f>IF(E48="","",IF(②選手情報入力!V57="","",2))</f>
        <v/>
      </c>
    </row>
    <row r="49" spans="1:24">
      <c r="A49" t="str">
        <f>IF(E49="","",data_kyogisha!A49)</f>
        <v/>
      </c>
      <c r="B49" t="str">
        <f>IF(E49="","",①団体情報入力!$C$5)</f>
        <v/>
      </c>
      <c r="C49" t="str">
        <f>IF(A49="","",VLOOKUP(B49,Sheet6!C:D,2,0))</f>
        <v/>
      </c>
      <c r="E49" t="str">
        <f>IF(②選手情報入力!C58="","",②選手情報入力!C58)</f>
        <v/>
      </c>
      <c r="F49" t="str">
        <f>IF(E49="","",②選手情報入力!D58)</f>
        <v/>
      </c>
      <c r="G49" t="str">
        <f>IF(E49="","",IF(②選手情報入力!I58="男",1,2))</f>
        <v/>
      </c>
      <c r="H49" t="str">
        <f>IF(E49="","",VLOOKUP(data_kyogisha!Q49,Sheet3!A:G,2,0))</f>
        <v/>
      </c>
      <c r="I49" t="str">
        <f>IF(E49="","",IF(②選手情報入力!M58="","",②選手情報入力!M58))</f>
        <v/>
      </c>
      <c r="J49" s="28" t="str">
        <f>IF(E49="","",②選手情報入力!N58)</f>
        <v/>
      </c>
      <c r="K49" t="str">
        <f>IF(E49="","",VLOOKUP(data_kyogisha!U49,Sheet3!A:G,2,0))</f>
        <v/>
      </c>
      <c r="L49" t="str">
        <f>IF(E49="","",IF(②選手情報入力!P58="","",②選手情報入力!P58))</f>
        <v/>
      </c>
      <c r="M49" s="28" t="str">
        <f>IF(E49="","",②選手情報入力!Q58)</f>
        <v/>
      </c>
      <c r="N49" t="s">
        <v>1416</v>
      </c>
      <c r="O49" t="str">
        <f>IF(E49="","",IF(②選手情報入力!S58="","",②選手情報入力!S58))</f>
        <v/>
      </c>
      <c r="P49" t="s">
        <v>1416</v>
      </c>
      <c r="Q49" t="s">
        <v>1416</v>
      </c>
      <c r="R49" t="str">
        <f>IF(E49="","",IF(②選手情報入力!T58="","",IF(G49=1,IF(②選手情報入力!$U$6="","",②選手情報入力!$U$6),IF(②選手情報入力!$U$7="","",②選手情報入力!$U$7))))</f>
        <v/>
      </c>
      <c r="S49" t="str">
        <f>IF(E49="","",IF(②選手情報入力!T58="","",IF(G49=1,IF(②選手情報入力!$T$6="",0,1),IF(②選手情報入力!$T$7="",0,1))))</f>
        <v/>
      </c>
      <c r="T49" t="str">
        <f>IF(E49="","",IF(②選手情報入力!T58="","",2))</f>
        <v/>
      </c>
      <c r="U49" t="s">
        <v>1416</v>
      </c>
      <c r="V49" t="str">
        <f>IF(E49="","",IF(②選手情報入力!V58="","",IF(G49=1,IF(②選手情報入力!$W$6="","",②選手情報入力!$W$6),IF(②選手情報入力!$W$7="","",②選手情報入力!$W$7))))</f>
        <v/>
      </c>
      <c r="W49" t="str">
        <f>IF(E49="","",IF(②選手情報入力!V58="","",IF(G49=1,IF(②選手情報入力!$V$6="",0,1),IF(②選手情報入力!$V$7="",0,1))))</f>
        <v/>
      </c>
      <c r="X49" t="str">
        <f>IF(E49="","",IF(②選手情報入力!V58="","",2))</f>
        <v/>
      </c>
    </row>
    <row r="50" spans="1:24">
      <c r="A50" t="str">
        <f>IF(E50="","",data_kyogisha!A50)</f>
        <v/>
      </c>
      <c r="B50" t="str">
        <f>IF(E50="","",①団体情報入力!$C$5)</f>
        <v/>
      </c>
      <c r="C50" t="str">
        <f>IF(A50="","",VLOOKUP(B50,Sheet6!C:D,2,0))</f>
        <v/>
      </c>
      <c r="E50" t="str">
        <f>IF(②選手情報入力!C59="","",②選手情報入力!C59)</f>
        <v/>
      </c>
      <c r="F50" t="str">
        <f>IF(E50="","",②選手情報入力!D59)</f>
        <v/>
      </c>
      <c r="G50" t="str">
        <f>IF(E50="","",IF(②選手情報入力!I59="男",1,2))</f>
        <v/>
      </c>
      <c r="H50" t="str">
        <f>IF(E50="","",VLOOKUP(data_kyogisha!Q50,Sheet3!A:G,2,0))</f>
        <v/>
      </c>
      <c r="I50" t="str">
        <f>IF(E50="","",IF(②選手情報入力!M59="","",②選手情報入力!M59))</f>
        <v/>
      </c>
      <c r="J50" s="28" t="str">
        <f>IF(E50="","",②選手情報入力!N59)</f>
        <v/>
      </c>
      <c r="K50" t="str">
        <f>IF(E50="","",VLOOKUP(data_kyogisha!U50,Sheet3!A:G,2,0))</f>
        <v/>
      </c>
      <c r="L50" t="str">
        <f>IF(E50="","",IF(②選手情報入力!P59="","",②選手情報入力!P59))</f>
        <v/>
      </c>
      <c r="M50" s="28" t="str">
        <f>IF(E50="","",②選手情報入力!Q59)</f>
        <v/>
      </c>
      <c r="N50" t="s">
        <v>1416</v>
      </c>
      <c r="O50" t="str">
        <f>IF(E50="","",IF(②選手情報入力!S59="","",②選手情報入力!S59))</f>
        <v/>
      </c>
      <c r="P50" t="s">
        <v>1416</v>
      </c>
      <c r="Q50" t="s">
        <v>1416</v>
      </c>
      <c r="R50" t="str">
        <f>IF(E50="","",IF(②選手情報入力!T59="","",IF(G50=1,IF(②選手情報入力!$U$6="","",②選手情報入力!$U$6),IF(②選手情報入力!$U$7="","",②選手情報入力!$U$7))))</f>
        <v/>
      </c>
      <c r="S50" t="str">
        <f>IF(E50="","",IF(②選手情報入力!T59="","",IF(G50=1,IF(②選手情報入力!$T$6="",0,1),IF(②選手情報入力!$T$7="",0,1))))</f>
        <v/>
      </c>
      <c r="T50" t="str">
        <f>IF(E50="","",IF(②選手情報入力!T59="","",2))</f>
        <v/>
      </c>
      <c r="U50" t="s">
        <v>1416</v>
      </c>
      <c r="V50" t="str">
        <f>IF(E50="","",IF(②選手情報入力!V59="","",IF(G50=1,IF(②選手情報入力!$W$6="","",②選手情報入力!$W$6),IF(②選手情報入力!$W$7="","",②選手情報入力!$W$7))))</f>
        <v/>
      </c>
      <c r="W50" t="str">
        <f>IF(E50="","",IF(②選手情報入力!V59="","",IF(G50=1,IF(②選手情報入力!$V$6="",0,1),IF(②選手情報入力!$V$7="",0,1))))</f>
        <v/>
      </c>
      <c r="X50" t="str">
        <f>IF(E50="","",IF(②選手情報入力!V59="","",2))</f>
        <v/>
      </c>
    </row>
    <row r="51" spans="1:24">
      <c r="A51" t="str">
        <f>IF(E51="","",data_kyogisha!A51)</f>
        <v/>
      </c>
      <c r="B51" t="str">
        <f>IF(E51="","",①団体情報入力!$C$5)</f>
        <v/>
      </c>
      <c r="C51" t="str">
        <f>IF(A51="","",VLOOKUP(B51,Sheet6!C:D,2,0))</f>
        <v/>
      </c>
      <c r="E51" t="str">
        <f>IF(②選手情報入力!C60="","",②選手情報入力!C60)</f>
        <v/>
      </c>
      <c r="F51" t="str">
        <f>IF(E51="","",②選手情報入力!D60)</f>
        <v/>
      </c>
      <c r="G51" t="str">
        <f>IF(E51="","",IF(②選手情報入力!I60="男",1,2))</f>
        <v/>
      </c>
      <c r="H51" t="str">
        <f>IF(E51="","",VLOOKUP(data_kyogisha!Q51,Sheet3!A:G,2,0))</f>
        <v/>
      </c>
      <c r="I51" t="str">
        <f>IF(E51="","",IF(②選手情報入力!M60="","",②選手情報入力!M60))</f>
        <v/>
      </c>
      <c r="J51" s="28" t="str">
        <f>IF(E51="","",②選手情報入力!N60)</f>
        <v/>
      </c>
      <c r="K51" t="str">
        <f>IF(E51="","",VLOOKUP(data_kyogisha!U51,Sheet3!A:G,2,0))</f>
        <v/>
      </c>
      <c r="L51" t="str">
        <f>IF(E51="","",IF(②選手情報入力!P60="","",②選手情報入力!P60))</f>
        <v/>
      </c>
      <c r="M51" s="28" t="str">
        <f>IF(E51="","",②選手情報入力!Q60)</f>
        <v/>
      </c>
      <c r="N51" t="s">
        <v>1416</v>
      </c>
      <c r="O51" t="str">
        <f>IF(E51="","",IF(②選手情報入力!S60="","",②選手情報入力!S60))</f>
        <v/>
      </c>
      <c r="P51" t="s">
        <v>1416</v>
      </c>
      <c r="Q51" t="s">
        <v>1416</v>
      </c>
      <c r="R51" t="str">
        <f>IF(E51="","",IF(②選手情報入力!T60="","",IF(G51=1,IF(②選手情報入力!$U$6="","",②選手情報入力!$U$6),IF(②選手情報入力!$U$7="","",②選手情報入力!$U$7))))</f>
        <v/>
      </c>
      <c r="S51" t="str">
        <f>IF(E51="","",IF(②選手情報入力!T60="","",IF(G51=1,IF(②選手情報入力!$T$6="",0,1),IF(②選手情報入力!$T$7="",0,1))))</f>
        <v/>
      </c>
      <c r="T51" t="str">
        <f>IF(E51="","",IF(②選手情報入力!T60="","",2))</f>
        <v/>
      </c>
      <c r="U51" t="s">
        <v>1416</v>
      </c>
      <c r="V51" t="str">
        <f>IF(E51="","",IF(②選手情報入力!V60="","",IF(G51=1,IF(②選手情報入力!$W$6="","",②選手情報入力!$W$6),IF(②選手情報入力!$W$7="","",②選手情報入力!$W$7))))</f>
        <v/>
      </c>
      <c r="W51" t="str">
        <f>IF(E51="","",IF(②選手情報入力!V60="","",IF(G51=1,IF(②選手情報入力!$V$6="",0,1),IF(②選手情報入力!$V$7="",0,1))))</f>
        <v/>
      </c>
      <c r="X51" t="str">
        <f>IF(E51="","",IF(②選手情報入力!V60="","",2))</f>
        <v/>
      </c>
    </row>
    <row r="52" spans="1:24">
      <c r="A52" t="str">
        <f>IF(E52="","",data_kyogisha!A52)</f>
        <v/>
      </c>
      <c r="B52" t="str">
        <f>IF(E52="","",①団体情報入力!$C$5)</f>
        <v/>
      </c>
      <c r="C52" t="str">
        <f>IF(A52="","",VLOOKUP(B52,Sheet6!C:D,2,0))</f>
        <v/>
      </c>
      <c r="E52" t="str">
        <f>IF(②選手情報入力!C61="","",②選手情報入力!C61)</f>
        <v/>
      </c>
      <c r="F52" t="str">
        <f>IF(E52="","",②選手情報入力!D61)</f>
        <v/>
      </c>
      <c r="G52" t="str">
        <f>IF(E52="","",IF(②選手情報入力!I61="男",1,2))</f>
        <v/>
      </c>
      <c r="H52" t="str">
        <f>IF(E52="","",VLOOKUP(data_kyogisha!Q52,Sheet3!A:G,2,0))</f>
        <v/>
      </c>
      <c r="I52" t="str">
        <f>IF(E52="","",IF(②選手情報入力!M61="","",②選手情報入力!M61))</f>
        <v/>
      </c>
      <c r="J52" s="28" t="str">
        <f>IF(E52="","",②選手情報入力!N61)</f>
        <v/>
      </c>
      <c r="K52" t="str">
        <f>IF(E52="","",VLOOKUP(data_kyogisha!U52,Sheet3!A:G,2,0))</f>
        <v/>
      </c>
      <c r="L52" t="str">
        <f>IF(E52="","",IF(②選手情報入力!P61="","",②選手情報入力!P61))</f>
        <v/>
      </c>
      <c r="M52" s="28" t="str">
        <f>IF(E52="","",②選手情報入力!Q61)</f>
        <v/>
      </c>
      <c r="N52" t="s">
        <v>1416</v>
      </c>
      <c r="O52" t="str">
        <f>IF(E52="","",IF(②選手情報入力!S61="","",②選手情報入力!S61))</f>
        <v/>
      </c>
      <c r="P52" t="s">
        <v>1416</v>
      </c>
      <c r="Q52" t="s">
        <v>1416</v>
      </c>
      <c r="R52" t="str">
        <f>IF(E52="","",IF(②選手情報入力!T61="","",IF(G52=1,IF(②選手情報入力!$U$6="","",②選手情報入力!$U$6),IF(②選手情報入力!$U$7="","",②選手情報入力!$U$7))))</f>
        <v/>
      </c>
      <c r="S52" t="str">
        <f>IF(E52="","",IF(②選手情報入力!T61="","",IF(G52=1,IF(②選手情報入力!$T$6="",0,1),IF(②選手情報入力!$T$7="",0,1))))</f>
        <v/>
      </c>
      <c r="T52" t="str">
        <f>IF(E52="","",IF(②選手情報入力!T61="","",2))</f>
        <v/>
      </c>
      <c r="U52" t="s">
        <v>1416</v>
      </c>
      <c r="V52" t="str">
        <f>IF(E52="","",IF(②選手情報入力!V61="","",IF(G52=1,IF(②選手情報入力!$W$6="","",②選手情報入力!$W$6),IF(②選手情報入力!$W$7="","",②選手情報入力!$W$7))))</f>
        <v/>
      </c>
      <c r="W52" t="str">
        <f>IF(E52="","",IF(②選手情報入力!V61="","",IF(G52=1,IF(②選手情報入力!$V$6="",0,1),IF(②選手情報入力!$V$7="",0,1))))</f>
        <v/>
      </c>
      <c r="X52" t="str">
        <f>IF(E52="","",IF(②選手情報入力!V61="","",2))</f>
        <v/>
      </c>
    </row>
    <row r="53" spans="1:24">
      <c r="A53" t="str">
        <f>IF(E53="","",data_kyogisha!A53)</f>
        <v/>
      </c>
      <c r="B53" t="str">
        <f>IF(E53="","",①団体情報入力!$C$5)</f>
        <v/>
      </c>
      <c r="C53" t="str">
        <f>IF(A53="","",VLOOKUP(B53,Sheet6!C:D,2,0))</f>
        <v/>
      </c>
      <c r="E53" t="str">
        <f>IF(②選手情報入力!C62="","",②選手情報入力!C62)</f>
        <v/>
      </c>
      <c r="F53" t="str">
        <f>IF(E53="","",②選手情報入力!D62)</f>
        <v/>
      </c>
      <c r="G53" t="str">
        <f>IF(E53="","",IF(②選手情報入力!I62="男",1,2))</f>
        <v/>
      </c>
      <c r="H53" t="str">
        <f>IF(E53="","",VLOOKUP(data_kyogisha!Q53,Sheet3!A:G,2,0))</f>
        <v/>
      </c>
      <c r="I53" t="str">
        <f>IF(E53="","",IF(②選手情報入力!M62="","",②選手情報入力!M62))</f>
        <v/>
      </c>
      <c r="J53" s="28" t="str">
        <f>IF(E53="","",②選手情報入力!N62)</f>
        <v/>
      </c>
      <c r="K53" t="str">
        <f>IF(E53="","",VLOOKUP(data_kyogisha!U53,Sheet3!A:G,2,0))</f>
        <v/>
      </c>
      <c r="L53" t="str">
        <f>IF(E53="","",IF(②選手情報入力!P62="","",②選手情報入力!P62))</f>
        <v/>
      </c>
      <c r="M53" s="28" t="str">
        <f>IF(E53="","",②選手情報入力!Q62)</f>
        <v/>
      </c>
      <c r="N53" t="s">
        <v>1416</v>
      </c>
      <c r="O53" t="str">
        <f>IF(E53="","",IF(②選手情報入力!S62="","",②選手情報入力!S62))</f>
        <v/>
      </c>
      <c r="P53" t="s">
        <v>1416</v>
      </c>
      <c r="Q53" t="s">
        <v>1416</v>
      </c>
      <c r="R53" t="str">
        <f>IF(E53="","",IF(②選手情報入力!T62="","",IF(G53=1,IF(②選手情報入力!$U$6="","",②選手情報入力!$U$6),IF(②選手情報入力!$U$7="","",②選手情報入力!$U$7))))</f>
        <v/>
      </c>
      <c r="S53" t="str">
        <f>IF(E53="","",IF(②選手情報入力!T62="","",IF(G53=1,IF(②選手情報入力!$T$6="",0,1),IF(②選手情報入力!$T$7="",0,1))))</f>
        <v/>
      </c>
      <c r="T53" t="str">
        <f>IF(E53="","",IF(②選手情報入力!T62="","",2))</f>
        <v/>
      </c>
      <c r="U53" t="s">
        <v>1416</v>
      </c>
      <c r="V53" t="str">
        <f>IF(E53="","",IF(②選手情報入力!V62="","",IF(G53=1,IF(②選手情報入力!$W$6="","",②選手情報入力!$W$6),IF(②選手情報入力!$W$7="","",②選手情報入力!$W$7))))</f>
        <v/>
      </c>
      <c r="W53" t="str">
        <f>IF(E53="","",IF(②選手情報入力!V62="","",IF(G53=1,IF(②選手情報入力!$V$6="",0,1),IF(②選手情報入力!$V$7="",0,1))))</f>
        <v/>
      </c>
      <c r="X53" t="str">
        <f>IF(E53="","",IF(②選手情報入力!V62="","",2))</f>
        <v/>
      </c>
    </row>
    <row r="54" spans="1:24">
      <c r="A54" t="str">
        <f>IF(E54="","",data_kyogisha!A54)</f>
        <v/>
      </c>
      <c r="B54" t="str">
        <f>IF(E54="","",①団体情報入力!$C$5)</f>
        <v/>
      </c>
      <c r="C54" t="str">
        <f>IF(A54="","",VLOOKUP(B54,Sheet6!C:D,2,0))</f>
        <v/>
      </c>
      <c r="E54" t="str">
        <f>IF(②選手情報入力!C63="","",②選手情報入力!C63)</f>
        <v/>
      </c>
      <c r="F54" t="str">
        <f>IF(E54="","",②選手情報入力!D63)</f>
        <v/>
      </c>
      <c r="G54" t="str">
        <f>IF(E54="","",IF(②選手情報入力!I63="男",1,2))</f>
        <v/>
      </c>
      <c r="H54" t="str">
        <f>IF(E54="","",VLOOKUP(data_kyogisha!Q54,Sheet3!A:G,2,0))</f>
        <v/>
      </c>
      <c r="I54" t="str">
        <f>IF(E54="","",IF(②選手情報入力!M63="","",②選手情報入力!M63))</f>
        <v/>
      </c>
      <c r="J54" s="28" t="str">
        <f>IF(E54="","",②選手情報入力!N63)</f>
        <v/>
      </c>
      <c r="K54" t="str">
        <f>IF(E54="","",VLOOKUP(data_kyogisha!U54,Sheet3!A:G,2,0))</f>
        <v/>
      </c>
      <c r="L54" t="str">
        <f>IF(E54="","",IF(②選手情報入力!P63="","",②選手情報入力!P63))</f>
        <v/>
      </c>
      <c r="M54" s="28" t="str">
        <f>IF(E54="","",②選手情報入力!Q63)</f>
        <v/>
      </c>
      <c r="N54" t="s">
        <v>1416</v>
      </c>
      <c r="O54" t="str">
        <f>IF(E54="","",IF(②選手情報入力!S63="","",②選手情報入力!S63))</f>
        <v/>
      </c>
      <c r="P54" t="s">
        <v>1416</v>
      </c>
      <c r="Q54" t="s">
        <v>1416</v>
      </c>
      <c r="R54" t="str">
        <f>IF(E54="","",IF(②選手情報入力!T63="","",IF(G54=1,IF(②選手情報入力!$U$6="","",②選手情報入力!$U$6),IF(②選手情報入力!$U$7="","",②選手情報入力!$U$7))))</f>
        <v/>
      </c>
      <c r="S54" t="str">
        <f>IF(E54="","",IF(②選手情報入力!T63="","",IF(G54=1,IF(②選手情報入力!$T$6="",0,1),IF(②選手情報入力!$T$7="",0,1))))</f>
        <v/>
      </c>
      <c r="T54" t="str">
        <f>IF(E54="","",IF(②選手情報入力!T63="","",2))</f>
        <v/>
      </c>
      <c r="U54" t="s">
        <v>1416</v>
      </c>
      <c r="V54" t="str">
        <f>IF(E54="","",IF(②選手情報入力!V63="","",IF(G54=1,IF(②選手情報入力!$W$6="","",②選手情報入力!$W$6),IF(②選手情報入力!$W$7="","",②選手情報入力!$W$7))))</f>
        <v/>
      </c>
      <c r="W54" t="str">
        <f>IF(E54="","",IF(②選手情報入力!V63="","",IF(G54=1,IF(②選手情報入力!$V$6="",0,1),IF(②選手情報入力!$V$7="",0,1))))</f>
        <v/>
      </c>
      <c r="X54" t="str">
        <f>IF(E54="","",IF(②選手情報入力!V63="","",2))</f>
        <v/>
      </c>
    </row>
    <row r="55" spans="1:24">
      <c r="A55" t="str">
        <f>IF(E55="","",data_kyogisha!A55)</f>
        <v/>
      </c>
      <c r="B55" t="str">
        <f>IF(E55="","",①団体情報入力!$C$5)</f>
        <v/>
      </c>
      <c r="C55" t="str">
        <f>IF(A55="","",VLOOKUP(B55,Sheet6!C:D,2,0))</f>
        <v/>
      </c>
      <c r="E55" t="str">
        <f>IF(②選手情報入力!C64="","",②選手情報入力!C64)</f>
        <v/>
      </c>
      <c r="F55" t="str">
        <f>IF(E55="","",②選手情報入力!D64)</f>
        <v/>
      </c>
      <c r="G55" t="str">
        <f>IF(E55="","",IF(②選手情報入力!I64="男",1,2))</f>
        <v/>
      </c>
      <c r="H55" t="str">
        <f>IF(E55="","",VLOOKUP(data_kyogisha!Q55,Sheet3!A:G,2,0))</f>
        <v/>
      </c>
      <c r="I55" t="str">
        <f>IF(E55="","",IF(②選手情報入力!M64="","",②選手情報入力!M64))</f>
        <v/>
      </c>
      <c r="J55" s="28" t="str">
        <f>IF(E55="","",②選手情報入力!N64)</f>
        <v/>
      </c>
      <c r="K55" t="str">
        <f>IF(E55="","",VLOOKUP(data_kyogisha!U55,Sheet3!A:G,2,0))</f>
        <v/>
      </c>
      <c r="L55" t="str">
        <f>IF(E55="","",IF(②選手情報入力!P64="","",②選手情報入力!P64))</f>
        <v/>
      </c>
      <c r="M55" s="28" t="str">
        <f>IF(E55="","",②選手情報入力!Q64)</f>
        <v/>
      </c>
      <c r="N55" t="s">
        <v>1416</v>
      </c>
      <c r="O55" t="str">
        <f>IF(E55="","",IF(②選手情報入力!S64="","",②選手情報入力!S64))</f>
        <v/>
      </c>
      <c r="P55" t="s">
        <v>1416</v>
      </c>
      <c r="Q55" t="s">
        <v>1416</v>
      </c>
      <c r="R55" t="str">
        <f>IF(E55="","",IF(②選手情報入力!T64="","",IF(G55=1,IF(②選手情報入力!$U$6="","",②選手情報入力!$U$6),IF(②選手情報入力!$U$7="","",②選手情報入力!$U$7))))</f>
        <v/>
      </c>
      <c r="S55" t="str">
        <f>IF(E55="","",IF(②選手情報入力!T64="","",IF(G55=1,IF(②選手情報入力!$T$6="",0,1),IF(②選手情報入力!$T$7="",0,1))))</f>
        <v/>
      </c>
      <c r="T55" t="str">
        <f>IF(E55="","",IF(②選手情報入力!T64="","",2))</f>
        <v/>
      </c>
      <c r="U55" t="s">
        <v>1416</v>
      </c>
      <c r="V55" t="str">
        <f>IF(E55="","",IF(②選手情報入力!V64="","",IF(G55=1,IF(②選手情報入力!$W$6="","",②選手情報入力!$W$6),IF(②選手情報入力!$W$7="","",②選手情報入力!$W$7))))</f>
        <v/>
      </c>
      <c r="W55" t="str">
        <f>IF(E55="","",IF(②選手情報入力!V64="","",IF(G55=1,IF(②選手情報入力!$V$6="",0,1),IF(②選手情報入力!$V$7="",0,1))))</f>
        <v/>
      </c>
      <c r="X55" t="str">
        <f>IF(E55="","",IF(②選手情報入力!V64="","",2))</f>
        <v/>
      </c>
    </row>
    <row r="56" spans="1:24">
      <c r="A56" t="str">
        <f>IF(E56="","",data_kyogisha!A56)</f>
        <v/>
      </c>
      <c r="B56" t="str">
        <f>IF(E56="","",①団体情報入力!$C$5)</f>
        <v/>
      </c>
      <c r="C56" t="str">
        <f>IF(A56="","",VLOOKUP(B56,Sheet6!C:D,2,0))</f>
        <v/>
      </c>
      <c r="E56" t="str">
        <f>IF(②選手情報入力!C65="","",②選手情報入力!C65)</f>
        <v/>
      </c>
      <c r="F56" t="str">
        <f>IF(E56="","",②選手情報入力!D65)</f>
        <v/>
      </c>
      <c r="G56" t="str">
        <f>IF(E56="","",IF(②選手情報入力!I65="男",1,2))</f>
        <v/>
      </c>
      <c r="H56" t="str">
        <f>IF(E56="","",VLOOKUP(data_kyogisha!Q56,Sheet3!A:G,2,0))</f>
        <v/>
      </c>
      <c r="I56" t="str">
        <f>IF(E56="","",IF(②選手情報入力!M65="","",②選手情報入力!M65))</f>
        <v/>
      </c>
      <c r="J56" s="28" t="str">
        <f>IF(E56="","",②選手情報入力!N65)</f>
        <v/>
      </c>
      <c r="K56" t="str">
        <f>IF(E56="","",VLOOKUP(data_kyogisha!U56,Sheet3!A:G,2,0))</f>
        <v/>
      </c>
      <c r="L56" t="str">
        <f>IF(E56="","",IF(②選手情報入力!P65="","",②選手情報入力!P65))</f>
        <v/>
      </c>
      <c r="M56" s="28" t="str">
        <f>IF(E56="","",②選手情報入力!Q65)</f>
        <v/>
      </c>
      <c r="N56" t="s">
        <v>1416</v>
      </c>
      <c r="O56" t="str">
        <f>IF(E56="","",IF(②選手情報入力!S65="","",②選手情報入力!S65))</f>
        <v/>
      </c>
      <c r="P56" t="s">
        <v>1416</v>
      </c>
      <c r="Q56" t="s">
        <v>1416</v>
      </c>
      <c r="R56" t="str">
        <f>IF(E56="","",IF(②選手情報入力!T65="","",IF(G56=1,IF(②選手情報入力!$U$6="","",②選手情報入力!$U$6),IF(②選手情報入力!$U$7="","",②選手情報入力!$U$7))))</f>
        <v/>
      </c>
      <c r="S56" t="str">
        <f>IF(E56="","",IF(②選手情報入力!T65="","",IF(G56=1,IF(②選手情報入力!$T$6="",0,1),IF(②選手情報入力!$T$7="",0,1))))</f>
        <v/>
      </c>
      <c r="T56" t="str">
        <f>IF(E56="","",IF(②選手情報入力!T65="","",2))</f>
        <v/>
      </c>
      <c r="U56" t="s">
        <v>1416</v>
      </c>
      <c r="V56" t="str">
        <f>IF(E56="","",IF(②選手情報入力!V65="","",IF(G56=1,IF(②選手情報入力!$W$6="","",②選手情報入力!$W$6),IF(②選手情報入力!$W$7="","",②選手情報入力!$W$7))))</f>
        <v/>
      </c>
      <c r="W56" t="str">
        <f>IF(E56="","",IF(②選手情報入力!V65="","",IF(G56=1,IF(②選手情報入力!$V$6="",0,1),IF(②選手情報入力!$V$7="",0,1))))</f>
        <v/>
      </c>
      <c r="X56" t="str">
        <f>IF(E56="","",IF(②選手情報入力!V65="","",2))</f>
        <v/>
      </c>
    </row>
    <row r="57" spans="1:24">
      <c r="A57" t="str">
        <f>IF(E57="","",data_kyogisha!A57)</f>
        <v/>
      </c>
      <c r="B57" t="str">
        <f>IF(E57="","",①団体情報入力!$C$5)</f>
        <v/>
      </c>
      <c r="C57" t="str">
        <f>IF(A57="","",VLOOKUP(B57,Sheet6!C:D,2,0))</f>
        <v/>
      </c>
      <c r="E57" t="str">
        <f>IF(②選手情報入力!C66="","",②選手情報入力!C66)</f>
        <v/>
      </c>
      <c r="F57" t="str">
        <f>IF(E57="","",②選手情報入力!D66)</f>
        <v/>
      </c>
      <c r="G57" t="str">
        <f>IF(E57="","",IF(②選手情報入力!I66="男",1,2))</f>
        <v/>
      </c>
      <c r="H57" t="str">
        <f>IF(E57="","",VLOOKUP(data_kyogisha!Q57,Sheet3!A:G,2,0))</f>
        <v/>
      </c>
      <c r="I57" t="str">
        <f>IF(E57="","",IF(②選手情報入力!M66="","",②選手情報入力!M66))</f>
        <v/>
      </c>
      <c r="J57" s="28" t="str">
        <f>IF(E57="","",②選手情報入力!N66)</f>
        <v/>
      </c>
      <c r="K57" t="str">
        <f>IF(E57="","",VLOOKUP(data_kyogisha!U57,Sheet3!A:G,2,0))</f>
        <v/>
      </c>
      <c r="L57" t="str">
        <f>IF(E57="","",IF(②選手情報入力!P66="","",②選手情報入力!P66))</f>
        <v/>
      </c>
      <c r="M57" s="28" t="str">
        <f>IF(E57="","",②選手情報入力!Q66)</f>
        <v/>
      </c>
      <c r="N57" t="s">
        <v>1416</v>
      </c>
      <c r="O57" t="str">
        <f>IF(E57="","",IF(②選手情報入力!S66="","",②選手情報入力!S66))</f>
        <v/>
      </c>
      <c r="P57" t="s">
        <v>1416</v>
      </c>
      <c r="Q57" t="s">
        <v>1416</v>
      </c>
      <c r="R57" t="str">
        <f>IF(E57="","",IF(②選手情報入力!T66="","",IF(G57=1,IF(②選手情報入力!$U$6="","",②選手情報入力!$U$6),IF(②選手情報入力!$U$7="","",②選手情報入力!$U$7))))</f>
        <v/>
      </c>
      <c r="S57" t="str">
        <f>IF(E57="","",IF(②選手情報入力!T66="","",IF(G57=1,IF(②選手情報入力!$T$6="",0,1),IF(②選手情報入力!$T$7="",0,1))))</f>
        <v/>
      </c>
      <c r="T57" t="str">
        <f>IF(E57="","",IF(②選手情報入力!T66="","",2))</f>
        <v/>
      </c>
      <c r="U57" t="s">
        <v>1416</v>
      </c>
      <c r="V57" t="str">
        <f>IF(E57="","",IF(②選手情報入力!V66="","",IF(G57=1,IF(②選手情報入力!$W$6="","",②選手情報入力!$W$6),IF(②選手情報入力!$W$7="","",②選手情報入力!$W$7))))</f>
        <v/>
      </c>
      <c r="W57" t="str">
        <f>IF(E57="","",IF(②選手情報入力!V66="","",IF(G57=1,IF(②選手情報入力!$V$6="",0,1),IF(②選手情報入力!$V$7="",0,1))))</f>
        <v/>
      </c>
      <c r="X57" t="str">
        <f>IF(E57="","",IF(②選手情報入力!V66="","",2))</f>
        <v/>
      </c>
    </row>
    <row r="58" spans="1:24">
      <c r="A58" t="str">
        <f>IF(E58="","",data_kyogisha!A58)</f>
        <v/>
      </c>
      <c r="B58" t="str">
        <f>IF(E58="","",①団体情報入力!$C$5)</f>
        <v/>
      </c>
      <c r="C58" t="str">
        <f>IF(A58="","",VLOOKUP(B58,Sheet6!C:D,2,0))</f>
        <v/>
      </c>
      <c r="E58" t="str">
        <f>IF(②選手情報入力!C67="","",②選手情報入力!C67)</f>
        <v/>
      </c>
      <c r="F58" t="str">
        <f>IF(E58="","",②選手情報入力!D67)</f>
        <v/>
      </c>
      <c r="G58" t="str">
        <f>IF(E58="","",IF(②選手情報入力!I67="男",1,2))</f>
        <v/>
      </c>
      <c r="H58" t="str">
        <f>IF(E58="","",VLOOKUP(data_kyogisha!Q58,Sheet3!A:G,2,0))</f>
        <v/>
      </c>
      <c r="I58" t="str">
        <f>IF(E58="","",IF(②選手情報入力!M67="","",②選手情報入力!M67))</f>
        <v/>
      </c>
      <c r="J58" s="28" t="str">
        <f>IF(E58="","",②選手情報入力!N67)</f>
        <v/>
      </c>
      <c r="K58" t="str">
        <f>IF(E58="","",VLOOKUP(data_kyogisha!U58,Sheet3!A:G,2,0))</f>
        <v/>
      </c>
      <c r="L58" t="str">
        <f>IF(E58="","",IF(②選手情報入力!P67="","",②選手情報入力!P67))</f>
        <v/>
      </c>
      <c r="M58" s="28" t="str">
        <f>IF(E58="","",②選手情報入力!Q67)</f>
        <v/>
      </c>
      <c r="N58" t="s">
        <v>1416</v>
      </c>
      <c r="O58" t="str">
        <f>IF(E58="","",IF(②選手情報入力!S67="","",②選手情報入力!S67))</f>
        <v/>
      </c>
      <c r="P58" t="s">
        <v>1416</v>
      </c>
      <c r="Q58" t="s">
        <v>1416</v>
      </c>
      <c r="R58" t="str">
        <f>IF(E58="","",IF(②選手情報入力!T67="","",IF(G58=1,IF(②選手情報入力!$U$6="","",②選手情報入力!$U$6),IF(②選手情報入力!$U$7="","",②選手情報入力!$U$7))))</f>
        <v/>
      </c>
      <c r="S58" t="str">
        <f>IF(E58="","",IF(②選手情報入力!T67="","",IF(G58=1,IF(②選手情報入力!$T$6="",0,1),IF(②選手情報入力!$T$7="",0,1))))</f>
        <v/>
      </c>
      <c r="T58" t="str">
        <f>IF(E58="","",IF(②選手情報入力!T67="","",2))</f>
        <v/>
      </c>
      <c r="U58" t="s">
        <v>1416</v>
      </c>
      <c r="V58" t="str">
        <f>IF(E58="","",IF(②選手情報入力!V67="","",IF(G58=1,IF(②選手情報入力!$W$6="","",②選手情報入力!$W$6),IF(②選手情報入力!$W$7="","",②選手情報入力!$W$7))))</f>
        <v/>
      </c>
      <c r="W58" t="str">
        <f>IF(E58="","",IF(②選手情報入力!V67="","",IF(G58=1,IF(②選手情報入力!$V$6="",0,1),IF(②選手情報入力!$V$7="",0,1))))</f>
        <v/>
      </c>
      <c r="X58" t="str">
        <f>IF(E58="","",IF(②選手情報入力!V67="","",2))</f>
        <v/>
      </c>
    </row>
    <row r="59" spans="1:24">
      <c r="A59" t="str">
        <f>IF(E59="","",data_kyogisha!A59)</f>
        <v/>
      </c>
      <c r="B59" t="str">
        <f>IF(E59="","",①団体情報入力!$C$5)</f>
        <v/>
      </c>
      <c r="C59" t="str">
        <f>IF(A59="","",VLOOKUP(B59,Sheet6!C:D,2,0))</f>
        <v/>
      </c>
      <c r="E59" t="str">
        <f>IF(②選手情報入力!C68="","",②選手情報入力!C68)</f>
        <v/>
      </c>
      <c r="F59" t="str">
        <f>IF(E59="","",②選手情報入力!D68)</f>
        <v/>
      </c>
      <c r="G59" t="str">
        <f>IF(E59="","",IF(②選手情報入力!I68="男",1,2))</f>
        <v/>
      </c>
      <c r="H59" t="str">
        <f>IF(E59="","",VLOOKUP(data_kyogisha!Q59,Sheet3!A:G,2,0))</f>
        <v/>
      </c>
      <c r="I59" t="str">
        <f>IF(E59="","",IF(②選手情報入力!M68="","",②選手情報入力!M68))</f>
        <v/>
      </c>
      <c r="J59" s="28" t="str">
        <f>IF(E59="","",②選手情報入力!N68)</f>
        <v/>
      </c>
      <c r="K59" t="str">
        <f>IF(E59="","",VLOOKUP(data_kyogisha!U59,Sheet3!A:G,2,0))</f>
        <v/>
      </c>
      <c r="L59" t="str">
        <f>IF(E59="","",IF(②選手情報入力!P68="","",②選手情報入力!P68))</f>
        <v/>
      </c>
      <c r="M59" s="28" t="str">
        <f>IF(E59="","",②選手情報入力!Q68)</f>
        <v/>
      </c>
      <c r="N59" t="s">
        <v>1416</v>
      </c>
      <c r="O59" t="str">
        <f>IF(E59="","",IF(②選手情報入力!S68="","",②選手情報入力!S68))</f>
        <v/>
      </c>
      <c r="P59" t="s">
        <v>1416</v>
      </c>
      <c r="Q59" t="s">
        <v>1416</v>
      </c>
      <c r="R59" t="str">
        <f>IF(E59="","",IF(②選手情報入力!T68="","",IF(G59=1,IF(②選手情報入力!$U$6="","",②選手情報入力!$U$6),IF(②選手情報入力!$U$7="","",②選手情報入力!$U$7))))</f>
        <v/>
      </c>
      <c r="S59" t="str">
        <f>IF(E59="","",IF(②選手情報入力!T68="","",IF(G59=1,IF(②選手情報入力!$T$6="",0,1),IF(②選手情報入力!$T$7="",0,1))))</f>
        <v/>
      </c>
      <c r="T59" t="str">
        <f>IF(E59="","",IF(②選手情報入力!T68="","",2))</f>
        <v/>
      </c>
      <c r="U59" t="s">
        <v>1416</v>
      </c>
      <c r="V59" t="str">
        <f>IF(E59="","",IF(②選手情報入力!V68="","",IF(G59=1,IF(②選手情報入力!$W$6="","",②選手情報入力!$W$6),IF(②選手情報入力!$W$7="","",②選手情報入力!$W$7))))</f>
        <v/>
      </c>
      <c r="W59" t="str">
        <f>IF(E59="","",IF(②選手情報入力!V68="","",IF(G59=1,IF(②選手情報入力!$V$6="",0,1),IF(②選手情報入力!$V$7="",0,1))))</f>
        <v/>
      </c>
      <c r="X59" t="str">
        <f>IF(E59="","",IF(②選手情報入力!V68="","",2))</f>
        <v/>
      </c>
    </row>
    <row r="60" spans="1:24">
      <c r="A60" t="str">
        <f>IF(E60="","",data_kyogisha!A60)</f>
        <v/>
      </c>
      <c r="B60" t="str">
        <f>IF(E60="","",①団体情報入力!$C$5)</f>
        <v/>
      </c>
      <c r="C60" t="str">
        <f>IF(A60="","",VLOOKUP(B60,Sheet6!C:D,2,0))</f>
        <v/>
      </c>
      <c r="E60" t="str">
        <f>IF(②選手情報入力!C69="","",②選手情報入力!C69)</f>
        <v/>
      </c>
      <c r="F60" t="str">
        <f>IF(E60="","",②選手情報入力!D69)</f>
        <v/>
      </c>
      <c r="G60" t="str">
        <f>IF(E60="","",IF(②選手情報入力!I69="男",1,2))</f>
        <v/>
      </c>
      <c r="H60" t="str">
        <f>IF(E60="","",VLOOKUP(data_kyogisha!Q60,Sheet3!A:G,2,0))</f>
        <v/>
      </c>
      <c r="I60" t="str">
        <f>IF(E60="","",IF(②選手情報入力!M69="","",②選手情報入力!M69))</f>
        <v/>
      </c>
      <c r="J60" s="28" t="str">
        <f>IF(E60="","",②選手情報入力!N69)</f>
        <v/>
      </c>
      <c r="K60" t="str">
        <f>IF(E60="","",VLOOKUP(data_kyogisha!U60,Sheet3!A:G,2,0))</f>
        <v/>
      </c>
      <c r="L60" t="str">
        <f>IF(E60="","",IF(②選手情報入力!P69="","",②選手情報入力!P69))</f>
        <v/>
      </c>
      <c r="M60" s="28" t="str">
        <f>IF(E60="","",②選手情報入力!Q69)</f>
        <v/>
      </c>
      <c r="N60" t="s">
        <v>1416</v>
      </c>
      <c r="O60" t="str">
        <f>IF(E60="","",IF(②選手情報入力!S69="","",②選手情報入力!S69))</f>
        <v/>
      </c>
      <c r="P60" t="s">
        <v>1416</v>
      </c>
      <c r="Q60" t="s">
        <v>1416</v>
      </c>
      <c r="R60" t="str">
        <f>IF(E60="","",IF(②選手情報入力!T69="","",IF(G60=1,IF(②選手情報入力!$U$6="","",②選手情報入力!$U$6),IF(②選手情報入力!$U$7="","",②選手情報入力!$U$7))))</f>
        <v/>
      </c>
      <c r="S60" t="str">
        <f>IF(E60="","",IF(②選手情報入力!T69="","",IF(G60=1,IF(②選手情報入力!$T$6="",0,1),IF(②選手情報入力!$T$7="",0,1))))</f>
        <v/>
      </c>
      <c r="T60" t="str">
        <f>IF(E60="","",IF(②選手情報入力!T69="","",2))</f>
        <v/>
      </c>
      <c r="U60" t="s">
        <v>1416</v>
      </c>
      <c r="V60" t="str">
        <f>IF(E60="","",IF(②選手情報入力!V69="","",IF(G60=1,IF(②選手情報入力!$W$6="","",②選手情報入力!$W$6),IF(②選手情報入力!$W$7="","",②選手情報入力!$W$7))))</f>
        <v/>
      </c>
      <c r="W60" t="str">
        <f>IF(E60="","",IF(②選手情報入力!V69="","",IF(G60=1,IF(②選手情報入力!$V$6="",0,1),IF(②選手情報入力!$V$7="",0,1))))</f>
        <v/>
      </c>
      <c r="X60" t="str">
        <f>IF(E60="","",IF(②選手情報入力!V69="","",2))</f>
        <v/>
      </c>
    </row>
    <row r="61" spans="1:24">
      <c r="A61" t="str">
        <f>IF(E61="","",data_kyogisha!A61)</f>
        <v/>
      </c>
      <c r="B61" t="str">
        <f>IF(E61="","",①団体情報入力!$C$5)</f>
        <v/>
      </c>
      <c r="C61" t="str">
        <f>IF(A61="","",VLOOKUP(B61,Sheet6!C:D,2,0))</f>
        <v/>
      </c>
      <c r="E61" t="str">
        <f>IF(②選手情報入力!C70="","",②選手情報入力!C70)</f>
        <v/>
      </c>
      <c r="F61" t="str">
        <f>IF(E61="","",②選手情報入力!D70)</f>
        <v/>
      </c>
      <c r="G61" t="str">
        <f>IF(E61="","",IF(②選手情報入力!I70="男",1,2))</f>
        <v/>
      </c>
      <c r="H61" t="str">
        <f>IF(E61="","",VLOOKUP(data_kyogisha!Q61,Sheet3!A:G,2,0))</f>
        <v/>
      </c>
      <c r="I61" t="str">
        <f>IF(E61="","",IF(②選手情報入力!M70="","",②選手情報入力!M70))</f>
        <v/>
      </c>
      <c r="J61" s="28" t="str">
        <f>IF(E61="","",②選手情報入力!N70)</f>
        <v/>
      </c>
      <c r="K61" t="str">
        <f>IF(E61="","",VLOOKUP(data_kyogisha!U61,Sheet3!A:G,2,0))</f>
        <v/>
      </c>
      <c r="L61" t="str">
        <f>IF(E61="","",IF(②選手情報入力!P70="","",②選手情報入力!P70))</f>
        <v/>
      </c>
      <c r="M61" s="28" t="str">
        <f>IF(E61="","",②選手情報入力!Q70)</f>
        <v/>
      </c>
      <c r="N61" t="s">
        <v>1416</v>
      </c>
      <c r="O61" t="str">
        <f>IF(E61="","",IF(②選手情報入力!S70="","",②選手情報入力!S70))</f>
        <v/>
      </c>
      <c r="P61" t="s">
        <v>1416</v>
      </c>
      <c r="Q61" t="s">
        <v>1416</v>
      </c>
      <c r="R61" t="str">
        <f>IF(E61="","",IF(②選手情報入力!T70="","",IF(G61=1,IF(②選手情報入力!$U$6="","",②選手情報入力!$U$6),IF(②選手情報入力!$U$7="","",②選手情報入力!$U$7))))</f>
        <v/>
      </c>
      <c r="S61" t="str">
        <f>IF(E61="","",IF(②選手情報入力!T70="","",IF(G61=1,IF(②選手情報入力!$T$6="",0,1),IF(②選手情報入力!$T$7="",0,1))))</f>
        <v/>
      </c>
      <c r="T61" t="str">
        <f>IF(E61="","",IF(②選手情報入力!T70="","",2))</f>
        <v/>
      </c>
      <c r="U61" t="s">
        <v>1416</v>
      </c>
      <c r="V61" t="str">
        <f>IF(E61="","",IF(②選手情報入力!V70="","",IF(G61=1,IF(②選手情報入力!$W$6="","",②選手情報入力!$W$6),IF(②選手情報入力!$W$7="","",②選手情報入力!$W$7))))</f>
        <v/>
      </c>
      <c r="W61" t="str">
        <f>IF(E61="","",IF(②選手情報入力!V70="","",IF(G61=1,IF(②選手情報入力!$V$6="",0,1),IF(②選手情報入力!$V$7="",0,1))))</f>
        <v/>
      </c>
      <c r="X61" t="str">
        <f>IF(E61="","",IF(②選手情報入力!V70="","",2))</f>
        <v/>
      </c>
    </row>
    <row r="62" spans="1:24">
      <c r="A62" t="str">
        <f>IF(E62="","",data_kyogisha!A62)</f>
        <v/>
      </c>
      <c r="B62" t="str">
        <f>IF(E62="","",①団体情報入力!$C$5)</f>
        <v/>
      </c>
      <c r="C62" t="str">
        <f>IF(A62="","",VLOOKUP(B62,Sheet6!C:D,2,0))</f>
        <v/>
      </c>
      <c r="E62" t="str">
        <f>IF(②選手情報入力!C71="","",②選手情報入力!C71)</f>
        <v/>
      </c>
      <c r="F62" t="str">
        <f>IF(E62="","",②選手情報入力!D71)</f>
        <v/>
      </c>
      <c r="G62" t="str">
        <f>IF(E62="","",IF(②選手情報入力!I71="男",1,2))</f>
        <v/>
      </c>
      <c r="H62" t="str">
        <f>IF(E62="","",VLOOKUP(data_kyogisha!Q62,Sheet3!A:G,2,0))</f>
        <v/>
      </c>
      <c r="I62" t="str">
        <f>IF(E62="","",IF(②選手情報入力!M71="","",②選手情報入力!M71))</f>
        <v/>
      </c>
      <c r="J62" s="28" t="str">
        <f>IF(E62="","",②選手情報入力!N71)</f>
        <v/>
      </c>
      <c r="K62" t="str">
        <f>IF(E62="","",VLOOKUP(data_kyogisha!U62,Sheet3!A:G,2,0))</f>
        <v/>
      </c>
      <c r="L62" t="str">
        <f>IF(E62="","",IF(②選手情報入力!P71="","",②選手情報入力!P71))</f>
        <v/>
      </c>
      <c r="M62" s="28" t="str">
        <f>IF(E62="","",②選手情報入力!Q71)</f>
        <v/>
      </c>
      <c r="N62" t="s">
        <v>1416</v>
      </c>
      <c r="O62" t="str">
        <f>IF(E62="","",IF(②選手情報入力!S71="","",②選手情報入力!S71))</f>
        <v/>
      </c>
      <c r="P62" t="s">
        <v>1416</v>
      </c>
      <c r="Q62" t="s">
        <v>1416</v>
      </c>
      <c r="R62" t="str">
        <f>IF(E62="","",IF(②選手情報入力!T71="","",IF(G62=1,IF(②選手情報入力!$U$6="","",②選手情報入力!$U$6),IF(②選手情報入力!$U$7="","",②選手情報入力!$U$7))))</f>
        <v/>
      </c>
      <c r="S62" t="str">
        <f>IF(E62="","",IF(②選手情報入力!T71="","",IF(G62=1,IF(②選手情報入力!$T$6="",0,1),IF(②選手情報入力!$T$7="",0,1))))</f>
        <v/>
      </c>
      <c r="T62" t="str">
        <f>IF(E62="","",IF(②選手情報入力!T71="","",2))</f>
        <v/>
      </c>
      <c r="U62" t="s">
        <v>1416</v>
      </c>
      <c r="V62" t="str">
        <f>IF(E62="","",IF(②選手情報入力!V71="","",IF(G62=1,IF(②選手情報入力!$W$6="","",②選手情報入力!$W$6),IF(②選手情報入力!$W$7="","",②選手情報入力!$W$7))))</f>
        <v/>
      </c>
      <c r="W62" t="str">
        <f>IF(E62="","",IF(②選手情報入力!V71="","",IF(G62=1,IF(②選手情報入力!$V$6="",0,1),IF(②選手情報入力!$V$7="",0,1))))</f>
        <v/>
      </c>
      <c r="X62" t="str">
        <f>IF(E62="","",IF(②選手情報入力!V71="","",2))</f>
        <v/>
      </c>
    </row>
    <row r="63" spans="1:24">
      <c r="A63" t="str">
        <f>IF(E63="","",data_kyogisha!A63)</f>
        <v/>
      </c>
      <c r="B63" t="str">
        <f>IF(E63="","",①団体情報入力!$C$5)</f>
        <v/>
      </c>
      <c r="C63" t="str">
        <f>IF(A63="","",VLOOKUP(B63,Sheet6!C:D,2,0))</f>
        <v/>
      </c>
      <c r="E63" t="str">
        <f>IF(②選手情報入力!C72="","",②選手情報入力!C72)</f>
        <v/>
      </c>
      <c r="F63" t="str">
        <f>IF(E63="","",②選手情報入力!D72)</f>
        <v/>
      </c>
      <c r="G63" t="str">
        <f>IF(E63="","",IF(②選手情報入力!I72="男",1,2))</f>
        <v/>
      </c>
      <c r="H63" t="str">
        <f>IF(E63="","",VLOOKUP(data_kyogisha!Q63,Sheet3!A:G,2,0))</f>
        <v/>
      </c>
      <c r="I63" t="str">
        <f>IF(E63="","",IF(②選手情報入力!M72="","",②選手情報入力!M72))</f>
        <v/>
      </c>
      <c r="J63" s="28" t="str">
        <f>IF(E63="","",②選手情報入力!N72)</f>
        <v/>
      </c>
      <c r="K63" t="str">
        <f>IF(E63="","",VLOOKUP(data_kyogisha!U63,Sheet3!A:G,2,0))</f>
        <v/>
      </c>
      <c r="L63" t="str">
        <f>IF(E63="","",IF(②選手情報入力!P72="","",②選手情報入力!P72))</f>
        <v/>
      </c>
      <c r="M63" s="28" t="str">
        <f>IF(E63="","",②選手情報入力!Q72)</f>
        <v/>
      </c>
      <c r="N63" t="s">
        <v>1416</v>
      </c>
      <c r="O63" t="str">
        <f>IF(E63="","",IF(②選手情報入力!S72="","",②選手情報入力!S72))</f>
        <v/>
      </c>
      <c r="P63" t="s">
        <v>1416</v>
      </c>
      <c r="Q63" t="s">
        <v>1416</v>
      </c>
      <c r="R63" t="str">
        <f>IF(E63="","",IF(②選手情報入力!T72="","",IF(G63=1,IF(②選手情報入力!$U$6="","",②選手情報入力!$U$6),IF(②選手情報入力!$U$7="","",②選手情報入力!$U$7))))</f>
        <v/>
      </c>
      <c r="S63" t="str">
        <f>IF(E63="","",IF(②選手情報入力!T72="","",IF(G63=1,IF(②選手情報入力!$T$6="",0,1),IF(②選手情報入力!$T$7="",0,1))))</f>
        <v/>
      </c>
      <c r="T63" t="str">
        <f>IF(E63="","",IF(②選手情報入力!T72="","",2))</f>
        <v/>
      </c>
      <c r="U63" t="s">
        <v>1416</v>
      </c>
      <c r="V63" t="str">
        <f>IF(E63="","",IF(②選手情報入力!V72="","",IF(G63=1,IF(②選手情報入力!$W$6="","",②選手情報入力!$W$6),IF(②選手情報入力!$W$7="","",②選手情報入力!$W$7))))</f>
        <v/>
      </c>
      <c r="W63" t="str">
        <f>IF(E63="","",IF(②選手情報入力!V72="","",IF(G63=1,IF(②選手情報入力!$V$6="",0,1),IF(②選手情報入力!$V$7="",0,1))))</f>
        <v/>
      </c>
      <c r="X63" t="str">
        <f>IF(E63="","",IF(②選手情報入力!V72="","",2))</f>
        <v/>
      </c>
    </row>
    <row r="64" spans="1:24">
      <c r="A64" t="str">
        <f>IF(E64="","",data_kyogisha!A64)</f>
        <v/>
      </c>
      <c r="B64" t="str">
        <f>IF(E64="","",①団体情報入力!$C$5)</f>
        <v/>
      </c>
      <c r="C64" t="str">
        <f>IF(A64="","",VLOOKUP(B64,Sheet6!C:D,2,0))</f>
        <v/>
      </c>
      <c r="E64" t="str">
        <f>IF(②選手情報入力!C73="","",②選手情報入力!C73)</f>
        <v/>
      </c>
      <c r="F64" t="str">
        <f>IF(E64="","",②選手情報入力!D73)</f>
        <v/>
      </c>
      <c r="G64" t="str">
        <f>IF(E64="","",IF(②選手情報入力!I73="男",1,2))</f>
        <v/>
      </c>
      <c r="H64" t="str">
        <f>IF(E64="","",VLOOKUP(data_kyogisha!Q64,Sheet3!A:G,2,0))</f>
        <v/>
      </c>
      <c r="I64" t="str">
        <f>IF(E64="","",IF(②選手情報入力!M73="","",②選手情報入力!M73))</f>
        <v/>
      </c>
      <c r="J64" s="28" t="str">
        <f>IF(E64="","",②選手情報入力!N73)</f>
        <v/>
      </c>
      <c r="K64" t="str">
        <f>IF(E64="","",VLOOKUP(data_kyogisha!U64,Sheet3!A:G,2,0))</f>
        <v/>
      </c>
      <c r="L64" t="str">
        <f>IF(E64="","",IF(②選手情報入力!P73="","",②選手情報入力!P73))</f>
        <v/>
      </c>
      <c r="M64" s="28" t="str">
        <f>IF(E64="","",②選手情報入力!Q73)</f>
        <v/>
      </c>
      <c r="N64" t="s">
        <v>1416</v>
      </c>
      <c r="O64" t="str">
        <f>IF(E64="","",IF(②選手情報入力!S73="","",②選手情報入力!S73))</f>
        <v/>
      </c>
      <c r="P64" t="s">
        <v>1416</v>
      </c>
      <c r="Q64" t="s">
        <v>1416</v>
      </c>
      <c r="R64" t="str">
        <f>IF(E64="","",IF(②選手情報入力!T73="","",IF(G64=1,IF(②選手情報入力!$U$6="","",②選手情報入力!$U$6),IF(②選手情報入力!$U$7="","",②選手情報入力!$U$7))))</f>
        <v/>
      </c>
      <c r="S64" t="str">
        <f>IF(E64="","",IF(②選手情報入力!T73="","",IF(G64=1,IF(②選手情報入力!$T$6="",0,1),IF(②選手情報入力!$T$7="",0,1))))</f>
        <v/>
      </c>
      <c r="T64" t="str">
        <f>IF(E64="","",IF(②選手情報入力!T73="","",2))</f>
        <v/>
      </c>
      <c r="U64" t="s">
        <v>1416</v>
      </c>
      <c r="V64" t="str">
        <f>IF(E64="","",IF(②選手情報入力!V73="","",IF(G64=1,IF(②選手情報入力!$W$6="","",②選手情報入力!$W$6),IF(②選手情報入力!$W$7="","",②選手情報入力!$W$7))))</f>
        <v/>
      </c>
      <c r="W64" t="str">
        <f>IF(E64="","",IF(②選手情報入力!V73="","",IF(G64=1,IF(②選手情報入力!$V$6="",0,1),IF(②選手情報入力!$V$7="",0,1))))</f>
        <v/>
      </c>
      <c r="X64" t="str">
        <f>IF(E64="","",IF(②選手情報入力!V73="","",2))</f>
        <v/>
      </c>
    </row>
    <row r="65" spans="1:24">
      <c r="A65" t="str">
        <f>IF(E65="","",data_kyogisha!A65)</f>
        <v/>
      </c>
      <c r="B65" t="str">
        <f>IF(E65="","",①団体情報入力!$C$5)</f>
        <v/>
      </c>
      <c r="C65" t="str">
        <f>IF(A65="","",VLOOKUP(B65,Sheet6!C:D,2,0))</f>
        <v/>
      </c>
      <c r="E65" t="str">
        <f>IF(②選手情報入力!C74="","",②選手情報入力!C74)</f>
        <v/>
      </c>
      <c r="F65" t="str">
        <f>IF(E65="","",②選手情報入力!D74)</f>
        <v/>
      </c>
      <c r="G65" t="str">
        <f>IF(E65="","",IF(②選手情報入力!I74="男",1,2))</f>
        <v/>
      </c>
      <c r="H65" t="str">
        <f>IF(E65="","",VLOOKUP(data_kyogisha!Q65,Sheet3!A:G,2,0))</f>
        <v/>
      </c>
      <c r="I65" t="str">
        <f>IF(E65="","",IF(②選手情報入力!M74="","",②選手情報入力!M74))</f>
        <v/>
      </c>
      <c r="J65" s="28" t="str">
        <f>IF(E65="","",②選手情報入力!N74)</f>
        <v/>
      </c>
      <c r="K65" t="str">
        <f>IF(E65="","",VLOOKUP(data_kyogisha!U65,Sheet3!A:G,2,0))</f>
        <v/>
      </c>
      <c r="L65" t="str">
        <f>IF(E65="","",IF(②選手情報入力!P74="","",②選手情報入力!P74))</f>
        <v/>
      </c>
      <c r="M65" s="28" t="str">
        <f>IF(E65="","",②選手情報入力!Q74)</f>
        <v/>
      </c>
      <c r="N65" t="s">
        <v>1416</v>
      </c>
      <c r="O65" t="str">
        <f>IF(E65="","",IF(②選手情報入力!S74="","",②選手情報入力!S74))</f>
        <v/>
      </c>
      <c r="P65" t="s">
        <v>1416</v>
      </c>
      <c r="Q65" t="s">
        <v>1416</v>
      </c>
      <c r="R65" t="str">
        <f>IF(E65="","",IF(②選手情報入力!T74="","",IF(G65=1,IF(②選手情報入力!$U$6="","",②選手情報入力!$U$6),IF(②選手情報入力!$U$7="","",②選手情報入力!$U$7))))</f>
        <v/>
      </c>
      <c r="S65" t="str">
        <f>IF(E65="","",IF(②選手情報入力!T74="","",IF(G65=1,IF(②選手情報入力!$T$6="",0,1),IF(②選手情報入力!$T$7="",0,1))))</f>
        <v/>
      </c>
      <c r="T65" t="str">
        <f>IF(E65="","",IF(②選手情報入力!T74="","",2))</f>
        <v/>
      </c>
      <c r="U65" t="s">
        <v>1416</v>
      </c>
      <c r="V65" t="str">
        <f>IF(E65="","",IF(②選手情報入力!V74="","",IF(G65=1,IF(②選手情報入力!$W$6="","",②選手情報入力!$W$6),IF(②選手情報入力!$W$7="","",②選手情報入力!$W$7))))</f>
        <v/>
      </c>
      <c r="W65" t="str">
        <f>IF(E65="","",IF(②選手情報入力!V74="","",IF(G65=1,IF(②選手情報入力!$V$6="",0,1),IF(②選手情報入力!$V$7="",0,1))))</f>
        <v/>
      </c>
      <c r="X65" t="str">
        <f>IF(E65="","",IF(②選手情報入力!V74="","",2))</f>
        <v/>
      </c>
    </row>
    <row r="66" spans="1:24">
      <c r="A66" t="str">
        <f>IF(E66="","",data_kyogisha!A66)</f>
        <v/>
      </c>
      <c r="B66" t="str">
        <f>IF(E66="","",①団体情報入力!$C$5)</f>
        <v/>
      </c>
      <c r="C66" t="str">
        <f>IF(A66="","",VLOOKUP(B66,Sheet6!C:D,2,0))</f>
        <v/>
      </c>
      <c r="E66" t="str">
        <f>IF(②選手情報入力!C75="","",②選手情報入力!C75)</f>
        <v/>
      </c>
      <c r="F66" t="str">
        <f>IF(E66="","",②選手情報入力!D75)</f>
        <v/>
      </c>
      <c r="G66" t="str">
        <f>IF(E66="","",IF(②選手情報入力!I75="男",1,2))</f>
        <v/>
      </c>
      <c r="H66" t="str">
        <f>IF(E66="","",VLOOKUP(data_kyogisha!Q66,Sheet3!A:G,2,0))</f>
        <v/>
      </c>
      <c r="I66" t="str">
        <f>IF(E66="","",IF(②選手情報入力!M75="","",②選手情報入力!M75))</f>
        <v/>
      </c>
      <c r="J66" s="28" t="str">
        <f>IF(E66="","",②選手情報入力!N75)</f>
        <v/>
      </c>
      <c r="K66" t="str">
        <f>IF(E66="","",VLOOKUP(data_kyogisha!U66,Sheet3!A:G,2,0))</f>
        <v/>
      </c>
      <c r="L66" t="str">
        <f>IF(E66="","",IF(②選手情報入力!P75="","",②選手情報入力!P75))</f>
        <v/>
      </c>
      <c r="M66" s="28" t="str">
        <f>IF(E66="","",②選手情報入力!Q75)</f>
        <v/>
      </c>
      <c r="N66" t="s">
        <v>1416</v>
      </c>
      <c r="O66" t="str">
        <f>IF(E66="","",IF(②選手情報入力!S75="","",②選手情報入力!S75))</f>
        <v/>
      </c>
      <c r="P66" t="s">
        <v>1416</v>
      </c>
      <c r="Q66" t="s">
        <v>1416</v>
      </c>
      <c r="R66" t="str">
        <f>IF(E66="","",IF(②選手情報入力!T75="","",IF(G66=1,IF(②選手情報入力!$U$6="","",②選手情報入力!$U$6),IF(②選手情報入力!$U$7="","",②選手情報入力!$U$7))))</f>
        <v/>
      </c>
      <c r="S66" t="str">
        <f>IF(E66="","",IF(②選手情報入力!T75="","",IF(G66=1,IF(②選手情報入力!$T$6="",0,1),IF(②選手情報入力!$T$7="",0,1))))</f>
        <v/>
      </c>
      <c r="T66" t="str">
        <f>IF(E66="","",IF(②選手情報入力!T75="","",2))</f>
        <v/>
      </c>
      <c r="U66" t="s">
        <v>1416</v>
      </c>
      <c r="V66" t="str">
        <f>IF(E66="","",IF(②選手情報入力!V75="","",IF(G66=1,IF(②選手情報入力!$W$6="","",②選手情報入力!$W$6),IF(②選手情報入力!$W$7="","",②選手情報入力!$W$7))))</f>
        <v/>
      </c>
      <c r="W66" t="str">
        <f>IF(E66="","",IF(②選手情報入力!V75="","",IF(G66=1,IF(②選手情報入力!$V$6="",0,1),IF(②選手情報入力!$V$7="",0,1))))</f>
        <v/>
      </c>
      <c r="X66" t="str">
        <f>IF(E66="","",IF(②選手情報入力!V75="","",2))</f>
        <v/>
      </c>
    </row>
    <row r="67" spans="1:24">
      <c r="A67" t="str">
        <f>IF(E67="","",data_kyogisha!A67)</f>
        <v/>
      </c>
      <c r="B67" t="str">
        <f>IF(E67="","",①団体情報入力!$C$5)</f>
        <v/>
      </c>
      <c r="C67" t="str">
        <f>IF(A67="","",VLOOKUP(B67,Sheet6!C:D,2,0))</f>
        <v/>
      </c>
      <c r="E67" t="str">
        <f>IF(②選手情報入力!C76="","",②選手情報入力!C76)</f>
        <v/>
      </c>
      <c r="F67" t="str">
        <f>IF(E67="","",②選手情報入力!D76)</f>
        <v/>
      </c>
      <c r="G67" t="str">
        <f>IF(E67="","",IF(②選手情報入力!I76="男",1,2))</f>
        <v/>
      </c>
      <c r="H67" t="str">
        <f>IF(E67="","",VLOOKUP(data_kyogisha!Q67,Sheet3!A:G,2,0))</f>
        <v/>
      </c>
      <c r="I67" t="str">
        <f>IF(E67="","",IF(②選手情報入力!M76="","",②選手情報入力!M76))</f>
        <v/>
      </c>
      <c r="J67" s="28" t="str">
        <f>IF(E67="","",②選手情報入力!N76)</f>
        <v/>
      </c>
      <c r="K67" t="str">
        <f>IF(E67="","",VLOOKUP(data_kyogisha!U67,Sheet3!A:G,2,0))</f>
        <v/>
      </c>
      <c r="L67" t="str">
        <f>IF(E67="","",IF(②選手情報入力!P76="","",②選手情報入力!P76))</f>
        <v/>
      </c>
      <c r="M67" s="28" t="str">
        <f>IF(E67="","",②選手情報入力!Q76)</f>
        <v/>
      </c>
      <c r="N67" t="s">
        <v>1416</v>
      </c>
      <c r="O67" t="str">
        <f>IF(E67="","",IF(②選手情報入力!S76="","",②選手情報入力!S76))</f>
        <v/>
      </c>
      <c r="P67" t="s">
        <v>1416</v>
      </c>
      <c r="Q67" t="s">
        <v>1416</v>
      </c>
      <c r="R67" t="str">
        <f>IF(E67="","",IF(②選手情報入力!T76="","",IF(G67=1,IF(②選手情報入力!$U$6="","",②選手情報入力!$U$6),IF(②選手情報入力!$U$7="","",②選手情報入力!$U$7))))</f>
        <v/>
      </c>
      <c r="S67" t="str">
        <f>IF(E67="","",IF(②選手情報入力!T76="","",IF(G67=1,IF(②選手情報入力!$T$6="",0,1),IF(②選手情報入力!$T$7="",0,1))))</f>
        <v/>
      </c>
      <c r="T67" t="str">
        <f>IF(E67="","",IF(②選手情報入力!T76="","",2))</f>
        <v/>
      </c>
      <c r="U67" t="s">
        <v>1416</v>
      </c>
      <c r="V67" t="str">
        <f>IF(E67="","",IF(②選手情報入力!V76="","",IF(G67=1,IF(②選手情報入力!$W$6="","",②選手情報入力!$W$6),IF(②選手情報入力!$W$7="","",②選手情報入力!$W$7))))</f>
        <v/>
      </c>
      <c r="W67" t="str">
        <f>IF(E67="","",IF(②選手情報入力!V76="","",IF(G67=1,IF(②選手情報入力!$V$6="",0,1),IF(②選手情報入力!$V$7="",0,1))))</f>
        <v/>
      </c>
      <c r="X67" t="str">
        <f>IF(E67="","",IF(②選手情報入力!V76="","",2))</f>
        <v/>
      </c>
    </row>
    <row r="68" spans="1:24">
      <c r="A68" t="str">
        <f>IF(E68="","",data_kyogisha!A68)</f>
        <v/>
      </c>
      <c r="B68" t="str">
        <f>IF(E68="","",①団体情報入力!$C$5)</f>
        <v/>
      </c>
      <c r="C68" t="str">
        <f>IF(A68="","",VLOOKUP(B68,Sheet6!C:D,2,0))</f>
        <v/>
      </c>
      <c r="E68" t="str">
        <f>IF(②選手情報入力!C77="","",②選手情報入力!C77)</f>
        <v/>
      </c>
      <c r="F68" t="str">
        <f>IF(E68="","",②選手情報入力!D77)</f>
        <v/>
      </c>
      <c r="G68" t="str">
        <f>IF(E68="","",IF(②選手情報入力!I77="男",1,2))</f>
        <v/>
      </c>
      <c r="H68" t="str">
        <f>IF(E68="","",VLOOKUP(data_kyogisha!Q68,Sheet3!A:G,2,0))</f>
        <v/>
      </c>
      <c r="I68" t="str">
        <f>IF(E68="","",IF(②選手情報入力!M77="","",②選手情報入力!M77))</f>
        <v/>
      </c>
      <c r="J68" s="28" t="str">
        <f>IF(E68="","",②選手情報入力!N77)</f>
        <v/>
      </c>
      <c r="K68" t="str">
        <f>IF(E68="","",VLOOKUP(data_kyogisha!U68,Sheet3!A:G,2,0))</f>
        <v/>
      </c>
      <c r="L68" t="str">
        <f>IF(E68="","",IF(②選手情報入力!P77="","",②選手情報入力!P77))</f>
        <v/>
      </c>
      <c r="M68" s="28" t="str">
        <f>IF(E68="","",②選手情報入力!Q77)</f>
        <v/>
      </c>
      <c r="N68" t="s">
        <v>1416</v>
      </c>
      <c r="O68" t="str">
        <f>IF(E68="","",IF(②選手情報入力!S77="","",②選手情報入力!S77))</f>
        <v/>
      </c>
      <c r="P68" t="s">
        <v>1416</v>
      </c>
      <c r="Q68" t="s">
        <v>1416</v>
      </c>
      <c r="R68" t="str">
        <f>IF(E68="","",IF(②選手情報入力!T77="","",IF(G68=1,IF(②選手情報入力!$U$6="","",②選手情報入力!$U$6),IF(②選手情報入力!$U$7="","",②選手情報入力!$U$7))))</f>
        <v/>
      </c>
      <c r="S68" t="str">
        <f>IF(E68="","",IF(②選手情報入力!T77="","",IF(G68=1,IF(②選手情報入力!$T$6="",0,1),IF(②選手情報入力!$T$7="",0,1))))</f>
        <v/>
      </c>
      <c r="T68" t="str">
        <f>IF(E68="","",IF(②選手情報入力!T77="","",2))</f>
        <v/>
      </c>
      <c r="U68" t="s">
        <v>1416</v>
      </c>
      <c r="V68" t="str">
        <f>IF(E68="","",IF(②選手情報入力!V77="","",IF(G68=1,IF(②選手情報入力!$W$6="","",②選手情報入力!$W$6),IF(②選手情報入力!$W$7="","",②選手情報入力!$W$7))))</f>
        <v/>
      </c>
      <c r="W68" t="str">
        <f>IF(E68="","",IF(②選手情報入力!V77="","",IF(G68=1,IF(②選手情報入力!$V$6="",0,1),IF(②選手情報入力!$V$7="",0,1))))</f>
        <v/>
      </c>
      <c r="X68" t="str">
        <f>IF(E68="","",IF(②選手情報入力!V77="","",2))</f>
        <v/>
      </c>
    </row>
    <row r="69" spans="1:24">
      <c r="A69" t="str">
        <f>IF(E69="","",data_kyogisha!A69)</f>
        <v/>
      </c>
      <c r="B69" t="str">
        <f>IF(E69="","",①団体情報入力!$C$5)</f>
        <v/>
      </c>
      <c r="C69" t="str">
        <f>IF(A69="","",VLOOKUP(B69,Sheet6!C:D,2,0))</f>
        <v/>
      </c>
      <c r="E69" t="str">
        <f>IF(②選手情報入力!C78="","",②選手情報入力!C78)</f>
        <v/>
      </c>
      <c r="F69" t="str">
        <f>IF(E69="","",②選手情報入力!D78)</f>
        <v/>
      </c>
      <c r="G69" t="str">
        <f>IF(E69="","",IF(②選手情報入力!I78="男",1,2))</f>
        <v/>
      </c>
      <c r="H69" t="str">
        <f>IF(E69="","",VLOOKUP(data_kyogisha!Q69,Sheet3!A:G,2,0))</f>
        <v/>
      </c>
      <c r="I69" t="str">
        <f>IF(E69="","",IF(②選手情報入力!M78="","",②選手情報入力!M78))</f>
        <v/>
      </c>
      <c r="J69" s="28" t="str">
        <f>IF(E69="","",②選手情報入力!N78)</f>
        <v/>
      </c>
      <c r="K69" t="str">
        <f>IF(E69="","",VLOOKUP(data_kyogisha!U69,Sheet3!A:G,2,0))</f>
        <v/>
      </c>
      <c r="L69" t="str">
        <f>IF(E69="","",IF(②選手情報入力!P78="","",②選手情報入力!P78))</f>
        <v/>
      </c>
      <c r="M69" s="28" t="str">
        <f>IF(E69="","",②選手情報入力!Q78)</f>
        <v/>
      </c>
      <c r="N69" t="s">
        <v>1416</v>
      </c>
      <c r="O69" t="str">
        <f>IF(E69="","",IF(②選手情報入力!S78="","",②選手情報入力!S78))</f>
        <v/>
      </c>
      <c r="P69" t="s">
        <v>1416</v>
      </c>
      <c r="Q69" t="s">
        <v>1416</v>
      </c>
      <c r="R69" t="str">
        <f>IF(E69="","",IF(②選手情報入力!T78="","",IF(G69=1,IF(②選手情報入力!$U$6="","",②選手情報入力!$U$6),IF(②選手情報入力!$U$7="","",②選手情報入力!$U$7))))</f>
        <v/>
      </c>
      <c r="S69" t="str">
        <f>IF(E69="","",IF(②選手情報入力!T78="","",IF(G69=1,IF(②選手情報入力!$T$6="",0,1),IF(②選手情報入力!$T$7="",0,1))))</f>
        <v/>
      </c>
      <c r="T69" t="str">
        <f>IF(E69="","",IF(②選手情報入力!T78="","",2))</f>
        <v/>
      </c>
      <c r="U69" t="s">
        <v>1416</v>
      </c>
      <c r="V69" t="str">
        <f>IF(E69="","",IF(②選手情報入力!V78="","",IF(G69=1,IF(②選手情報入力!$W$6="","",②選手情報入力!$W$6),IF(②選手情報入力!$W$7="","",②選手情報入力!$W$7))))</f>
        <v/>
      </c>
      <c r="W69" t="str">
        <f>IF(E69="","",IF(②選手情報入力!V78="","",IF(G69=1,IF(②選手情報入力!$V$6="",0,1),IF(②選手情報入力!$V$7="",0,1))))</f>
        <v/>
      </c>
      <c r="X69" t="str">
        <f>IF(E69="","",IF(②選手情報入力!V78="","",2))</f>
        <v/>
      </c>
    </row>
    <row r="70" spans="1:24">
      <c r="A70" t="str">
        <f>IF(E70="","",data_kyogisha!A70)</f>
        <v/>
      </c>
      <c r="B70" t="str">
        <f>IF(E70="","",①団体情報入力!$C$5)</f>
        <v/>
      </c>
      <c r="C70" t="str">
        <f>IF(A70="","",VLOOKUP(B70,Sheet6!C:D,2,0))</f>
        <v/>
      </c>
      <c r="E70" t="str">
        <f>IF(②選手情報入力!C79="","",②選手情報入力!C79)</f>
        <v/>
      </c>
      <c r="F70" t="str">
        <f>IF(E70="","",②選手情報入力!D79)</f>
        <v/>
      </c>
      <c r="G70" t="str">
        <f>IF(E70="","",IF(②選手情報入力!I79="男",1,2))</f>
        <v/>
      </c>
      <c r="H70" t="str">
        <f>IF(E70="","",VLOOKUP(data_kyogisha!Q70,Sheet3!A:G,2,0))</f>
        <v/>
      </c>
      <c r="I70" t="str">
        <f>IF(E70="","",IF(②選手情報入力!M79="","",②選手情報入力!M79))</f>
        <v/>
      </c>
      <c r="J70" s="28" t="str">
        <f>IF(E70="","",②選手情報入力!N79)</f>
        <v/>
      </c>
      <c r="K70" t="str">
        <f>IF(E70="","",VLOOKUP(data_kyogisha!U70,Sheet3!A:G,2,0))</f>
        <v/>
      </c>
      <c r="L70" t="str">
        <f>IF(E70="","",IF(②選手情報入力!P79="","",②選手情報入力!P79))</f>
        <v/>
      </c>
      <c r="M70" s="28" t="str">
        <f>IF(E70="","",②選手情報入力!Q79)</f>
        <v/>
      </c>
      <c r="N70" t="s">
        <v>1416</v>
      </c>
      <c r="O70" t="str">
        <f>IF(E70="","",IF(②選手情報入力!S79="","",②選手情報入力!S79))</f>
        <v/>
      </c>
      <c r="P70" t="s">
        <v>1416</v>
      </c>
      <c r="Q70" t="s">
        <v>1416</v>
      </c>
      <c r="R70" t="str">
        <f>IF(E70="","",IF(②選手情報入力!T79="","",IF(G70=1,IF(②選手情報入力!$U$6="","",②選手情報入力!$U$6),IF(②選手情報入力!$U$7="","",②選手情報入力!$U$7))))</f>
        <v/>
      </c>
      <c r="S70" t="str">
        <f>IF(E70="","",IF(②選手情報入力!T79="","",IF(G70=1,IF(②選手情報入力!$T$6="",0,1),IF(②選手情報入力!$T$7="",0,1))))</f>
        <v/>
      </c>
      <c r="T70" t="str">
        <f>IF(E70="","",IF(②選手情報入力!T79="","",2))</f>
        <v/>
      </c>
      <c r="U70" t="s">
        <v>1416</v>
      </c>
      <c r="V70" t="str">
        <f>IF(E70="","",IF(②選手情報入力!V79="","",IF(G70=1,IF(②選手情報入力!$W$6="","",②選手情報入力!$W$6),IF(②選手情報入力!$W$7="","",②選手情報入力!$W$7))))</f>
        <v/>
      </c>
      <c r="W70" t="str">
        <f>IF(E70="","",IF(②選手情報入力!V79="","",IF(G70=1,IF(②選手情報入力!$V$6="",0,1),IF(②選手情報入力!$V$7="",0,1))))</f>
        <v/>
      </c>
      <c r="X70" t="str">
        <f>IF(E70="","",IF(②選手情報入力!V79="","",2))</f>
        <v/>
      </c>
    </row>
    <row r="71" spans="1:24">
      <c r="A71" t="str">
        <f>IF(E71="","",data_kyogisha!A71)</f>
        <v/>
      </c>
      <c r="B71" t="str">
        <f>IF(E71="","",①団体情報入力!$C$5)</f>
        <v/>
      </c>
      <c r="C71" t="str">
        <f>IF(A71="","",VLOOKUP(B71,Sheet6!C:D,2,0))</f>
        <v/>
      </c>
      <c r="E71" t="str">
        <f>IF(②選手情報入力!C80="","",②選手情報入力!C80)</f>
        <v/>
      </c>
      <c r="F71" t="str">
        <f>IF(E71="","",②選手情報入力!D80)</f>
        <v/>
      </c>
      <c r="G71" t="str">
        <f>IF(E71="","",IF(②選手情報入力!I80="男",1,2))</f>
        <v/>
      </c>
      <c r="H71" t="str">
        <f>IF(E71="","",VLOOKUP(data_kyogisha!Q71,Sheet3!A:G,2,0))</f>
        <v/>
      </c>
      <c r="I71" t="str">
        <f>IF(E71="","",IF(②選手情報入力!M80="","",②選手情報入力!M80))</f>
        <v/>
      </c>
      <c r="J71" s="28" t="str">
        <f>IF(E71="","",②選手情報入力!N80)</f>
        <v/>
      </c>
      <c r="K71" t="str">
        <f>IF(E71="","",VLOOKUP(data_kyogisha!U71,Sheet3!A:G,2,0))</f>
        <v/>
      </c>
      <c r="L71" t="str">
        <f>IF(E71="","",IF(②選手情報入力!P80="","",②選手情報入力!P80))</f>
        <v/>
      </c>
      <c r="M71" s="28" t="str">
        <f>IF(E71="","",②選手情報入力!Q80)</f>
        <v/>
      </c>
      <c r="N71" t="s">
        <v>1416</v>
      </c>
      <c r="O71" t="str">
        <f>IF(E71="","",IF(②選手情報入力!S80="","",②選手情報入力!S80))</f>
        <v/>
      </c>
      <c r="P71" t="s">
        <v>1416</v>
      </c>
      <c r="Q71" t="s">
        <v>1416</v>
      </c>
      <c r="R71" t="str">
        <f>IF(E71="","",IF(②選手情報入力!T80="","",IF(G71=1,IF(②選手情報入力!$U$6="","",②選手情報入力!$U$6),IF(②選手情報入力!$U$7="","",②選手情報入力!$U$7))))</f>
        <v/>
      </c>
      <c r="S71" t="str">
        <f>IF(E71="","",IF(②選手情報入力!T80="","",IF(G71=1,IF(②選手情報入力!$T$6="",0,1),IF(②選手情報入力!$T$7="",0,1))))</f>
        <v/>
      </c>
      <c r="T71" t="str">
        <f>IF(E71="","",IF(②選手情報入力!T80="","",2))</f>
        <v/>
      </c>
      <c r="U71" t="s">
        <v>1416</v>
      </c>
      <c r="V71" t="str">
        <f>IF(E71="","",IF(②選手情報入力!V80="","",IF(G71=1,IF(②選手情報入力!$W$6="","",②選手情報入力!$W$6),IF(②選手情報入力!$W$7="","",②選手情報入力!$W$7))))</f>
        <v/>
      </c>
      <c r="W71" t="str">
        <f>IF(E71="","",IF(②選手情報入力!V80="","",IF(G71=1,IF(②選手情報入力!$V$6="",0,1),IF(②選手情報入力!$V$7="",0,1))))</f>
        <v/>
      </c>
      <c r="X71" t="str">
        <f>IF(E71="","",IF(②選手情報入力!V80="","",2))</f>
        <v/>
      </c>
    </row>
    <row r="72" spans="1:24">
      <c r="A72" t="str">
        <f>IF(E72="","",data_kyogisha!A72)</f>
        <v/>
      </c>
      <c r="B72" t="str">
        <f>IF(E72="","",①団体情報入力!$C$5)</f>
        <v/>
      </c>
      <c r="C72" t="str">
        <f>IF(A72="","",VLOOKUP(B72,Sheet6!C:D,2,0))</f>
        <v/>
      </c>
      <c r="E72" t="str">
        <f>IF(②選手情報入力!C81="","",②選手情報入力!C81)</f>
        <v/>
      </c>
      <c r="F72" t="str">
        <f>IF(E72="","",②選手情報入力!D81)</f>
        <v/>
      </c>
      <c r="G72" t="str">
        <f>IF(E72="","",IF(②選手情報入力!I81="男",1,2))</f>
        <v/>
      </c>
      <c r="H72" t="str">
        <f>IF(E72="","",VLOOKUP(data_kyogisha!Q72,Sheet3!A:G,2,0))</f>
        <v/>
      </c>
      <c r="I72" t="str">
        <f>IF(E72="","",IF(②選手情報入力!M81="","",②選手情報入力!M81))</f>
        <v/>
      </c>
      <c r="J72" s="28" t="str">
        <f>IF(E72="","",②選手情報入力!N81)</f>
        <v/>
      </c>
      <c r="K72" t="str">
        <f>IF(E72="","",VLOOKUP(data_kyogisha!U72,Sheet3!A:G,2,0))</f>
        <v/>
      </c>
      <c r="L72" t="str">
        <f>IF(E72="","",IF(②選手情報入力!P81="","",②選手情報入力!P81))</f>
        <v/>
      </c>
      <c r="M72" s="28" t="str">
        <f>IF(E72="","",②選手情報入力!Q81)</f>
        <v/>
      </c>
      <c r="N72" t="s">
        <v>1416</v>
      </c>
      <c r="O72" t="str">
        <f>IF(E72="","",IF(②選手情報入力!S81="","",②選手情報入力!S81))</f>
        <v/>
      </c>
      <c r="P72" t="s">
        <v>1416</v>
      </c>
      <c r="Q72" t="s">
        <v>1416</v>
      </c>
      <c r="R72" t="str">
        <f>IF(E72="","",IF(②選手情報入力!T81="","",IF(G72=1,IF(②選手情報入力!$U$6="","",②選手情報入力!$U$6),IF(②選手情報入力!$U$7="","",②選手情報入力!$U$7))))</f>
        <v/>
      </c>
      <c r="S72" t="str">
        <f>IF(E72="","",IF(②選手情報入力!T81="","",IF(G72=1,IF(②選手情報入力!$T$6="",0,1),IF(②選手情報入力!$T$7="",0,1))))</f>
        <v/>
      </c>
      <c r="T72" t="str">
        <f>IF(E72="","",IF(②選手情報入力!T81="","",2))</f>
        <v/>
      </c>
      <c r="U72" t="s">
        <v>1416</v>
      </c>
      <c r="V72" t="str">
        <f>IF(E72="","",IF(②選手情報入力!V81="","",IF(G72=1,IF(②選手情報入力!$W$6="","",②選手情報入力!$W$6),IF(②選手情報入力!$W$7="","",②選手情報入力!$W$7))))</f>
        <v/>
      </c>
      <c r="W72" t="str">
        <f>IF(E72="","",IF(②選手情報入力!V81="","",IF(G72=1,IF(②選手情報入力!$V$6="",0,1),IF(②選手情報入力!$V$7="",0,1))))</f>
        <v/>
      </c>
      <c r="X72" t="str">
        <f>IF(E72="","",IF(②選手情報入力!V81="","",2))</f>
        <v/>
      </c>
    </row>
    <row r="73" spans="1:24">
      <c r="A73" t="str">
        <f>IF(E73="","",data_kyogisha!A73)</f>
        <v/>
      </c>
      <c r="B73" t="str">
        <f>IF(E73="","",①団体情報入力!$C$5)</f>
        <v/>
      </c>
      <c r="C73" t="str">
        <f>IF(A73="","",VLOOKUP(B73,Sheet6!C:D,2,0))</f>
        <v/>
      </c>
      <c r="E73" t="str">
        <f>IF(②選手情報入力!C82="","",②選手情報入力!C82)</f>
        <v/>
      </c>
      <c r="F73" t="str">
        <f>IF(E73="","",②選手情報入力!D82)</f>
        <v/>
      </c>
      <c r="G73" t="str">
        <f>IF(E73="","",IF(②選手情報入力!I82="男",1,2))</f>
        <v/>
      </c>
      <c r="H73" t="str">
        <f>IF(E73="","",VLOOKUP(data_kyogisha!Q73,Sheet3!A:G,2,0))</f>
        <v/>
      </c>
      <c r="I73" t="str">
        <f>IF(E73="","",IF(②選手情報入力!M82="","",②選手情報入力!M82))</f>
        <v/>
      </c>
      <c r="J73" s="28" t="str">
        <f>IF(E73="","",②選手情報入力!N82)</f>
        <v/>
      </c>
      <c r="K73" t="str">
        <f>IF(E73="","",VLOOKUP(data_kyogisha!U73,Sheet3!A:G,2,0))</f>
        <v/>
      </c>
      <c r="L73" t="str">
        <f>IF(E73="","",IF(②選手情報入力!P82="","",②選手情報入力!P82))</f>
        <v/>
      </c>
      <c r="M73" s="28" t="str">
        <f>IF(E73="","",②選手情報入力!Q82)</f>
        <v/>
      </c>
      <c r="N73" t="s">
        <v>1416</v>
      </c>
      <c r="O73" t="str">
        <f>IF(E73="","",IF(②選手情報入力!S82="","",②選手情報入力!S82))</f>
        <v/>
      </c>
      <c r="P73" t="s">
        <v>1416</v>
      </c>
      <c r="Q73" t="s">
        <v>1416</v>
      </c>
      <c r="R73" t="str">
        <f>IF(E73="","",IF(②選手情報入力!T82="","",IF(G73=1,IF(②選手情報入力!$U$6="","",②選手情報入力!$U$6),IF(②選手情報入力!$U$7="","",②選手情報入力!$U$7))))</f>
        <v/>
      </c>
      <c r="S73" t="str">
        <f>IF(E73="","",IF(②選手情報入力!T82="","",IF(G73=1,IF(②選手情報入力!$T$6="",0,1),IF(②選手情報入力!$T$7="",0,1))))</f>
        <v/>
      </c>
      <c r="T73" t="str">
        <f>IF(E73="","",IF(②選手情報入力!T82="","",2))</f>
        <v/>
      </c>
      <c r="U73" t="s">
        <v>1416</v>
      </c>
      <c r="V73" t="str">
        <f>IF(E73="","",IF(②選手情報入力!V82="","",IF(G73=1,IF(②選手情報入力!$W$6="","",②選手情報入力!$W$6),IF(②選手情報入力!$W$7="","",②選手情報入力!$W$7))))</f>
        <v/>
      </c>
      <c r="W73" t="str">
        <f>IF(E73="","",IF(②選手情報入力!V82="","",IF(G73=1,IF(②選手情報入力!$V$6="",0,1),IF(②選手情報入力!$V$7="",0,1))))</f>
        <v/>
      </c>
      <c r="X73" t="str">
        <f>IF(E73="","",IF(②選手情報入力!V82="","",2))</f>
        <v/>
      </c>
    </row>
    <row r="74" spans="1:24">
      <c r="A74" t="str">
        <f>IF(E74="","",data_kyogisha!A74)</f>
        <v/>
      </c>
      <c r="B74" t="str">
        <f>IF(E74="","",①団体情報入力!$C$5)</f>
        <v/>
      </c>
      <c r="C74" t="str">
        <f>IF(A74="","",VLOOKUP(B74,Sheet6!C:D,2,0))</f>
        <v/>
      </c>
      <c r="E74" t="str">
        <f>IF(②選手情報入力!C83="","",②選手情報入力!C83)</f>
        <v/>
      </c>
      <c r="F74" t="str">
        <f>IF(E74="","",②選手情報入力!D83)</f>
        <v/>
      </c>
      <c r="G74" t="str">
        <f>IF(E74="","",IF(②選手情報入力!I83="男",1,2))</f>
        <v/>
      </c>
      <c r="H74" t="str">
        <f>IF(E74="","",VLOOKUP(data_kyogisha!Q74,Sheet3!A:G,2,0))</f>
        <v/>
      </c>
      <c r="I74" t="str">
        <f>IF(E74="","",IF(②選手情報入力!M83="","",②選手情報入力!M83))</f>
        <v/>
      </c>
      <c r="J74" s="28" t="str">
        <f>IF(E74="","",②選手情報入力!N83)</f>
        <v/>
      </c>
      <c r="K74" t="str">
        <f>IF(E74="","",VLOOKUP(data_kyogisha!U74,Sheet3!A:G,2,0))</f>
        <v/>
      </c>
      <c r="L74" t="str">
        <f>IF(E74="","",IF(②選手情報入力!P83="","",②選手情報入力!P83))</f>
        <v/>
      </c>
      <c r="M74" s="28" t="str">
        <f>IF(E74="","",②選手情報入力!Q83)</f>
        <v/>
      </c>
      <c r="N74" t="s">
        <v>1416</v>
      </c>
      <c r="O74" t="str">
        <f>IF(E74="","",IF(②選手情報入力!S83="","",②選手情報入力!S83))</f>
        <v/>
      </c>
      <c r="P74" t="s">
        <v>1416</v>
      </c>
      <c r="Q74" t="s">
        <v>1416</v>
      </c>
      <c r="R74" t="str">
        <f>IF(E74="","",IF(②選手情報入力!T83="","",IF(G74=1,IF(②選手情報入力!$U$6="","",②選手情報入力!$U$6),IF(②選手情報入力!$U$7="","",②選手情報入力!$U$7))))</f>
        <v/>
      </c>
      <c r="S74" t="str">
        <f>IF(E74="","",IF(②選手情報入力!T83="","",IF(G74=1,IF(②選手情報入力!$T$6="",0,1),IF(②選手情報入力!$T$7="",0,1))))</f>
        <v/>
      </c>
      <c r="T74" t="str">
        <f>IF(E74="","",IF(②選手情報入力!T83="","",2))</f>
        <v/>
      </c>
      <c r="U74" t="s">
        <v>1416</v>
      </c>
      <c r="V74" t="str">
        <f>IF(E74="","",IF(②選手情報入力!V83="","",IF(G74=1,IF(②選手情報入力!$W$6="","",②選手情報入力!$W$6),IF(②選手情報入力!$W$7="","",②選手情報入力!$W$7))))</f>
        <v/>
      </c>
      <c r="W74" t="str">
        <f>IF(E74="","",IF(②選手情報入力!V83="","",IF(G74=1,IF(②選手情報入力!$V$6="",0,1),IF(②選手情報入力!$V$7="",0,1))))</f>
        <v/>
      </c>
      <c r="X74" t="str">
        <f>IF(E74="","",IF(②選手情報入力!V83="","",2))</f>
        <v/>
      </c>
    </row>
    <row r="75" spans="1:24">
      <c r="A75" t="str">
        <f>IF(E75="","",data_kyogisha!A75)</f>
        <v/>
      </c>
      <c r="B75" t="str">
        <f>IF(E75="","",①団体情報入力!$C$5)</f>
        <v/>
      </c>
      <c r="C75" t="str">
        <f>IF(A75="","",VLOOKUP(B75,Sheet6!C:D,2,0))</f>
        <v/>
      </c>
      <c r="E75" t="str">
        <f>IF(②選手情報入力!C84="","",②選手情報入力!C84)</f>
        <v/>
      </c>
      <c r="F75" t="str">
        <f>IF(E75="","",②選手情報入力!D84)</f>
        <v/>
      </c>
      <c r="G75" t="str">
        <f>IF(E75="","",IF(②選手情報入力!I84="男",1,2))</f>
        <v/>
      </c>
      <c r="H75" t="str">
        <f>IF(E75="","",VLOOKUP(data_kyogisha!Q75,Sheet3!A:G,2,0))</f>
        <v/>
      </c>
      <c r="I75" t="str">
        <f>IF(E75="","",IF(②選手情報入力!M84="","",②選手情報入力!M84))</f>
        <v/>
      </c>
      <c r="J75" s="28" t="str">
        <f>IF(E75="","",②選手情報入力!N84)</f>
        <v/>
      </c>
      <c r="K75" t="str">
        <f>IF(E75="","",VLOOKUP(data_kyogisha!U75,Sheet3!A:G,2,0))</f>
        <v/>
      </c>
      <c r="L75" t="str">
        <f>IF(E75="","",IF(②選手情報入力!P84="","",②選手情報入力!P84))</f>
        <v/>
      </c>
      <c r="M75" s="28" t="str">
        <f>IF(E75="","",②選手情報入力!Q84)</f>
        <v/>
      </c>
      <c r="N75" t="s">
        <v>1416</v>
      </c>
      <c r="O75" t="str">
        <f>IF(E75="","",IF(②選手情報入力!S84="","",②選手情報入力!S84))</f>
        <v/>
      </c>
      <c r="P75" t="s">
        <v>1416</v>
      </c>
      <c r="Q75" t="s">
        <v>1416</v>
      </c>
      <c r="R75" t="str">
        <f>IF(E75="","",IF(②選手情報入力!T84="","",IF(G75=1,IF(②選手情報入力!$U$6="","",②選手情報入力!$U$6),IF(②選手情報入力!$U$7="","",②選手情報入力!$U$7))))</f>
        <v/>
      </c>
      <c r="S75" t="str">
        <f>IF(E75="","",IF(②選手情報入力!T84="","",IF(G75=1,IF(②選手情報入力!$T$6="",0,1),IF(②選手情報入力!$T$7="",0,1))))</f>
        <v/>
      </c>
      <c r="T75" t="str">
        <f>IF(E75="","",IF(②選手情報入力!T84="","",2))</f>
        <v/>
      </c>
      <c r="U75" t="s">
        <v>1416</v>
      </c>
      <c r="V75" t="str">
        <f>IF(E75="","",IF(②選手情報入力!V84="","",IF(G75=1,IF(②選手情報入力!$W$6="","",②選手情報入力!$W$6),IF(②選手情報入力!$W$7="","",②選手情報入力!$W$7))))</f>
        <v/>
      </c>
      <c r="W75" t="str">
        <f>IF(E75="","",IF(②選手情報入力!V84="","",IF(G75=1,IF(②選手情報入力!$V$6="",0,1),IF(②選手情報入力!$V$7="",0,1))))</f>
        <v/>
      </c>
      <c r="X75" t="str">
        <f>IF(E75="","",IF(②選手情報入力!V84="","",2))</f>
        <v/>
      </c>
    </row>
    <row r="76" spans="1:24">
      <c r="A76" t="str">
        <f>IF(E76="","",data_kyogisha!A76)</f>
        <v/>
      </c>
      <c r="B76" t="str">
        <f>IF(E76="","",①団体情報入力!$C$5)</f>
        <v/>
      </c>
      <c r="C76" t="str">
        <f>IF(A76="","",VLOOKUP(B76,Sheet6!C:D,2,0))</f>
        <v/>
      </c>
      <c r="E76" t="str">
        <f>IF(②選手情報入力!C85="","",②選手情報入力!C85)</f>
        <v/>
      </c>
      <c r="F76" t="str">
        <f>IF(E76="","",②選手情報入力!D85)</f>
        <v/>
      </c>
      <c r="G76" t="str">
        <f>IF(E76="","",IF(②選手情報入力!I85="男",1,2))</f>
        <v/>
      </c>
      <c r="H76" t="str">
        <f>IF(E76="","",VLOOKUP(data_kyogisha!Q76,Sheet3!A:G,2,0))</f>
        <v/>
      </c>
      <c r="I76" t="str">
        <f>IF(E76="","",IF(②選手情報入力!M85="","",②選手情報入力!M85))</f>
        <v/>
      </c>
      <c r="J76" s="28" t="str">
        <f>IF(E76="","",②選手情報入力!N85)</f>
        <v/>
      </c>
      <c r="K76" t="str">
        <f>IF(E76="","",VLOOKUP(data_kyogisha!U76,Sheet3!A:G,2,0))</f>
        <v/>
      </c>
      <c r="L76" t="str">
        <f>IF(E76="","",IF(②選手情報入力!P85="","",②選手情報入力!P85))</f>
        <v/>
      </c>
      <c r="M76" s="28" t="str">
        <f>IF(E76="","",②選手情報入力!Q85)</f>
        <v/>
      </c>
      <c r="N76" t="s">
        <v>1416</v>
      </c>
      <c r="O76" t="str">
        <f>IF(E76="","",IF(②選手情報入力!S85="","",②選手情報入力!S85))</f>
        <v/>
      </c>
      <c r="P76" t="s">
        <v>1416</v>
      </c>
      <c r="Q76" t="s">
        <v>1416</v>
      </c>
      <c r="R76" t="str">
        <f>IF(E76="","",IF(②選手情報入力!T85="","",IF(G76=1,IF(②選手情報入力!$U$6="","",②選手情報入力!$U$6),IF(②選手情報入力!$U$7="","",②選手情報入力!$U$7))))</f>
        <v/>
      </c>
      <c r="S76" t="str">
        <f>IF(E76="","",IF(②選手情報入力!T85="","",IF(G76=1,IF(②選手情報入力!$T$6="",0,1),IF(②選手情報入力!$T$7="",0,1))))</f>
        <v/>
      </c>
      <c r="T76" t="str">
        <f>IF(E76="","",IF(②選手情報入力!T85="","",2))</f>
        <v/>
      </c>
      <c r="U76" t="s">
        <v>1416</v>
      </c>
      <c r="V76" t="str">
        <f>IF(E76="","",IF(②選手情報入力!V85="","",IF(G76=1,IF(②選手情報入力!$W$6="","",②選手情報入力!$W$6),IF(②選手情報入力!$W$7="","",②選手情報入力!$W$7))))</f>
        <v/>
      </c>
      <c r="W76" t="str">
        <f>IF(E76="","",IF(②選手情報入力!V85="","",IF(G76=1,IF(②選手情報入力!$V$6="",0,1),IF(②選手情報入力!$V$7="",0,1))))</f>
        <v/>
      </c>
      <c r="X76" t="str">
        <f>IF(E76="","",IF(②選手情報入力!V85="","",2))</f>
        <v/>
      </c>
    </row>
    <row r="77" spans="1:24">
      <c r="A77" t="str">
        <f>IF(E77="","",data_kyogisha!A77)</f>
        <v/>
      </c>
      <c r="B77" t="str">
        <f>IF(E77="","",①団体情報入力!$C$5)</f>
        <v/>
      </c>
      <c r="C77" t="str">
        <f>IF(A77="","",VLOOKUP(B77,Sheet6!C:D,2,0))</f>
        <v/>
      </c>
      <c r="E77" t="str">
        <f>IF(②選手情報入力!C86="","",②選手情報入力!C86)</f>
        <v/>
      </c>
      <c r="F77" t="str">
        <f>IF(E77="","",②選手情報入力!D86)</f>
        <v/>
      </c>
      <c r="G77" t="str">
        <f>IF(E77="","",IF(②選手情報入力!I86="男",1,2))</f>
        <v/>
      </c>
      <c r="H77" t="str">
        <f>IF(E77="","",VLOOKUP(data_kyogisha!Q77,Sheet3!A:G,2,0))</f>
        <v/>
      </c>
      <c r="I77" t="str">
        <f>IF(E77="","",IF(②選手情報入力!M86="","",②選手情報入力!M86))</f>
        <v/>
      </c>
      <c r="J77" s="28" t="str">
        <f>IF(E77="","",②選手情報入力!N86)</f>
        <v/>
      </c>
      <c r="K77" t="str">
        <f>IF(E77="","",VLOOKUP(data_kyogisha!U77,Sheet3!A:G,2,0))</f>
        <v/>
      </c>
      <c r="L77" t="str">
        <f>IF(E77="","",IF(②選手情報入力!P86="","",②選手情報入力!P86))</f>
        <v/>
      </c>
      <c r="M77" s="28" t="str">
        <f>IF(E77="","",②選手情報入力!Q86)</f>
        <v/>
      </c>
      <c r="N77" t="s">
        <v>1416</v>
      </c>
      <c r="O77" t="str">
        <f>IF(E77="","",IF(②選手情報入力!S86="","",②選手情報入力!S86))</f>
        <v/>
      </c>
      <c r="P77" t="s">
        <v>1416</v>
      </c>
      <c r="Q77" t="s">
        <v>1416</v>
      </c>
      <c r="R77" t="str">
        <f>IF(E77="","",IF(②選手情報入力!T86="","",IF(G77=1,IF(②選手情報入力!$U$6="","",②選手情報入力!$U$6),IF(②選手情報入力!$U$7="","",②選手情報入力!$U$7))))</f>
        <v/>
      </c>
      <c r="S77" t="str">
        <f>IF(E77="","",IF(②選手情報入力!T86="","",IF(G77=1,IF(②選手情報入力!$T$6="",0,1),IF(②選手情報入力!$T$7="",0,1))))</f>
        <v/>
      </c>
      <c r="T77" t="str">
        <f>IF(E77="","",IF(②選手情報入力!T86="","",2))</f>
        <v/>
      </c>
      <c r="U77" t="s">
        <v>1416</v>
      </c>
      <c r="V77" t="str">
        <f>IF(E77="","",IF(②選手情報入力!V86="","",IF(G77=1,IF(②選手情報入力!$W$6="","",②選手情報入力!$W$6),IF(②選手情報入力!$W$7="","",②選手情報入力!$W$7))))</f>
        <v/>
      </c>
      <c r="W77" t="str">
        <f>IF(E77="","",IF(②選手情報入力!V86="","",IF(G77=1,IF(②選手情報入力!$V$6="",0,1),IF(②選手情報入力!$V$7="",0,1))))</f>
        <v/>
      </c>
      <c r="X77" t="str">
        <f>IF(E77="","",IF(②選手情報入力!V86="","",2))</f>
        <v/>
      </c>
    </row>
    <row r="78" spans="1:24">
      <c r="A78" t="str">
        <f>IF(E78="","",data_kyogisha!A78)</f>
        <v/>
      </c>
      <c r="B78" t="str">
        <f>IF(E78="","",①団体情報入力!$C$5)</f>
        <v/>
      </c>
      <c r="C78" t="str">
        <f>IF(A78="","",VLOOKUP(B78,Sheet6!C:D,2,0))</f>
        <v/>
      </c>
      <c r="E78" t="str">
        <f>IF(②選手情報入力!C87="","",②選手情報入力!C87)</f>
        <v/>
      </c>
      <c r="F78" t="str">
        <f>IF(E78="","",②選手情報入力!D87)</f>
        <v/>
      </c>
      <c r="G78" t="str">
        <f>IF(E78="","",IF(②選手情報入力!I87="男",1,2))</f>
        <v/>
      </c>
      <c r="H78" t="str">
        <f>IF(E78="","",VLOOKUP(data_kyogisha!Q78,Sheet3!A:G,2,0))</f>
        <v/>
      </c>
      <c r="I78" t="str">
        <f>IF(E78="","",IF(②選手情報入力!M87="","",②選手情報入力!M87))</f>
        <v/>
      </c>
      <c r="J78" s="28" t="str">
        <f>IF(E78="","",②選手情報入力!N87)</f>
        <v/>
      </c>
      <c r="K78" t="str">
        <f>IF(E78="","",VLOOKUP(data_kyogisha!U78,Sheet3!A:G,2,0))</f>
        <v/>
      </c>
      <c r="L78" t="str">
        <f>IF(E78="","",IF(②選手情報入力!P87="","",②選手情報入力!P87))</f>
        <v/>
      </c>
      <c r="M78" s="28" t="str">
        <f>IF(E78="","",②選手情報入力!Q87)</f>
        <v/>
      </c>
      <c r="N78" t="s">
        <v>1416</v>
      </c>
      <c r="O78" t="str">
        <f>IF(E78="","",IF(②選手情報入力!S87="","",②選手情報入力!S87))</f>
        <v/>
      </c>
      <c r="P78" t="s">
        <v>1416</v>
      </c>
      <c r="Q78" t="s">
        <v>1416</v>
      </c>
      <c r="R78" t="str">
        <f>IF(E78="","",IF(②選手情報入力!T87="","",IF(G78=1,IF(②選手情報入力!$U$6="","",②選手情報入力!$U$6),IF(②選手情報入力!$U$7="","",②選手情報入力!$U$7))))</f>
        <v/>
      </c>
      <c r="S78" t="str">
        <f>IF(E78="","",IF(②選手情報入力!T87="","",IF(G78=1,IF(②選手情報入力!$T$6="",0,1),IF(②選手情報入力!$T$7="",0,1))))</f>
        <v/>
      </c>
      <c r="T78" t="str">
        <f>IF(E78="","",IF(②選手情報入力!T87="","",2))</f>
        <v/>
      </c>
      <c r="U78" t="s">
        <v>1416</v>
      </c>
      <c r="V78" t="str">
        <f>IF(E78="","",IF(②選手情報入力!V87="","",IF(G78=1,IF(②選手情報入力!$W$6="","",②選手情報入力!$W$6),IF(②選手情報入力!$W$7="","",②選手情報入力!$W$7))))</f>
        <v/>
      </c>
      <c r="W78" t="str">
        <f>IF(E78="","",IF(②選手情報入力!V87="","",IF(G78=1,IF(②選手情報入力!$V$6="",0,1),IF(②選手情報入力!$V$7="",0,1))))</f>
        <v/>
      </c>
      <c r="X78" t="str">
        <f>IF(E78="","",IF(②選手情報入力!V87="","",2))</f>
        <v/>
      </c>
    </row>
    <row r="79" spans="1:24">
      <c r="A79" t="str">
        <f>IF(E79="","",data_kyogisha!A79)</f>
        <v/>
      </c>
      <c r="B79" t="str">
        <f>IF(E79="","",①団体情報入力!$C$5)</f>
        <v/>
      </c>
      <c r="C79" t="str">
        <f>IF(A79="","",VLOOKUP(B79,Sheet6!C:D,2,0))</f>
        <v/>
      </c>
      <c r="E79" t="str">
        <f>IF(②選手情報入力!C88="","",②選手情報入力!C88)</f>
        <v/>
      </c>
      <c r="F79" t="str">
        <f>IF(E79="","",②選手情報入力!D88)</f>
        <v/>
      </c>
      <c r="G79" t="str">
        <f>IF(E79="","",IF(②選手情報入力!I88="男",1,2))</f>
        <v/>
      </c>
      <c r="H79" t="str">
        <f>IF(E79="","",VLOOKUP(data_kyogisha!Q79,Sheet3!A:G,2,0))</f>
        <v/>
      </c>
      <c r="I79" t="str">
        <f>IF(E79="","",IF(②選手情報入力!M88="","",②選手情報入力!M88))</f>
        <v/>
      </c>
      <c r="J79" s="28" t="str">
        <f>IF(E79="","",②選手情報入力!N88)</f>
        <v/>
      </c>
      <c r="K79" t="str">
        <f>IF(E79="","",VLOOKUP(data_kyogisha!U79,Sheet3!A:G,2,0))</f>
        <v/>
      </c>
      <c r="L79" t="str">
        <f>IF(E79="","",IF(②選手情報入力!P88="","",②選手情報入力!P88))</f>
        <v/>
      </c>
      <c r="M79" s="28" t="str">
        <f>IF(E79="","",②選手情報入力!Q88)</f>
        <v/>
      </c>
      <c r="N79" t="s">
        <v>1416</v>
      </c>
      <c r="O79" t="str">
        <f>IF(E79="","",IF(②選手情報入力!S88="","",②選手情報入力!S88))</f>
        <v/>
      </c>
      <c r="P79" t="s">
        <v>1416</v>
      </c>
      <c r="Q79" t="s">
        <v>1416</v>
      </c>
      <c r="R79" t="str">
        <f>IF(E79="","",IF(②選手情報入力!T88="","",IF(G79=1,IF(②選手情報入力!$U$6="","",②選手情報入力!$U$6),IF(②選手情報入力!$U$7="","",②選手情報入力!$U$7))))</f>
        <v/>
      </c>
      <c r="S79" t="str">
        <f>IF(E79="","",IF(②選手情報入力!T88="","",IF(G79=1,IF(②選手情報入力!$T$6="",0,1),IF(②選手情報入力!$T$7="",0,1))))</f>
        <v/>
      </c>
      <c r="T79" t="str">
        <f>IF(E79="","",IF(②選手情報入力!T88="","",2))</f>
        <v/>
      </c>
      <c r="U79" t="s">
        <v>1416</v>
      </c>
      <c r="V79" t="str">
        <f>IF(E79="","",IF(②選手情報入力!V88="","",IF(G79=1,IF(②選手情報入力!$W$6="","",②選手情報入力!$W$6),IF(②選手情報入力!$W$7="","",②選手情報入力!$W$7))))</f>
        <v/>
      </c>
      <c r="W79" t="str">
        <f>IF(E79="","",IF(②選手情報入力!V88="","",IF(G79=1,IF(②選手情報入力!$V$6="",0,1),IF(②選手情報入力!$V$7="",0,1))))</f>
        <v/>
      </c>
      <c r="X79" t="str">
        <f>IF(E79="","",IF(②選手情報入力!V88="","",2))</f>
        <v/>
      </c>
    </row>
    <row r="80" spans="1:24">
      <c r="A80" t="str">
        <f>IF(E80="","",data_kyogisha!A80)</f>
        <v/>
      </c>
      <c r="B80" t="str">
        <f>IF(E80="","",①団体情報入力!$C$5)</f>
        <v/>
      </c>
      <c r="C80" t="str">
        <f>IF(A80="","",VLOOKUP(B80,Sheet6!C:D,2,0))</f>
        <v/>
      </c>
      <c r="E80" t="str">
        <f>IF(②選手情報入力!C89="","",②選手情報入力!C89)</f>
        <v/>
      </c>
      <c r="F80" t="str">
        <f>IF(E80="","",②選手情報入力!D89)</f>
        <v/>
      </c>
      <c r="G80" t="str">
        <f>IF(E80="","",IF(②選手情報入力!I89="男",1,2))</f>
        <v/>
      </c>
      <c r="H80" t="str">
        <f>IF(E80="","",VLOOKUP(data_kyogisha!Q80,Sheet3!A:G,2,0))</f>
        <v/>
      </c>
      <c r="I80" t="str">
        <f>IF(E80="","",IF(②選手情報入力!M89="","",②選手情報入力!M89))</f>
        <v/>
      </c>
      <c r="J80" s="28" t="str">
        <f>IF(E80="","",②選手情報入力!N89)</f>
        <v/>
      </c>
      <c r="K80" t="str">
        <f>IF(E80="","",VLOOKUP(data_kyogisha!U80,Sheet3!A:G,2,0))</f>
        <v/>
      </c>
      <c r="L80" t="str">
        <f>IF(E80="","",IF(②選手情報入力!P89="","",②選手情報入力!P89))</f>
        <v/>
      </c>
      <c r="M80" s="28" t="str">
        <f>IF(E80="","",②選手情報入力!Q89)</f>
        <v/>
      </c>
      <c r="N80" t="s">
        <v>1416</v>
      </c>
      <c r="O80" t="str">
        <f>IF(E80="","",IF(②選手情報入力!S89="","",②選手情報入力!S89))</f>
        <v/>
      </c>
      <c r="P80" t="s">
        <v>1416</v>
      </c>
      <c r="Q80" t="s">
        <v>1416</v>
      </c>
      <c r="R80" t="str">
        <f>IF(E80="","",IF(②選手情報入力!T89="","",IF(G80=1,IF(②選手情報入力!$U$6="","",②選手情報入力!$U$6),IF(②選手情報入力!$U$7="","",②選手情報入力!$U$7))))</f>
        <v/>
      </c>
      <c r="S80" t="str">
        <f>IF(E80="","",IF(②選手情報入力!T89="","",IF(G80=1,IF(②選手情報入力!$T$6="",0,1),IF(②選手情報入力!$T$7="",0,1))))</f>
        <v/>
      </c>
      <c r="T80" t="str">
        <f>IF(E80="","",IF(②選手情報入力!T89="","",2))</f>
        <v/>
      </c>
      <c r="U80" t="s">
        <v>1416</v>
      </c>
      <c r="V80" t="str">
        <f>IF(E80="","",IF(②選手情報入力!V89="","",IF(G80=1,IF(②選手情報入力!$W$6="","",②選手情報入力!$W$6),IF(②選手情報入力!$W$7="","",②選手情報入力!$W$7))))</f>
        <v/>
      </c>
      <c r="W80" t="str">
        <f>IF(E80="","",IF(②選手情報入力!V89="","",IF(G80=1,IF(②選手情報入力!$V$6="",0,1),IF(②選手情報入力!$V$7="",0,1))))</f>
        <v/>
      </c>
      <c r="X80" t="str">
        <f>IF(E80="","",IF(②選手情報入力!V89="","",2))</f>
        <v/>
      </c>
    </row>
    <row r="81" spans="1:24">
      <c r="A81" t="str">
        <f>IF(E81="","",data_kyogisha!A81)</f>
        <v/>
      </c>
      <c r="B81" t="str">
        <f>IF(E81="","",①団体情報入力!$C$5)</f>
        <v/>
      </c>
      <c r="C81" t="str">
        <f>IF(A81="","",VLOOKUP(B81,Sheet6!C:D,2,0))</f>
        <v/>
      </c>
      <c r="E81" t="str">
        <f>IF(②選手情報入力!C90="","",②選手情報入力!C90)</f>
        <v/>
      </c>
      <c r="F81" t="str">
        <f>IF(E81="","",②選手情報入力!D90)</f>
        <v/>
      </c>
      <c r="G81" t="str">
        <f>IF(E81="","",IF(②選手情報入力!I90="男",1,2))</f>
        <v/>
      </c>
      <c r="H81" t="str">
        <f>IF(E81="","",VLOOKUP(data_kyogisha!Q81,Sheet3!A:G,2,0))</f>
        <v/>
      </c>
      <c r="I81" t="str">
        <f>IF(E81="","",IF(②選手情報入力!M90="","",②選手情報入力!M90))</f>
        <v/>
      </c>
      <c r="J81" s="28" t="str">
        <f>IF(E81="","",②選手情報入力!N90)</f>
        <v/>
      </c>
      <c r="K81" t="str">
        <f>IF(E81="","",VLOOKUP(data_kyogisha!U81,Sheet3!A:G,2,0))</f>
        <v/>
      </c>
      <c r="L81" t="str">
        <f>IF(E81="","",IF(②選手情報入力!P90="","",②選手情報入力!P90))</f>
        <v/>
      </c>
      <c r="M81" s="28" t="str">
        <f>IF(E81="","",②選手情報入力!Q90)</f>
        <v/>
      </c>
      <c r="N81" t="s">
        <v>1416</v>
      </c>
      <c r="O81" t="str">
        <f>IF(E81="","",IF(②選手情報入力!S90="","",②選手情報入力!S90))</f>
        <v/>
      </c>
      <c r="P81" t="s">
        <v>1416</v>
      </c>
      <c r="Q81" t="s">
        <v>1416</v>
      </c>
      <c r="R81" t="str">
        <f>IF(E81="","",IF(②選手情報入力!T90="","",IF(G81=1,IF(②選手情報入力!$U$6="","",②選手情報入力!$U$6),IF(②選手情報入力!$U$7="","",②選手情報入力!$U$7))))</f>
        <v/>
      </c>
      <c r="S81" t="str">
        <f>IF(E81="","",IF(②選手情報入力!T90="","",IF(G81=1,IF(②選手情報入力!$T$6="",0,1),IF(②選手情報入力!$T$7="",0,1))))</f>
        <v/>
      </c>
      <c r="T81" t="str">
        <f>IF(E81="","",IF(②選手情報入力!T90="","",2))</f>
        <v/>
      </c>
      <c r="U81" t="s">
        <v>1416</v>
      </c>
      <c r="V81" t="str">
        <f>IF(E81="","",IF(②選手情報入力!V90="","",IF(G81=1,IF(②選手情報入力!$W$6="","",②選手情報入力!$W$6),IF(②選手情報入力!$W$7="","",②選手情報入力!$W$7))))</f>
        <v/>
      </c>
      <c r="W81" t="str">
        <f>IF(E81="","",IF(②選手情報入力!V90="","",IF(G81=1,IF(②選手情報入力!$V$6="",0,1),IF(②選手情報入力!$V$7="",0,1))))</f>
        <v/>
      </c>
      <c r="X81" t="str">
        <f>IF(E81="","",IF(②選手情報入力!V90="","",2))</f>
        <v/>
      </c>
    </row>
    <row r="82" spans="1:24">
      <c r="A82" t="str">
        <f>IF(E82="","",data_kyogisha!A82)</f>
        <v/>
      </c>
      <c r="B82" t="str">
        <f>IF(E82="","",①団体情報入力!$C$5)</f>
        <v/>
      </c>
      <c r="C82" t="str">
        <f>IF(A82="","",VLOOKUP(B82,Sheet6!C:D,2,0))</f>
        <v/>
      </c>
      <c r="E82" t="str">
        <f>IF(②選手情報入力!C91="","",②選手情報入力!C91)</f>
        <v/>
      </c>
      <c r="F82" t="str">
        <f>IF(E82="","",②選手情報入力!D91)</f>
        <v/>
      </c>
      <c r="G82" t="str">
        <f>IF(E82="","",IF(②選手情報入力!I91="男",1,2))</f>
        <v/>
      </c>
      <c r="H82" t="str">
        <f>IF(E82="","",VLOOKUP(data_kyogisha!Q82,Sheet3!A:G,2,0))</f>
        <v/>
      </c>
      <c r="I82" t="str">
        <f>IF(E82="","",IF(②選手情報入力!M91="","",②選手情報入力!M91))</f>
        <v/>
      </c>
      <c r="J82" s="28" t="str">
        <f>IF(E82="","",②選手情報入力!N91)</f>
        <v/>
      </c>
      <c r="K82" t="str">
        <f>IF(E82="","",VLOOKUP(data_kyogisha!U82,Sheet3!A:G,2,0))</f>
        <v/>
      </c>
      <c r="L82" t="str">
        <f>IF(E82="","",IF(②選手情報入力!P91="","",②選手情報入力!P91))</f>
        <v/>
      </c>
      <c r="M82" s="28" t="str">
        <f>IF(E82="","",②選手情報入力!Q91)</f>
        <v/>
      </c>
      <c r="N82" t="s">
        <v>1416</v>
      </c>
      <c r="O82" t="str">
        <f>IF(E82="","",IF(②選手情報入力!S91="","",②選手情報入力!S91))</f>
        <v/>
      </c>
      <c r="P82" t="s">
        <v>1416</v>
      </c>
      <c r="Q82" t="s">
        <v>1416</v>
      </c>
      <c r="R82" t="str">
        <f>IF(E82="","",IF(②選手情報入力!T91="","",IF(G82=1,IF(②選手情報入力!$U$6="","",②選手情報入力!$U$6),IF(②選手情報入力!$U$7="","",②選手情報入力!$U$7))))</f>
        <v/>
      </c>
      <c r="S82" t="str">
        <f>IF(E82="","",IF(②選手情報入力!T91="","",IF(G82=1,IF(②選手情報入力!$T$6="",0,1),IF(②選手情報入力!$T$7="",0,1))))</f>
        <v/>
      </c>
      <c r="T82" t="str">
        <f>IF(E82="","",IF(②選手情報入力!T91="","",2))</f>
        <v/>
      </c>
      <c r="U82" t="s">
        <v>1416</v>
      </c>
      <c r="V82" t="str">
        <f>IF(E82="","",IF(②選手情報入力!V91="","",IF(G82=1,IF(②選手情報入力!$W$6="","",②選手情報入力!$W$6),IF(②選手情報入力!$W$7="","",②選手情報入力!$W$7))))</f>
        <v/>
      </c>
      <c r="W82" t="str">
        <f>IF(E82="","",IF(②選手情報入力!V91="","",IF(G82=1,IF(②選手情報入力!$V$6="",0,1),IF(②選手情報入力!$V$7="",0,1))))</f>
        <v/>
      </c>
      <c r="X82" t="str">
        <f>IF(E82="","",IF(②選手情報入力!V91="","",2))</f>
        <v/>
      </c>
    </row>
    <row r="83" spans="1:24">
      <c r="A83" t="str">
        <f>IF(E83="","",data_kyogisha!A83)</f>
        <v/>
      </c>
      <c r="B83" t="str">
        <f>IF(E83="","",①団体情報入力!$C$5)</f>
        <v/>
      </c>
      <c r="C83" t="str">
        <f>IF(A83="","",VLOOKUP(B83,Sheet6!C:D,2,0))</f>
        <v/>
      </c>
      <c r="E83" t="str">
        <f>IF(②選手情報入力!C92="","",②選手情報入力!C92)</f>
        <v/>
      </c>
      <c r="F83" t="str">
        <f>IF(E83="","",②選手情報入力!D92)</f>
        <v/>
      </c>
      <c r="G83" t="str">
        <f>IF(E83="","",IF(②選手情報入力!I92="男",1,2))</f>
        <v/>
      </c>
      <c r="H83" t="str">
        <f>IF(E83="","",VLOOKUP(data_kyogisha!Q83,Sheet3!A:G,2,0))</f>
        <v/>
      </c>
      <c r="I83" t="str">
        <f>IF(E83="","",IF(②選手情報入力!M92="","",②選手情報入力!M92))</f>
        <v/>
      </c>
      <c r="J83" s="28" t="str">
        <f>IF(E83="","",②選手情報入力!N92)</f>
        <v/>
      </c>
      <c r="K83" t="str">
        <f>IF(E83="","",VLOOKUP(data_kyogisha!U83,Sheet3!A:G,2,0))</f>
        <v/>
      </c>
      <c r="L83" t="str">
        <f>IF(E83="","",IF(②選手情報入力!P92="","",②選手情報入力!P92))</f>
        <v/>
      </c>
      <c r="M83" s="28" t="str">
        <f>IF(E83="","",②選手情報入力!Q92)</f>
        <v/>
      </c>
      <c r="N83" t="s">
        <v>1416</v>
      </c>
      <c r="O83" t="str">
        <f>IF(E83="","",IF(②選手情報入力!S92="","",②選手情報入力!S92))</f>
        <v/>
      </c>
      <c r="P83" t="s">
        <v>1416</v>
      </c>
      <c r="Q83" t="s">
        <v>1416</v>
      </c>
      <c r="R83" t="str">
        <f>IF(E83="","",IF(②選手情報入力!T92="","",IF(G83=1,IF(②選手情報入力!$U$6="","",②選手情報入力!$U$6),IF(②選手情報入力!$U$7="","",②選手情報入力!$U$7))))</f>
        <v/>
      </c>
      <c r="S83" t="str">
        <f>IF(E83="","",IF(②選手情報入力!T92="","",IF(G83=1,IF(②選手情報入力!$T$6="",0,1),IF(②選手情報入力!$T$7="",0,1))))</f>
        <v/>
      </c>
      <c r="T83" t="str">
        <f>IF(E83="","",IF(②選手情報入力!T92="","",2))</f>
        <v/>
      </c>
      <c r="U83" t="s">
        <v>1416</v>
      </c>
      <c r="V83" t="str">
        <f>IF(E83="","",IF(②選手情報入力!V92="","",IF(G83=1,IF(②選手情報入力!$W$6="","",②選手情報入力!$W$6),IF(②選手情報入力!$W$7="","",②選手情報入力!$W$7))))</f>
        <v/>
      </c>
      <c r="W83" t="str">
        <f>IF(E83="","",IF(②選手情報入力!V92="","",IF(G83=1,IF(②選手情報入力!$V$6="",0,1),IF(②選手情報入力!$V$7="",0,1))))</f>
        <v/>
      </c>
      <c r="X83" t="str">
        <f>IF(E83="","",IF(②選手情報入力!V92="","",2))</f>
        <v/>
      </c>
    </row>
    <row r="84" spans="1:24">
      <c r="A84" t="str">
        <f>IF(E84="","",data_kyogisha!A84)</f>
        <v/>
      </c>
      <c r="B84" t="str">
        <f>IF(E84="","",①団体情報入力!$C$5)</f>
        <v/>
      </c>
      <c r="C84" t="str">
        <f>IF(A84="","",VLOOKUP(B84,Sheet6!C:D,2,0))</f>
        <v/>
      </c>
      <c r="E84" t="str">
        <f>IF(②選手情報入力!C93="","",②選手情報入力!C93)</f>
        <v/>
      </c>
      <c r="F84" t="str">
        <f>IF(E84="","",②選手情報入力!D93)</f>
        <v/>
      </c>
      <c r="G84" t="str">
        <f>IF(E84="","",IF(②選手情報入力!I93="男",1,2))</f>
        <v/>
      </c>
      <c r="H84" t="str">
        <f>IF(E84="","",VLOOKUP(data_kyogisha!Q84,Sheet3!A:G,2,0))</f>
        <v/>
      </c>
      <c r="I84" t="str">
        <f>IF(E84="","",IF(②選手情報入力!M93="","",②選手情報入力!M93))</f>
        <v/>
      </c>
      <c r="J84" s="28" t="str">
        <f>IF(E84="","",②選手情報入力!N93)</f>
        <v/>
      </c>
      <c r="K84" t="str">
        <f>IF(E84="","",VLOOKUP(data_kyogisha!U84,Sheet3!A:G,2,0))</f>
        <v/>
      </c>
      <c r="L84" t="str">
        <f>IF(E84="","",IF(②選手情報入力!P93="","",②選手情報入力!P93))</f>
        <v/>
      </c>
      <c r="M84" s="28" t="str">
        <f>IF(E84="","",②選手情報入力!Q93)</f>
        <v/>
      </c>
      <c r="N84" t="s">
        <v>1416</v>
      </c>
      <c r="O84" t="str">
        <f>IF(E84="","",IF(②選手情報入力!S93="","",②選手情報入力!S93))</f>
        <v/>
      </c>
      <c r="P84" t="s">
        <v>1416</v>
      </c>
      <c r="Q84" t="s">
        <v>1416</v>
      </c>
      <c r="R84" t="str">
        <f>IF(E84="","",IF(②選手情報入力!T93="","",IF(G84=1,IF(②選手情報入力!$U$6="","",②選手情報入力!$U$6),IF(②選手情報入力!$U$7="","",②選手情報入力!$U$7))))</f>
        <v/>
      </c>
      <c r="S84" t="str">
        <f>IF(E84="","",IF(②選手情報入力!T93="","",IF(G84=1,IF(②選手情報入力!$T$6="",0,1),IF(②選手情報入力!$T$7="",0,1))))</f>
        <v/>
      </c>
      <c r="T84" t="str">
        <f>IF(E84="","",IF(②選手情報入力!T93="","",2))</f>
        <v/>
      </c>
      <c r="U84" t="s">
        <v>1416</v>
      </c>
      <c r="V84" t="str">
        <f>IF(E84="","",IF(②選手情報入力!V93="","",IF(G84=1,IF(②選手情報入力!$W$6="","",②選手情報入力!$W$6),IF(②選手情報入力!$W$7="","",②選手情報入力!$W$7))))</f>
        <v/>
      </c>
      <c r="W84" t="str">
        <f>IF(E84="","",IF(②選手情報入力!V93="","",IF(G84=1,IF(②選手情報入力!$V$6="",0,1),IF(②選手情報入力!$V$7="",0,1))))</f>
        <v/>
      </c>
      <c r="X84" t="str">
        <f>IF(E84="","",IF(②選手情報入力!V93="","",2))</f>
        <v/>
      </c>
    </row>
    <row r="85" spans="1:24">
      <c r="A85" t="str">
        <f>IF(E85="","",data_kyogisha!A85)</f>
        <v/>
      </c>
      <c r="B85" t="str">
        <f>IF(E85="","",①団体情報入力!$C$5)</f>
        <v/>
      </c>
      <c r="C85" t="str">
        <f>IF(A85="","",VLOOKUP(B85,Sheet6!C:D,2,0))</f>
        <v/>
      </c>
      <c r="E85" t="str">
        <f>IF(②選手情報入力!C94="","",②選手情報入力!C94)</f>
        <v/>
      </c>
      <c r="F85" t="str">
        <f>IF(E85="","",②選手情報入力!D94)</f>
        <v/>
      </c>
      <c r="G85" t="str">
        <f>IF(E85="","",IF(②選手情報入力!I94="男",1,2))</f>
        <v/>
      </c>
      <c r="H85" t="str">
        <f>IF(E85="","",VLOOKUP(data_kyogisha!Q85,Sheet3!A:G,2,0))</f>
        <v/>
      </c>
      <c r="I85" t="str">
        <f>IF(E85="","",IF(②選手情報入力!M94="","",②選手情報入力!M94))</f>
        <v/>
      </c>
      <c r="J85" s="28" t="str">
        <f>IF(E85="","",②選手情報入力!N94)</f>
        <v/>
      </c>
      <c r="K85" t="str">
        <f>IF(E85="","",VLOOKUP(data_kyogisha!U85,Sheet3!A:G,2,0))</f>
        <v/>
      </c>
      <c r="L85" t="str">
        <f>IF(E85="","",IF(②選手情報入力!P94="","",②選手情報入力!P94))</f>
        <v/>
      </c>
      <c r="M85" s="28" t="str">
        <f>IF(E85="","",②選手情報入力!Q94)</f>
        <v/>
      </c>
      <c r="N85" t="s">
        <v>1416</v>
      </c>
      <c r="O85" t="str">
        <f>IF(E85="","",IF(②選手情報入力!S94="","",②選手情報入力!S94))</f>
        <v/>
      </c>
      <c r="P85" t="s">
        <v>1416</v>
      </c>
      <c r="Q85" t="s">
        <v>1416</v>
      </c>
      <c r="R85" t="str">
        <f>IF(E85="","",IF(②選手情報入力!T94="","",IF(G85=1,IF(②選手情報入力!$U$6="","",②選手情報入力!$U$6),IF(②選手情報入力!$U$7="","",②選手情報入力!$U$7))))</f>
        <v/>
      </c>
      <c r="S85" t="str">
        <f>IF(E85="","",IF(②選手情報入力!T94="","",IF(G85=1,IF(②選手情報入力!$T$6="",0,1),IF(②選手情報入力!$T$7="",0,1))))</f>
        <v/>
      </c>
      <c r="T85" t="str">
        <f>IF(E85="","",IF(②選手情報入力!T94="","",2))</f>
        <v/>
      </c>
      <c r="U85" t="s">
        <v>1416</v>
      </c>
      <c r="V85" t="str">
        <f>IF(E85="","",IF(②選手情報入力!V94="","",IF(G85=1,IF(②選手情報入力!$W$6="","",②選手情報入力!$W$6),IF(②選手情報入力!$W$7="","",②選手情報入力!$W$7))))</f>
        <v/>
      </c>
      <c r="W85" t="str">
        <f>IF(E85="","",IF(②選手情報入力!V94="","",IF(G85=1,IF(②選手情報入力!$V$6="",0,1),IF(②選手情報入力!$V$7="",0,1))))</f>
        <v/>
      </c>
      <c r="X85" t="str">
        <f>IF(E85="","",IF(②選手情報入力!V94="","",2))</f>
        <v/>
      </c>
    </row>
    <row r="86" spans="1:24">
      <c r="A86" t="str">
        <f>IF(E86="","",data_kyogisha!A86)</f>
        <v/>
      </c>
      <c r="B86" t="str">
        <f>IF(E86="","",①団体情報入力!$C$5)</f>
        <v/>
      </c>
      <c r="C86" t="str">
        <f>IF(A86="","",VLOOKUP(B86,Sheet6!C:D,2,0))</f>
        <v/>
      </c>
      <c r="E86" t="str">
        <f>IF(②選手情報入力!C95="","",②選手情報入力!C95)</f>
        <v/>
      </c>
      <c r="F86" t="str">
        <f>IF(E86="","",②選手情報入力!D95)</f>
        <v/>
      </c>
      <c r="G86" t="str">
        <f>IF(E86="","",IF(②選手情報入力!I95="男",1,2))</f>
        <v/>
      </c>
      <c r="H86" t="str">
        <f>IF(E86="","",VLOOKUP(data_kyogisha!Q86,Sheet3!A:G,2,0))</f>
        <v/>
      </c>
      <c r="I86" t="str">
        <f>IF(E86="","",IF(②選手情報入力!M95="","",②選手情報入力!M95))</f>
        <v/>
      </c>
      <c r="J86" s="28" t="str">
        <f>IF(E86="","",②選手情報入力!N95)</f>
        <v/>
      </c>
      <c r="K86" t="str">
        <f>IF(E86="","",VLOOKUP(data_kyogisha!U86,Sheet3!A:G,2,0))</f>
        <v/>
      </c>
      <c r="L86" t="str">
        <f>IF(E86="","",IF(②選手情報入力!P95="","",②選手情報入力!P95))</f>
        <v/>
      </c>
      <c r="M86" s="28" t="str">
        <f>IF(E86="","",②選手情報入力!Q95)</f>
        <v/>
      </c>
      <c r="N86" t="s">
        <v>1416</v>
      </c>
      <c r="O86" t="str">
        <f>IF(E86="","",IF(②選手情報入力!S95="","",②選手情報入力!S95))</f>
        <v/>
      </c>
      <c r="P86" t="s">
        <v>1416</v>
      </c>
      <c r="Q86" t="s">
        <v>1416</v>
      </c>
      <c r="R86" t="str">
        <f>IF(E86="","",IF(②選手情報入力!T95="","",IF(G86=1,IF(②選手情報入力!$U$6="","",②選手情報入力!$U$6),IF(②選手情報入力!$U$7="","",②選手情報入力!$U$7))))</f>
        <v/>
      </c>
      <c r="S86" t="str">
        <f>IF(E86="","",IF(②選手情報入力!T95="","",IF(G86=1,IF(②選手情報入力!$T$6="",0,1),IF(②選手情報入力!$T$7="",0,1))))</f>
        <v/>
      </c>
      <c r="T86" t="str">
        <f>IF(E86="","",IF(②選手情報入力!T95="","",2))</f>
        <v/>
      </c>
      <c r="U86" t="s">
        <v>1416</v>
      </c>
      <c r="V86" t="str">
        <f>IF(E86="","",IF(②選手情報入力!V95="","",IF(G86=1,IF(②選手情報入力!$W$6="","",②選手情報入力!$W$6),IF(②選手情報入力!$W$7="","",②選手情報入力!$W$7))))</f>
        <v/>
      </c>
      <c r="W86" t="str">
        <f>IF(E86="","",IF(②選手情報入力!V95="","",IF(G86=1,IF(②選手情報入力!$V$6="",0,1),IF(②選手情報入力!$V$7="",0,1))))</f>
        <v/>
      </c>
      <c r="X86" t="str">
        <f>IF(E86="","",IF(②選手情報入力!V95="","",2))</f>
        <v/>
      </c>
    </row>
    <row r="87" spans="1:24">
      <c r="A87" t="str">
        <f>IF(E87="","",data_kyogisha!A87)</f>
        <v/>
      </c>
      <c r="B87" t="str">
        <f>IF(E87="","",①団体情報入力!$C$5)</f>
        <v/>
      </c>
      <c r="C87" t="str">
        <f>IF(A87="","",VLOOKUP(B87,Sheet6!C:D,2,0))</f>
        <v/>
      </c>
      <c r="E87" t="str">
        <f>IF(②選手情報入力!C96="","",②選手情報入力!C96)</f>
        <v/>
      </c>
      <c r="F87" t="str">
        <f>IF(E87="","",②選手情報入力!D96)</f>
        <v/>
      </c>
      <c r="G87" t="str">
        <f>IF(E87="","",IF(②選手情報入力!I96="男",1,2))</f>
        <v/>
      </c>
      <c r="H87" t="str">
        <f>IF(E87="","",VLOOKUP(data_kyogisha!Q87,Sheet3!A:G,2,0))</f>
        <v/>
      </c>
      <c r="I87" t="str">
        <f>IF(E87="","",IF(②選手情報入力!M96="","",②選手情報入力!M96))</f>
        <v/>
      </c>
      <c r="J87" s="28" t="str">
        <f>IF(E87="","",②選手情報入力!N96)</f>
        <v/>
      </c>
      <c r="K87" t="str">
        <f>IF(E87="","",VLOOKUP(data_kyogisha!U87,Sheet3!A:G,2,0))</f>
        <v/>
      </c>
      <c r="L87" t="str">
        <f>IF(E87="","",IF(②選手情報入力!P96="","",②選手情報入力!P96))</f>
        <v/>
      </c>
      <c r="M87" s="28" t="str">
        <f>IF(E87="","",②選手情報入力!Q96)</f>
        <v/>
      </c>
      <c r="N87" t="s">
        <v>1416</v>
      </c>
      <c r="O87" t="str">
        <f>IF(E87="","",IF(②選手情報入力!S96="","",②選手情報入力!S96))</f>
        <v/>
      </c>
      <c r="P87" t="s">
        <v>1416</v>
      </c>
      <c r="Q87" t="s">
        <v>1416</v>
      </c>
      <c r="R87" t="str">
        <f>IF(E87="","",IF(②選手情報入力!T96="","",IF(G87=1,IF(②選手情報入力!$U$6="","",②選手情報入力!$U$6),IF(②選手情報入力!$U$7="","",②選手情報入力!$U$7))))</f>
        <v/>
      </c>
      <c r="S87" t="str">
        <f>IF(E87="","",IF(②選手情報入力!T96="","",IF(G87=1,IF(②選手情報入力!$T$6="",0,1),IF(②選手情報入力!$T$7="",0,1))))</f>
        <v/>
      </c>
      <c r="T87" t="str">
        <f>IF(E87="","",IF(②選手情報入力!T96="","",2))</f>
        <v/>
      </c>
      <c r="U87" t="s">
        <v>1416</v>
      </c>
      <c r="V87" t="str">
        <f>IF(E87="","",IF(②選手情報入力!V96="","",IF(G87=1,IF(②選手情報入力!$W$6="","",②選手情報入力!$W$6),IF(②選手情報入力!$W$7="","",②選手情報入力!$W$7))))</f>
        <v/>
      </c>
      <c r="W87" t="str">
        <f>IF(E87="","",IF(②選手情報入力!V96="","",IF(G87=1,IF(②選手情報入力!$V$6="",0,1),IF(②選手情報入力!$V$7="",0,1))))</f>
        <v/>
      </c>
      <c r="X87" t="str">
        <f>IF(E87="","",IF(②選手情報入力!V96="","",2))</f>
        <v/>
      </c>
    </row>
    <row r="88" spans="1:24">
      <c r="A88" t="str">
        <f>IF(E88="","",data_kyogisha!A88)</f>
        <v/>
      </c>
      <c r="B88" t="str">
        <f>IF(E88="","",①団体情報入力!$C$5)</f>
        <v/>
      </c>
      <c r="C88" t="str">
        <f>IF(A88="","",VLOOKUP(B88,Sheet6!C:D,2,0))</f>
        <v/>
      </c>
      <c r="E88" t="str">
        <f>IF(②選手情報入力!C97="","",②選手情報入力!C97)</f>
        <v/>
      </c>
      <c r="F88" t="str">
        <f>IF(E88="","",②選手情報入力!D97)</f>
        <v/>
      </c>
      <c r="G88" t="str">
        <f>IF(E88="","",IF(②選手情報入力!I97="男",1,2))</f>
        <v/>
      </c>
      <c r="H88" t="str">
        <f>IF(E88="","",VLOOKUP(data_kyogisha!Q88,Sheet3!A:G,2,0))</f>
        <v/>
      </c>
      <c r="I88" t="str">
        <f>IF(E88="","",IF(②選手情報入力!M97="","",②選手情報入力!M97))</f>
        <v/>
      </c>
      <c r="J88" s="28" t="str">
        <f>IF(E88="","",②選手情報入力!N97)</f>
        <v/>
      </c>
      <c r="K88" t="str">
        <f>IF(E88="","",VLOOKUP(data_kyogisha!U88,Sheet3!A:G,2,0))</f>
        <v/>
      </c>
      <c r="L88" t="str">
        <f>IF(E88="","",IF(②選手情報入力!P97="","",②選手情報入力!P97))</f>
        <v/>
      </c>
      <c r="M88" s="28" t="str">
        <f>IF(E88="","",②選手情報入力!Q97)</f>
        <v/>
      </c>
      <c r="N88" t="s">
        <v>1416</v>
      </c>
      <c r="O88" t="str">
        <f>IF(E88="","",IF(②選手情報入力!S97="","",②選手情報入力!S97))</f>
        <v/>
      </c>
      <c r="P88" t="s">
        <v>1416</v>
      </c>
      <c r="Q88" t="s">
        <v>1416</v>
      </c>
      <c r="R88" t="str">
        <f>IF(E88="","",IF(②選手情報入力!T97="","",IF(G88=1,IF(②選手情報入力!$U$6="","",②選手情報入力!$U$6),IF(②選手情報入力!$U$7="","",②選手情報入力!$U$7))))</f>
        <v/>
      </c>
      <c r="S88" t="str">
        <f>IF(E88="","",IF(②選手情報入力!T97="","",IF(G88=1,IF(②選手情報入力!$T$6="",0,1),IF(②選手情報入力!$T$7="",0,1))))</f>
        <v/>
      </c>
      <c r="T88" t="str">
        <f>IF(E88="","",IF(②選手情報入力!T97="","",2))</f>
        <v/>
      </c>
      <c r="U88" t="s">
        <v>1416</v>
      </c>
      <c r="V88" t="str">
        <f>IF(E88="","",IF(②選手情報入力!V97="","",IF(G88=1,IF(②選手情報入力!$W$6="","",②選手情報入力!$W$6),IF(②選手情報入力!$W$7="","",②選手情報入力!$W$7))))</f>
        <v/>
      </c>
      <c r="W88" t="str">
        <f>IF(E88="","",IF(②選手情報入力!V97="","",IF(G88=1,IF(②選手情報入力!$V$6="",0,1),IF(②選手情報入力!$V$7="",0,1))))</f>
        <v/>
      </c>
      <c r="X88" t="str">
        <f>IF(E88="","",IF(②選手情報入力!V97="","",2))</f>
        <v/>
      </c>
    </row>
    <row r="89" spans="1:24">
      <c r="A89" t="str">
        <f>IF(E89="","",data_kyogisha!A89)</f>
        <v/>
      </c>
      <c r="B89" t="str">
        <f>IF(E89="","",①団体情報入力!$C$5)</f>
        <v/>
      </c>
      <c r="C89" t="str">
        <f>IF(A89="","",VLOOKUP(B89,Sheet6!C:D,2,0))</f>
        <v/>
      </c>
      <c r="E89" t="str">
        <f>IF(②選手情報入力!C98="","",②選手情報入力!C98)</f>
        <v/>
      </c>
      <c r="F89" t="str">
        <f>IF(E89="","",②選手情報入力!D98)</f>
        <v/>
      </c>
      <c r="G89" t="str">
        <f>IF(E89="","",IF(②選手情報入力!I98="男",1,2))</f>
        <v/>
      </c>
      <c r="H89" t="str">
        <f>IF(E89="","",VLOOKUP(data_kyogisha!Q89,Sheet3!A:G,2,0))</f>
        <v/>
      </c>
      <c r="I89" t="str">
        <f>IF(E89="","",IF(②選手情報入力!M98="","",②選手情報入力!M98))</f>
        <v/>
      </c>
      <c r="J89" s="28" t="str">
        <f>IF(E89="","",②選手情報入力!N98)</f>
        <v/>
      </c>
      <c r="K89" t="str">
        <f>IF(E89="","",VLOOKUP(data_kyogisha!U89,Sheet3!A:G,2,0))</f>
        <v/>
      </c>
      <c r="L89" t="str">
        <f>IF(E89="","",IF(②選手情報入力!P98="","",②選手情報入力!P98))</f>
        <v/>
      </c>
      <c r="M89" s="28" t="str">
        <f>IF(E89="","",②選手情報入力!Q98)</f>
        <v/>
      </c>
      <c r="N89" t="s">
        <v>1416</v>
      </c>
      <c r="O89" t="str">
        <f>IF(E89="","",IF(②選手情報入力!S98="","",②選手情報入力!S98))</f>
        <v/>
      </c>
      <c r="P89" t="s">
        <v>1416</v>
      </c>
      <c r="Q89" t="s">
        <v>1416</v>
      </c>
      <c r="R89" t="str">
        <f>IF(E89="","",IF(②選手情報入力!T98="","",IF(G89=1,IF(②選手情報入力!$U$6="","",②選手情報入力!$U$6),IF(②選手情報入力!$U$7="","",②選手情報入力!$U$7))))</f>
        <v/>
      </c>
      <c r="S89" t="str">
        <f>IF(E89="","",IF(②選手情報入力!T98="","",IF(G89=1,IF(②選手情報入力!$T$6="",0,1),IF(②選手情報入力!$T$7="",0,1))))</f>
        <v/>
      </c>
      <c r="T89" t="str">
        <f>IF(E89="","",IF(②選手情報入力!T98="","",2))</f>
        <v/>
      </c>
      <c r="U89" t="s">
        <v>1416</v>
      </c>
      <c r="V89" t="str">
        <f>IF(E89="","",IF(②選手情報入力!V98="","",IF(G89=1,IF(②選手情報入力!$W$6="","",②選手情報入力!$W$6),IF(②選手情報入力!$W$7="","",②選手情報入力!$W$7))))</f>
        <v/>
      </c>
      <c r="W89" t="str">
        <f>IF(E89="","",IF(②選手情報入力!V98="","",IF(G89=1,IF(②選手情報入力!$V$6="",0,1),IF(②選手情報入力!$V$7="",0,1))))</f>
        <v/>
      </c>
      <c r="X89" t="str">
        <f>IF(E89="","",IF(②選手情報入力!V98="","",2))</f>
        <v/>
      </c>
    </row>
    <row r="90" spans="1:24">
      <c r="A90" t="str">
        <f>IF(E90="","",data_kyogisha!A90)</f>
        <v/>
      </c>
      <c r="B90" t="str">
        <f>IF(E90="","",①団体情報入力!$C$5)</f>
        <v/>
      </c>
      <c r="C90" t="str">
        <f>IF(A90="","",VLOOKUP(B90,Sheet6!C:D,2,0))</f>
        <v/>
      </c>
      <c r="E90" t="str">
        <f>IF(②選手情報入力!C99="","",②選手情報入力!C99)</f>
        <v/>
      </c>
      <c r="F90" t="str">
        <f>IF(E90="","",②選手情報入力!D99)</f>
        <v/>
      </c>
      <c r="G90" t="str">
        <f>IF(E90="","",IF(②選手情報入力!I99="男",1,2))</f>
        <v/>
      </c>
      <c r="H90" t="str">
        <f>IF(E90="","",VLOOKUP(data_kyogisha!Q90,Sheet3!A:G,2,0))</f>
        <v/>
      </c>
      <c r="I90" t="str">
        <f>IF(E90="","",IF(②選手情報入力!M99="","",②選手情報入力!M99))</f>
        <v/>
      </c>
      <c r="J90" s="28" t="str">
        <f>IF(E90="","",②選手情報入力!N99)</f>
        <v/>
      </c>
      <c r="K90" t="str">
        <f>IF(E90="","",VLOOKUP(data_kyogisha!U90,Sheet3!A:G,2,0))</f>
        <v/>
      </c>
      <c r="L90" t="str">
        <f>IF(E90="","",IF(②選手情報入力!P99="","",②選手情報入力!P99))</f>
        <v/>
      </c>
      <c r="M90" s="28" t="str">
        <f>IF(E90="","",②選手情報入力!Q99)</f>
        <v/>
      </c>
      <c r="N90" t="s">
        <v>1416</v>
      </c>
      <c r="O90" t="str">
        <f>IF(E90="","",IF(②選手情報入力!S99="","",②選手情報入力!S99))</f>
        <v/>
      </c>
      <c r="P90" t="s">
        <v>1416</v>
      </c>
      <c r="Q90" t="s">
        <v>1416</v>
      </c>
      <c r="R90" t="str">
        <f>IF(E90="","",IF(②選手情報入力!T99="","",IF(G90=1,IF(②選手情報入力!$U$6="","",②選手情報入力!$U$6),IF(②選手情報入力!$U$7="","",②選手情報入力!$U$7))))</f>
        <v/>
      </c>
      <c r="S90" t="str">
        <f>IF(E90="","",IF(②選手情報入力!T99="","",IF(G90=1,IF(②選手情報入力!$T$6="",0,1),IF(②選手情報入力!$T$7="",0,1))))</f>
        <v/>
      </c>
      <c r="T90" t="str">
        <f>IF(E90="","",IF(②選手情報入力!T99="","",2))</f>
        <v/>
      </c>
      <c r="U90" t="s">
        <v>1416</v>
      </c>
      <c r="V90" t="str">
        <f>IF(E90="","",IF(②選手情報入力!V99="","",IF(G90=1,IF(②選手情報入力!$W$6="","",②選手情報入力!$W$6),IF(②選手情報入力!$W$7="","",②選手情報入力!$W$7))))</f>
        <v/>
      </c>
      <c r="W90" t="str">
        <f>IF(E90="","",IF(②選手情報入力!V99="","",IF(G90=1,IF(②選手情報入力!$V$6="",0,1),IF(②選手情報入力!$V$7="",0,1))))</f>
        <v/>
      </c>
      <c r="X90" t="str">
        <f>IF(E90="","",IF(②選手情報入力!V99="","",2))</f>
        <v/>
      </c>
    </row>
    <row r="91" spans="1:24">
      <c r="A91" t="str">
        <f>IF(E91="","",data_kyogisha!A91)</f>
        <v/>
      </c>
      <c r="B91" t="str">
        <f>IF(E91="","",①団体情報入力!$C$5)</f>
        <v/>
      </c>
      <c r="C91" t="str">
        <f>IF(A91="","",VLOOKUP(B91,Sheet6!C:D,2,0))</f>
        <v/>
      </c>
      <c r="E91" t="str">
        <f>IF(②選手情報入力!C100="","",②選手情報入力!C100)</f>
        <v/>
      </c>
      <c r="F91" t="str">
        <f>IF(E91="","",②選手情報入力!D100)</f>
        <v/>
      </c>
      <c r="G91" t="str">
        <f>IF(E91="","",IF(②選手情報入力!I100="男",1,2))</f>
        <v/>
      </c>
      <c r="H91" t="str">
        <f>IF(E91="","",VLOOKUP(data_kyogisha!Q91,Sheet3!A:G,2,0))</f>
        <v/>
      </c>
      <c r="I91" t="str">
        <f>IF(E91="","",IF(②選手情報入力!M100="","",②選手情報入力!M100))</f>
        <v/>
      </c>
      <c r="J91" s="28" t="str">
        <f>IF(E91="","",②選手情報入力!N100)</f>
        <v/>
      </c>
      <c r="K91" t="str">
        <f>IF(E91="","",VLOOKUP(data_kyogisha!U91,Sheet3!A:G,2,0))</f>
        <v/>
      </c>
      <c r="L91" t="str">
        <f>IF(E91="","",IF(②選手情報入力!P100="","",②選手情報入力!P100))</f>
        <v/>
      </c>
      <c r="M91" s="28" t="str">
        <f>IF(E91="","",②選手情報入力!Q100)</f>
        <v/>
      </c>
      <c r="N91" t="s">
        <v>1416</v>
      </c>
      <c r="O91" t="str">
        <f>IF(E91="","",IF(②選手情報入力!S100="","",②選手情報入力!S100))</f>
        <v/>
      </c>
      <c r="P91" t="s">
        <v>1416</v>
      </c>
      <c r="Q91" t="s">
        <v>1416</v>
      </c>
      <c r="R91" t="str">
        <f>IF(E91="","",IF(②選手情報入力!T100="","",IF(G91=1,IF(②選手情報入力!$U$6="","",②選手情報入力!$U$6),IF(②選手情報入力!$U$7="","",②選手情報入力!$U$7))))</f>
        <v/>
      </c>
      <c r="S91" t="str">
        <f>IF(E91="","",IF(②選手情報入力!T100="","",IF(G91=1,IF(②選手情報入力!$T$6="",0,1),IF(②選手情報入力!$T$7="",0,1))))</f>
        <v/>
      </c>
      <c r="T91" t="str">
        <f>IF(E91="","",IF(②選手情報入力!T100="","",2))</f>
        <v/>
      </c>
      <c r="U91" t="s">
        <v>1416</v>
      </c>
      <c r="V91" t="str">
        <f>IF(E91="","",IF(②選手情報入力!V100="","",IF(G91=1,IF(②選手情報入力!$W$6="","",②選手情報入力!$W$6),IF(②選手情報入力!$W$7="","",②選手情報入力!$W$7))))</f>
        <v/>
      </c>
      <c r="W91" t="str">
        <f>IF(E91="","",IF(②選手情報入力!V100="","",IF(G91=1,IF(②選手情報入力!$V$6="",0,1),IF(②選手情報入力!$V$7="",0,1))))</f>
        <v/>
      </c>
      <c r="X91" t="str">
        <f>IF(E91="","",IF(②選手情報入力!V100="","",2))</f>
        <v/>
      </c>
    </row>
    <row r="92" spans="1:24">
      <c r="A92" t="str">
        <f>IF(E92="","",data_kyogisha!A92)</f>
        <v/>
      </c>
      <c r="B92" t="str">
        <f>IF(E92="","",①団体情報入力!$C$5)</f>
        <v/>
      </c>
      <c r="C92" t="str">
        <f>IF(A92="","",VLOOKUP(B92,Sheet6!C:D,2,0))</f>
        <v/>
      </c>
      <c r="E92" t="str">
        <f>IF(②選手情報入力!C101="","",②選手情報入力!C101)</f>
        <v/>
      </c>
      <c r="F92" t="str">
        <f>IF(E92="","",②選手情報入力!D101)</f>
        <v/>
      </c>
      <c r="G92" t="str">
        <f>IF(E92="","",IF(②選手情報入力!I101="男",1,2))</f>
        <v/>
      </c>
      <c r="H92" t="str">
        <f>IF(E92="","",VLOOKUP(data_kyogisha!Q92,Sheet3!A:G,2,0))</f>
        <v/>
      </c>
      <c r="I92" t="str">
        <f>IF(E92="","",IF(②選手情報入力!M101="","",②選手情報入力!M101))</f>
        <v/>
      </c>
      <c r="J92" s="28" t="str">
        <f>IF(E92="","",②選手情報入力!N101)</f>
        <v/>
      </c>
      <c r="K92" t="str">
        <f>IF(E92="","",VLOOKUP(data_kyogisha!U92,Sheet3!A:G,2,0))</f>
        <v/>
      </c>
      <c r="L92" t="str">
        <f>IF(E92="","",IF(②選手情報入力!P101="","",②選手情報入力!P101))</f>
        <v/>
      </c>
      <c r="M92" s="28" t="str">
        <f>IF(E92="","",②選手情報入力!Q101)</f>
        <v/>
      </c>
      <c r="N92" t="s">
        <v>1416</v>
      </c>
      <c r="O92" t="str">
        <f>IF(E92="","",IF(②選手情報入力!S101="","",②選手情報入力!S101))</f>
        <v/>
      </c>
      <c r="P92" t="s">
        <v>1416</v>
      </c>
      <c r="Q92" t="s">
        <v>1416</v>
      </c>
      <c r="R92" t="str">
        <f>IF(E92="","",IF(②選手情報入力!T101="","",IF(G92=1,IF(②選手情報入力!$U$6="","",②選手情報入力!$U$6),IF(②選手情報入力!$U$7="","",②選手情報入力!$U$7))))</f>
        <v/>
      </c>
      <c r="S92" t="str">
        <f>IF(E92="","",IF(②選手情報入力!T101="","",IF(G92=1,IF(②選手情報入力!$T$6="",0,1),IF(②選手情報入力!$T$7="",0,1))))</f>
        <v/>
      </c>
      <c r="T92" t="str">
        <f>IF(E92="","",IF(②選手情報入力!T101="","",2))</f>
        <v/>
      </c>
      <c r="U92" t="s">
        <v>1416</v>
      </c>
      <c r="V92" t="str">
        <f>IF(E92="","",IF(②選手情報入力!V101="","",IF(G92=1,IF(②選手情報入力!$W$6="","",②選手情報入力!$W$6),IF(②選手情報入力!$W$7="","",②選手情報入力!$W$7))))</f>
        <v/>
      </c>
      <c r="W92" t="str">
        <f>IF(E92="","",IF(②選手情報入力!V101="","",IF(G92=1,IF(②選手情報入力!$V$6="",0,1),IF(②選手情報入力!$V$7="",0,1))))</f>
        <v/>
      </c>
      <c r="X92" t="str">
        <f>IF(E92="","",IF(②選手情報入力!V101="","",2))</f>
        <v/>
      </c>
    </row>
    <row r="93" spans="1:24">
      <c r="A93" t="str">
        <f>IF(E93="","",data_kyogisha!A93)</f>
        <v/>
      </c>
      <c r="B93" t="str">
        <f>IF(E93="","",①団体情報入力!$C$5)</f>
        <v/>
      </c>
      <c r="C93" t="str">
        <f>IF(A93="","",VLOOKUP(B93,Sheet6!C:D,2,0))</f>
        <v/>
      </c>
      <c r="E93" t="str">
        <f>IF(②選手情報入力!C102="","",②選手情報入力!C102)</f>
        <v/>
      </c>
      <c r="F93" t="str">
        <f>IF(E93="","",②選手情報入力!D102)</f>
        <v/>
      </c>
      <c r="G93" t="str">
        <f>IF(E93="","",IF(②選手情報入力!I102="男",1,2))</f>
        <v/>
      </c>
      <c r="H93" t="str">
        <f>IF(E93="","",VLOOKUP(data_kyogisha!Q93,Sheet3!A:G,2,0))</f>
        <v/>
      </c>
      <c r="I93" t="str">
        <f>IF(E93="","",IF(②選手情報入力!M102="","",②選手情報入力!M102))</f>
        <v/>
      </c>
      <c r="J93" s="28" t="str">
        <f>IF(E93="","",②選手情報入力!N102)</f>
        <v/>
      </c>
      <c r="K93" t="str">
        <f>IF(E93="","",VLOOKUP(data_kyogisha!U93,Sheet3!A:G,2,0))</f>
        <v/>
      </c>
      <c r="L93" t="str">
        <f>IF(E93="","",IF(②選手情報入力!P102="","",②選手情報入力!P102))</f>
        <v/>
      </c>
      <c r="M93" s="28" t="str">
        <f>IF(E93="","",②選手情報入力!Q102)</f>
        <v/>
      </c>
      <c r="N93" t="s">
        <v>1416</v>
      </c>
      <c r="O93" t="str">
        <f>IF(E93="","",IF(②選手情報入力!S102="","",②選手情報入力!S102))</f>
        <v/>
      </c>
      <c r="P93" t="s">
        <v>1416</v>
      </c>
      <c r="Q93" t="s">
        <v>1416</v>
      </c>
      <c r="R93" t="str">
        <f>IF(E93="","",IF(②選手情報入力!T102="","",IF(G93=1,IF(②選手情報入力!$U$6="","",②選手情報入力!$U$6),IF(②選手情報入力!$U$7="","",②選手情報入力!$U$7))))</f>
        <v/>
      </c>
      <c r="S93" t="str">
        <f>IF(E93="","",IF(②選手情報入力!T102="","",IF(G93=1,IF(②選手情報入力!$T$6="",0,1),IF(②選手情報入力!$T$7="",0,1))))</f>
        <v/>
      </c>
      <c r="T93" t="str">
        <f>IF(E93="","",IF(②選手情報入力!T102="","",2))</f>
        <v/>
      </c>
      <c r="U93" t="s">
        <v>1416</v>
      </c>
      <c r="V93" t="str">
        <f>IF(E93="","",IF(②選手情報入力!V102="","",IF(G93=1,IF(②選手情報入力!$W$6="","",②選手情報入力!$W$6),IF(②選手情報入力!$W$7="","",②選手情報入力!$W$7))))</f>
        <v/>
      </c>
      <c r="W93" t="str">
        <f>IF(E93="","",IF(②選手情報入力!V102="","",IF(G93=1,IF(②選手情報入力!$V$6="",0,1),IF(②選手情報入力!$V$7="",0,1))))</f>
        <v/>
      </c>
      <c r="X93" t="str">
        <f>IF(E93="","",IF(②選手情報入力!V102="","",2))</f>
        <v/>
      </c>
    </row>
    <row r="94" spans="1:24">
      <c r="A94" t="str">
        <f>IF(E94="","",data_kyogisha!A94)</f>
        <v/>
      </c>
      <c r="B94" t="str">
        <f>IF(E94="","",①団体情報入力!$C$5)</f>
        <v/>
      </c>
      <c r="C94" t="str">
        <f>IF(A94="","",VLOOKUP(B94,Sheet6!C:D,2,0))</f>
        <v/>
      </c>
      <c r="E94" t="str">
        <f>IF(②選手情報入力!C103="","",②選手情報入力!C103)</f>
        <v/>
      </c>
      <c r="F94" t="str">
        <f>IF(E94="","",②選手情報入力!D103)</f>
        <v/>
      </c>
      <c r="G94" t="str">
        <f>IF(E94="","",IF(②選手情報入力!I103="男",1,2))</f>
        <v/>
      </c>
      <c r="H94" t="str">
        <f>IF(E94="","",VLOOKUP(data_kyogisha!Q94,Sheet3!A:G,2,0))</f>
        <v/>
      </c>
      <c r="I94" t="str">
        <f>IF(E94="","",IF(②選手情報入力!M103="","",②選手情報入力!M103))</f>
        <v/>
      </c>
      <c r="J94" s="28" t="str">
        <f>IF(E94="","",②選手情報入力!N103)</f>
        <v/>
      </c>
      <c r="K94" t="str">
        <f>IF(E94="","",VLOOKUP(data_kyogisha!U94,Sheet3!A:G,2,0))</f>
        <v/>
      </c>
      <c r="L94" t="str">
        <f>IF(E94="","",IF(②選手情報入力!P103="","",②選手情報入力!P103))</f>
        <v/>
      </c>
      <c r="M94" s="28" t="str">
        <f>IF(E94="","",②選手情報入力!Q103)</f>
        <v/>
      </c>
      <c r="N94" t="s">
        <v>1416</v>
      </c>
      <c r="O94" t="str">
        <f>IF(E94="","",IF(②選手情報入力!S103="","",②選手情報入力!S103))</f>
        <v/>
      </c>
      <c r="P94" t="s">
        <v>1416</v>
      </c>
      <c r="Q94" t="s">
        <v>1416</v>
      </c>
      <c r="R94" t="str">
        <f>IF(E94="","",IF(②選手情報入力!T103="","",IF(G94=1,IF(②選手情報入力!$U$6="","",②選手情報入力!$U$6),IF(②選手情報入力!$U$7="","",②選手情報入力!$U$7))))</f>
        <v/>
      </c>
      <c r="S94" t="str">
        <f>IF(E94="","",IF(②選手情報入力!T103="","",IF(G94=1,IF(②選手情報入力!$T$6="",0,1),IF(②選手情報入力!$T$7="",0,1))))</f>
        <v/>
      </c>
      <c r="T94" t="str">
        <f>IF(E94="","",IF(②選手情報入力!T103="","",2))</f>
        <v/>
      </c>
      <c r="U94" t="s">
        <v>1416</v>
      </c>
      <c r="V94" t="str">
        <f>IF(E94="","",IF(②選手情報入力!V103="","",IF(G94=1,IF(②選手情報入力!$W$6="","",②選手情報入力!$W$6),IF(②選手情報入力!$W$7="","",②選手情報入力!$W$7))))</f>
        <v/>
      </c>
      <c r="W94" t="str">
        <f>IF(E94="","",IF(②選手情報入力!V103="","",IF(G94=1,IF(②選手情報入力!$V$6="",0,1),IF(②選手情報入力!$V$7="",0,1))))</f>
        <v/>
      </c>
      <c r="X94" t="str">
        <f>IF(E94="","",IF(②選手情報入力!V103="","",2))</f>
        <v/>
      </c>
    </row>
    <row r="95" spans="1:24">
      <c r="A95" t="str">
        <f>IF(E95="","",data_kyogisha!A95)</f>
        <v/>
      </c>
      <c r="B95" t="str">
        <f>IF(E95="","",①団体情報入力!$C$5)</f>
        <v/>
      </c>
      <c r="C95" t="str">
        <f>IF(A95="","",VLOOKUP(B95,Sheet6!C:D,2,0))</f>
        <v/>
      </c>
      <c r="E95" t="str">
        <f>IF(②選手情報入力!C104="","",②選手情報入力!C104)</f>
        <v/>
      </c>
      <c r="F95" t="str">
        <f>IF(E95="","",②選手情報入力!D104)</f>
        <v/>
      </c>
      <c r="G95" t="str">
        <f>IF(E95="","",IF(②選手情報入力!I104="男",1,2))</f>
        <v/>
      </c>
      <c r="H95" t="str">
        <f>IF(E95="","",VLOOKUP(data_kyogisha!Q95,Sheet3!A:G,2,0))</f>
        <v/>
      </c>
      <c r="I95" t="str">
        <f>IF(E95="","",IF(②選手情報入力!M104="","",②選手情報入力!M104))</f>
        <v/>
      </c>
      <c r="J95" s="28" t="str">
        <f>IF(E95="","",②選手情報入力!N104)</f>
        <v/>
      </c>
      <c r="K95" t="str">
        <f>IF(E95="","",VLOOKUP(data_kyogisha!U95,Sheet3!A:G,2,0))</f>
        <v/>
      </c>
      <c r="L95" t="str">
        <f>IF(E95="","",IF(②選手情報入力!P104="","",②選手情報入力!P104))</f>
        <v/>
      </c>
      <c r="M95" s="28" t="str">
        <f>IF(E95="","",②選手情報入力!Q104)</f>
        <v/>
      </c>
      <c r="N95" t="s">
        <v>1416</v>
      </c>
      <c r="O95" t="str">
        <f>IF(E95="","",IF(②選手情報入力!S104="","",②選手情報入力!S104))</f>
        <v/>
      </c>
      <c r="P95" t="s">
        <v>1416</v>
      </c>
      <c r="Q95" t="s">
        <v>1416</v>
      </c>
      <c r="R95" t="str">
        <f>IF(E95="","",IF(②選手情報入力!T104="","",IF(G95=1,IF(②選手情報入力!$U$6="","",②選手情報入力!$U$6),IF(②選手情報入力!$U$7="","",②選手情報入力!$U$7))))</f>
        <v/>
      </c>
      <c r="S95" t="str">
        <f>IF(E95="","",IF(②選手情報入力!T104="","",IF(G95=1,IF(②選手情報入力!$T$6="",0,1),IF(②選手情報入力!$T$7="",0,1))))</f>
        <v/>
      </c>
      <c r="T95" t="str">
        <f>IF(E95="","",IF(②選手情報入力!T104="","",2))</f>
        <v/>
      </c>
      <c r="U95" t="s">
        <v>1416</v>
      </c>
      <c r="V95" t="str">
        <f>IF(E95="","",IF(②選手情報入力!V104="","",IF(G95=1,IF(②選手情報入力!$W$6="","",②選手情報入力!$W$6),IF(②選手情報入力!$W$7="","",②選手情報入力!$W$7))))</f>
        <v/>
      </c>
      <c r="W95" t="str">
        <f>IF(E95="","",IF(②選手情報入力!V104="","",IF(G95=1,IF(②選手情報入力!$V$6="",0,1),IF(②選手情報入力!$V$7="",0,1))))</f>
        <v/>
      </c>
      <c r="X95" t="str">
        <f>IF(E95="","",IF(②選手情報入力!V104="","",2))</f>
        <v/>
      </c>
    </row>
    <row r="96" spans="1:24">
      <c r="A96" t="str">
        <f>IF(E96="","",data_kyogisha!A96)</f>
        <v/>
      </c>
      <c r="B96" t="str">
        <f>IF(E96="","",①団体情報入力!$C$5)</f>
        <v/>
      </c>
      <c r="C96" t="str">
        <f>IF(A96="","",VLOOKUP(B96,Sheet6!C:D,2,0))</f>
        <v/>
      </c>
      <c r="E96" t="str">
        <f>IF(②選手情報入力!C105="","",②選手情報入力!C105)</f>
        <v/>
      </c>
      <c r="F96" t="str">
        <f>IF(E96="","",②選手情報入力!D105)</f>
        <v/>
      </c>
      <c r="G96" t="str">
        <f>IF(E96="","",IF(②選手情報入力!I105="男",1,2))</f>
        <v/>
      </c>
      <c r="H96" t="str">
        <f>IF(E96="","",VLOOKUP(data_kyogisha!Q96,Sheet3!A:G,2,0))</f>
        <v/>
      </c>
      <c r="I96" t="str">
        <f>IF(E96="","",IF(②選手情報入力!M105="","",②選手情報入力!M105))</f>
        <v/>
      </c>
      <c r="J96" s="28" t="str">
        <f>IF(E96="","",②選手情報入力!N105)</f>
        <v/>
      </c>
      <c r="K96" t="str">
        <f>IF(E96="","",VLOOKUP(data_kyogisha!U96,Sheet3!A:G,2,0))</f>
        <v/>
      </c>
      <c r="L96" t="str">
        <f>IF(E96="","",IF(②選手情報入力!P105="","",②選手情報入力!P105))</f>
        <v/>
      </c>
      <c r="M96" s="28" t="str">
        <f>IF(E96="","",②選手情報入力!Q105)</f>
        <v/>
      </c>
      <c r="N96" t="s">
        <v>1416</v>
      </c>
      <c r="O96" t="str">
        <f>IF(E96="","",IF(②選手情報入力!S105="","",②選手情報入力!S105))</f>
        <v/>
      </c>
      <c r="P96" t="s">
        <v>1416</v>
      </c>
      <c r="Q96" t="s">
        <v>1416</v>
      </c>
      <c r="R96" t="str">
        <f>IF(E96="","",IF(②選手情報入力!T105="","",IF(G96=1,IF(②選手情報入力!$U$6="","",②選手情報入力!$U$6),IF(②選手情報入力!$U$7="","",②選手情報入力!$U$7))))</f>
        <v/>
      </c>
      <c r="S96" t="str">
        <f>IF(E96="","",IF(②選手情報入力!T105="","",IF(G96=1,IF(②選手情報入力!$T$6="",0,1),IF(②選手情報入力!$T$7="",0,1))))</f>
        <v/>
      </c>
      <c r="T96" t="str">
        <f>IF(E96="","",IF(②選手情報入力!T105="","",2))</f>
        <v/>
      </c>
      <c r="U96" t="s">
        <v>1416</v>
      </c>
      <c r="V96" t="str">
        <f>IF(E96="","",IF(②選手情報入力!V105="","",IF(G96=1,IF(②選手情報入力!$W$6="","",②選手情報入力!$W$6),IF(②選手情報入力!$W$7="","",②選手情報入力!$W$7))))</f>
        <v/>
      </c>
      <c r="W96" t="str">
        <f>IF(E96="","",IF(②選手情報入力!V105="","",IF(G96=1,IF(②選手情報入力!$V$6="",0,1),IF(②選手情報入力!$V$7="",0,1))))</f>
        <v/>
      </c>
      <c r="X96" t="str">
        <f>IF(E96="","",IF(②選手情報入力!V105="","",2))</f>
        <v/>
      </c>
    </row>
    <row r="97" spans="1:24">
      <c r="A97" t="str">
        <f>IF(E97="","",data_kyogisha!A97)</f>
        <v/>
      </c>
      <c r="B97" t="str">
        <f>IF(E97="","",①団体情報入力!$C$5)</f>
        <v/>
      </c>
      <c r="C97" t="str">
        <f>IF(A97="","",VLOOKUP(B97,Sheet6!C:D,2,0))</f>
        <v/>
      </c>
      <c r="E97" t="str">
        <f>IF(②選手情報入力!C106="","",②選手情報入力!C106)</f>
        <v/>
      </c>
      <c r="F97" t="str">
        <f>IF(E97="","",②選手情報入力!D106)</f>
        <v/>
      </c>
      <c r="G97" t="str">
        <f>IF(E97="","",IF(②選手情報入力!I106="男",1,2))</f>
        <v/>
      </c>
      <c r="H97" t="str">
        <f>IF(E97="","",VLOOKUP(data_kyogisha!Q97,Sheet3!A:G,2,0))</f>
        <v/>
      </c>
      <c r="I97" t="str">
        <f>IF(E97="","",IF(②選手情報入力!M106="","",②選手情報入力!M106))</f>
        <v/>
      </c>
      <c r="J97" s="28" t="str">
        <f>IF(E97="","",②選手情報入力!N106)</f>
        <v/>
      </c>
      <c r="K97" t="str">
        <f>IF(E97="","",VLOOKUP(data_kyogisha!U97,Sheet3!A:G,2,0))</f>
        <v/>
      </c>
      <c r="L97" t="str">
        <f>IF(E97="","",IF(②選手情報入力!P106="","",②選手情報入力!P106))</f>
        <v/>
      </c>
      <c r="M97" s="28" t="str">
        <f>IF(E97="","",②選手情報入力!Q106)</f>
        <v/>
      </c>
      <c r="N97" t="s">
        <v>1416</v>
      </c>
      <c r="O97" t="str">
        <f>IF(E97="","",IF(②選手情報入力!S106="","",②選手情報入力!S106))</f>
        <v/>
      </c>
      <c r="P97" t="s">
        <v>1416</v>
      </c>
      <c r="Q97" t="s">
        <v>1416</v>
      </c>
      <c r="R97" t="str">
        <f>IF(E97="","",IF(②選手情報入力!T106="","",IF(G97=1,IF(②選手情報入力!$U$6="","",②選手情報入力!$U$6),IF(②選手情報入力!$U$7="","",②選手情報入力!$U$7))))</f>
        <v/>
      </c>
      <c r="S97" t="str">
        <f>IF(E97="","",IF(②選手情報入力!T106="","",IF(G97=1,IF(②選手情報入力!$T$6="",0,1),IF(②選手情報入力!$T$7="",0,1))))</f>
        <v/>
      </c>
      <c r="T97" t="str">
        <f>IF(E97="","",IF(②選手情報入力!T106="","",2))</f>
        <v/>
      </c>
      <c r="U97" t="s">
        <v>1416</v>
      </c>
      <c r="V97" t="str">
        <f>IF(E97="","",IF(②選手情報入力!V106="","",IF(G97=1,IF(②選手情報入力!$W$6="","",②選手情報入力!$W$6),IF(②選手情報入力!$W$7="","",②選手情報入力!$W$7))))</f>
        <v/>
      </c>
      <c r="W97" t="str">
        <f>IF(E97="","",IF(②選手情報入力!V106="","",IF(G97=1,IF(②選手情報入力!$V$6="",0,1),IF(②選手情報入力!$V$7="",0,1))))</f>
        <v/>
      </c>
      <c r="X97" t="str">
        <f>IF(E97="","",IF(②選手情報入力!V106="","",2))</f>
        <v/>
      </c>
    </row>
    <row r="98" spans="1:24">
      <c r="A98" t="str">
        <f>IF(E98="","",data_kyogisha!A98)</f>
        <v/>
      </c>
      <c r="B98" t="str">
        <f>IF(E98="","",①団体情報入力!$C$5)</f>
        <v/>
      </c>
      <c r="C98" t="str">
        <f>IF(A98="","",VLOOKUP(B98,Sheet6!C:D,2,0))</f>
        <v/>
      </c>
      <c r="E98" t="str">
        <f>IF(②選手情報入力!C107="","",②選手情報入力!C107)</f>
        <v/>
      </c>
      <c r="F98" t="str">
        <f>IF(E98="","",②選手情報入力!D107)</f>
        <v/>
      </c>
      <c r="G98" t="str">
        <f>IF(E98="","",IF(②選手情報入力!I107="男",1,2))</f>
        <v/>
      </c>
      <c r="H98" t="str">
        <f>IF(E98="","",VLOOKUP(data_kyogisha!Q98,Sheet3!A:G,2,0))</f>
        <v/>
      </c>
      <c r="I98" t="str">
        <f>IF(E98="","",IF(②選手情報入力!M107="","",②選手情報入力!M107))</f>
        <v/>
      </c>
      <c r="J98" s="28" t="str">
        <f>IF(E98="","",②選手情報入力!N107)</f>
        <v/>
      </c>
      <c r="K98" t="str">
        <f>IF(E98="","",VLOOKUP(data_kyogisha!U98,Sheet3!A:G,2,0))</f>
        <v/>
      </c>
      <c r="L98" t="str">
        <f>IF(E98="","",IF(②選手情報入力!P107="","",②選手情報入力!P107))</f>
        <v/>
      </c>
      <c r="M98" s="28" t="str">
        <f>IF(E98="","",②選手情報入力!Q107)</f>
        <v/>
      </c>
      <c r="N98" t="s">
        <v>1416</v>
      </c>
      <c r="O98" t="str">
        <f>IF(E98="","",IF(②選手情報入力!S107="","",②選手情報入力!S107))</f>
        <v/>
      </c>
      <c r="P98" t="s">
        <v>1416</v>
      </c>
      <c r="Q98" t="s">
        <v>1416</v>
      </c>
      <c r="R98" t="str">
        <f>IF(E98="","",IF(②選手情報入力!T107="","",IF(G98=1,IF(②選手情報入力!$U$6="","",②選手情報入力!$U$6),IF(②選手情報入力!$U$7="","",②選手情報入力!$U$7))))</f>
        <v/>
      </c>
      <c r="S98" t="str">
        <f>IF(E98="","",IF(②選手情報入力!T107="","",IF(G98=1,IF(②選手情報入力!$T$6="",0,1),IF(②選手情報入力!$T$7="",0,1))))</f>
        <v/>
      </c>
      <c r="T98" t="str">
        <f>IF(E98="","",IF(②選手情報入力!T107="","",2))</f>
        <v/>
      </c>
      <c r="U98" t="s">
        <v>1416</v>
      </c>
      <c r="V98" t="str">
        <f>IF(E98="","",IF(②選手情報入力!V107="","",IF(G98=1,IF(②選手情報入力!$W$6="","",②選手情報入力!$W$6),IF(②選手情報入力!$W$7="","",②選手情報入力!$W$7))))</f>
        <v/>
      </c>
      <c r="W98" t="str">
        <f>IF(E98="","",IF(②選手情報入力!V107="","",IF(G98=1,IF(②選手情報入力!$V$6="",0,1),IF(②選手情報入力!$V$7="",0,1))))</f>
        <v/>
      </c>
      <c r="X98" t="str">
        <f>IF(E98="","",IF(②選手情報入力!V107="","",2))</f>
        <v/>
      </c>
    </row>
    <row r="99" spans="1:24">
      <c r="A99" t="str">
        <f>IF(E99="","",data_kyogisha!A99)</f>
        <v/>
      </c>
      <c r="B99" t="str">
        <f>IF(E99="","",①団体情報入力!$C$5)</f>
        <v/>
      </c>
      <c r="C99" t="str">
        <f>IF(A99="","",VLOOKUP(B99,Sheet6!C:D,2,0))</f>
        <v/>
      </c>
      <c r="E99" t="str">
        <f>IF(②選手情報入力!C108="","",②選手情報入力!C108)</f>
        <v/>
      </c>
      <c r="F99" t="str">
        <f>IF(E99="","",②選手情報入力!D108)</f>
        <v/>
      </c>
      <c r="G99" t="str">
        <f>IF(E99="","",IF(②選手情報入力!I108="男",1,2))</f>
        <v/>
      </c>
      <c r="H99" t="str">
        <f>IF(E99="","",VLOOKUP(data_kyogisha!Q99,Sheet3!A:G,2,0))</f>
        <v/>
      </c>
      <c r="I99" t="str">
        <f>IF(E99="","",IF(②選手情報入力!M108="","",②選手情報入力!M108))</f>
        <v/>
      </c>
      <c r="J99" s="28" t="str">
        <f>IF(E99="","",②選手情報入力!N108)</f>
        <v/>
      </c>
      <c r="K99" t="str">
        <f>IF(E99="","",VLOOKUP(data_kyogisha!U99,Sheet3!A:G,2,0))</f>
        <v/>
      </c>
      <c r="L99" t="str">
        <f>IF(E99="","",IF(②選手情報入力!P108="","",②選手情報入力!P108))</f>
        <v/>
      </c>
      <c r="M99" s="28" t="str">
        <f>IF(E99="","",②選手情報入力!Q108)</f>
        <v/>
      </c>
      <c r="N99" t="s">
        <v>1416</v>
      </c>
      <c r="O99" t="str">
        <f>IF(E99="","",IF(②選手情報入力!S108="","",②選手情報入力!S108))</f>
        <v/>
      </c>
      <c r="P99" t="s">
        <v>1416</v>
      </c>
      <c r="Q99" t="s">
        <v>1416</v>
      </c>
      <c r="R99" t="str">
        <f>IF(E99="","",IF(②選手情報入力!T108="","",IF(G99=1,IF(②選手情報入力!$U$6="","",②選手情報入力!$U$6),IF(②選手情報入力!$U$7="","",②選手情報入力!$U$7))))</f>
        <v/>
      </c>
      <c r="S99" t="str">
        <f>IF(E99="","",IF(②選手情報入力!T108="","",IF(G99=1,IF(②選手情報入力!$T$6="",0,1),IF(②選手情報入力!$T$7="",0,1))))</f>
        <v/>
      </c>
      <c r="T99" t="str">
        <f>IF(E99="","",IF(②選手情報入力!T108="","",2))</f>
        <v/>
      </c>
      <c r="U99" t="s">
        <v>1416</v>
      </c>
      <c r="V99" t="str">
        <f>IF(E99="","",IF(②選手情報入力!V108="","",IF(G99=1,IF(②選手情報入力!$W$6="","",②選手情報入力!$W$6),IF(②選手情報入力!$W$7="","",②選手情報入力!$W$7))))</f>
        <v/>
      </c>
      <c r="W99" t="str">
        <f>IF(E99="","",IF(②選手情報入力!V108="","",IF(G99=1,IF(②選手情報入力!$V$6="",0,1),IF(②選手情報入力!$V$7="",0,1))))</f>
        <v/>
      </c>
      <c r="X99" t="str">
        <f>IF(E99="","",IF(②選手情報入力!V108="","",2))</f>
        <v/>
      </c>
    </row>
    <row r="100" spans="1:24">
      <c r="A100" t="str">
        <f>IF(E100="","",data_kyogisha!A100)</f>
        <v/>
      </c>
      <c r="B100" t="str">
        <f>IF(E100="","",①団体情報入力!$C$5)</f>
        <v/>
      </c>
      <c r="C100" t="str">
        <f>IF(A100="","",VLOOKUP(B100,Sheet6!C:D,2,0))</f>
        <v/>
      </c>
      <c r="E100" t="str">
        <f>IF(②選手情報入力!C109="","",②選手情報入力!C109)</f>
        <v/>
      </c>
      <c r="F100" t="str">
        <f>IF(E100="","",②選手情報入力!D109)</f>
        <v/>
      </c>
      <c r="G100" t="str">
        <f>IF(E100="","",IF(②選手情報入力!I109="男",1,2))</f>
        <v/>
      </c>
      <c r="H100" t="str">
        <f>IF(E100="","",VLOOKUP(data_kyogisha!Q100,Sheet3!A:G,2,0))</f>
        <v/>
      </c>
      <c r="I100" t="str">
        <f>IF(E100="","",IF(②選手情報入力!M109="","",②選手情報入力!M109))</f>
        <v/>
      </c>
      <c r="J100" s="28" t="str">
        <f>IF(E100="","",②選手情報入力!N109)</f>
        <v/>
      </c>
      <c r="K100" t="str">
        <f>IF(E100="","",VLOOKUP(data_kyogisha!U100,Sheet3!A:G,2,0))</f>
        <v/>
      </c>
      <c r="L100" t="str">
        <f>IF(E100="","",IF(②選手情報入力!P109="","",②選手情報入力!P109))</f>
        <v/>
      </c>
      <c r="M100" s="28" t="str">
        <f>IF(E100="","",②選手情報入力!Q109)</f>
        <v/>
      </c>
      <c r="N100" t="s">
        <v>1416</v>
      </c>
      <c r="O100" t="str">
        <f>IF(E100="","",IF(②選手情報入力!S109="","",②選手情報入力!S109))</f>
        <v/>
      </c>
      <c r="P100" t="s">
        <v>1416</v>
      </c>
      <c r="Q100" t="s">
        <v>1416</v>
      </c>
      <c r="R100" t="str">
        <f>IF(E100="","",IF(②選手情報入力!T109="","",IF(G100=1,IF(②選手情報入力!$U$6="","",②選手情報入力!$U$6),IF(②選手情報入力!$U$7="","",②選手情報入力!$U$7))))</f>
        <v/>
      </c>
      <c r="S100" t="str">
        <f>IF(E100="","",IF(②選手情報入力!T109="","",IF(G100=1,IF(②選手情報入力!$T$6="",0,1),IF(②選手情報入力!$T$7="",0,1))))</f>
        <v/>
      </c>
      <c r="T100" t="str">
        <f>IF(E100="","",IF(②選手情報入力!T109="","",2))</f>
        <v/>
      </c>
      <c r="U100" t="s">
        <v>1416</v>
      </c>
      <c r="V100" t="str">
        <f>IF(E100="","",IF(②選手情報入力!V109="","",IF(G100=1,IF(②選手情報入力!$W$6="","",②選手情報入力!$W$6),IF(②選手情報入力!$W$7="","",②選手情報入力!$W$7))))</f>
        <v/>
      </c>
      <c r="W100" t="str">
        <f>IF(E100="","",IF(②選手情報入力!V109="","",IF(G100=1,IF(②選手情報入力!$V$6="",0,1),IF(②選手情報入力!$V$7="",0,1))))</f>
        <v/>
      </c>
      <c r="X100" t="str">
        <f>IF(E100="","",IF(②選手情報入力!V109="","",2))</f>
        <v/>
      </c>
    </row>
    <row r="101" spans="1:24">
      <c r="A101" t="str">
        <f>IF(E101="","",data_kyogisha!A101)</f>
        <v/>
      </c>
      <c r="B101" t="str">
        <f>IF(E101="","",①団体情報入力!$C$5)</f>
        <v/>
      </c>
      <c r="C101" t="str">
        <f>IF(A101="","",VLOOKUP(B101,Sheet6!C:D,2,0))</f>
        <v/>
      </c>
      <c r="E101" t="str">
        <f>IF(②選手情報入力!C110="","",②選手情報入力!C110)</f>
        <v/>
      </c>
      <c r="F101" t="str">
        <f>IF(E101="","",②選手情報入力!D110)</f>
        <v/>
      </c>
      <c r="G101" t="str">
        <f>IF(E101="","",IF(②選手情報入力!I110="男",1,2))</f>
        <v/>
      </c>
      <c r="H101" t="str">
        <f>IF(E101="","",VLOOKUP(data_kyogisha!Q101,Sheet3!A:G,2,0))</f>
        <v/>
      </c>
      <c r="I101" t="str">
        <f>IF(E101="","",IF(②選手情報入力!M110="","",②選手情報入力!M110))</f>
        <v/>
      </c>
      <c r="J101" s="28" t="str">
        <f>IF(E101="","",②選手情報入力!N110)</f>
        <v/>
      </c>
      <c r="K101" t="str">
        <f>IF(E101="","",VLOOKUP(data_kyogisha!U101,Sheet3!A:G,2,0))</f>
        <v/>
      </c>
      <c r="L101" t="str">
        <f>IF(E101="","",IF(②選手情報入力!P110="","",②選手情報入力!P110))</f>
        <v/>
      </c>
      <c r="M101" s="28" t="str">
        <f>IF(E101="","",②選手情報入力!Q110)</f>
        <v/>
      </c>
      <c r="N101" t="s">
        <v>1416</v>
      </c>
      <c r="O101" t="str">
        <f>IF(E101="","",IF(②選手情報入力!S110="","",②選手情報入力!S110))</f>
        <v/>
      </c>
      <c r="P101" t="s">
        <v>1416</v>
      </c>
      <c r="Q101" t="s">
        <v>1416</v>
      </c>
      <c r="R101" t="str">
        <f>IF(E101="","",IF(②選手情報入力!T110="","",IF(G101=1,IF(②選手情報入力!$U$6="","",②選手情報入力!$U$6),IF(②選手情報入力!$U$7="","",②選手情報入力!$U$7))))</f>
        <v/>
      </c>
      <c r="S101" t="str">
        <f>IF(E101="","",IF(②選手情報入力!T110="","",IF(G101=1,IF(②選手情報入力!$T$6="",0,1),IF(②選手情報入力!$T$7="",0,1))))</f>
        <v/>
      </c>
      <c r="T101" t="str">
        <f>IF(E101="","",IF(②選手情報入力!T110="","",2))</f>
        <v/>
      </c>
      <c r="U101" t="s">
        <v>1416</v>
      </c>
      <c r="V101" t="str">
        <f>IF(E101="","",IF(②選手情報入力!V110="","",IF(G101=1,IF(②選手情報入力!$W$6="","",②選手情報入力!$W$6),IF(②選手情報入力!$W$7="","",②選手情報入力!$W$7))))</f>
        <v/>
      </c>
      <c r="W101" t="str">
        <f>IF(E101="","",IF(②選手情報入力!V110="","",IF(G101=1,IF(②選手情報入力!$V$6="",0,1),IF(②選手情報入力!$V$7="",0,1))))</f>
        <v/>
      </c>
      <c r="X101" t="str">
        <f>IF(E101="","",IF(②選手情報入力!V110="","",2))</f>
        <v/>
      </c>
    </row>
    <row r="102" spans="1:24">
      <c r="A102" t="str">
        <f>IF(E102="","",data_kyogisha!A102)</f>
        <v/>
      </c>
      <c r="B102" t="str">
        <f>IF(E102="","",①団体情報入力!$C$5)</f>
        <v/>
      </c>
      <c r="C102" t="str">
        <f>IF(A102="","",VLOOKUP(B102,Sheet6!C:D,2,0))</f>
        <v/>
      </c>
      <c r="E102" t="str">
        <f>IF(②選手情報入力!C111="","",②選手情報入力!C111)</f>
        <v/>
      </c>
      <c r="F102" t="str">
        <f>IF(E102="","",②選手情報入力!D111)</f>
        <v/>
      </c>
      <c r="G102" t="str">
        <f>IF(E102="","",IF(②選手情報入力!I111="男",1,2))</f>
        <v/>
      </c>
      <c r="H102" t="str">
        <f>IF(E102="","",VLOOKUP(data_kyogisha!Q102,Sheet3!A:G,2,0))</f>
        <v/>
      </c>
      <c r="I102" t="str">
        <f>IF(E102="","",IF(②選手情報入力!M111="","",②選手情報入力!M111))</f>
        <v/>
      </c>
      <c r="J102" s="28" t="str">
        <f>IF(E102="","",②選手情報入力!N111)</f>
        <v/>
      </c>
      <c r="K102" t="str">
        <f>IF(E102="","",VLOOKUP(data_kyogisha!U102,Sheet3!A:G,2,0))</f>
        <v/>
      </c>
      <c r="L102" t="str">
        <f>IF(E102="","",IF(②選手情報入力!P111="","",②選手情報入力!P111))</f>
        <v/>
      </c>
      <c r="M102" s="28" t="str">
        <f>IF(E102="","",②選手情報入力!Q111)</f>
        <v/>
      </c>
      <c r="N102" t="s">
        <v>1416</v>
      </c>
      <c r="O102" t="str">
        <f>IF(E102="","",IF(②選手情報入力!S111="","",②選手情報入力!S111))</f>
        <v/>
      </c>
      <c r="P102" t="s">
        <v>1416</v>
      </c>
      <c r="Q102" t="s">
        <v>1416</v>
      </c>
      <c r="R102" t="str">
        <f>IF(E102="","",IF(②選手情報入力!T111="","",IF(G102=1,IF(②選手情報入力!$U$6="","",②選手情報入力!$U$6),IF(②選手情報入力!$U$7="","",②選手情報入力!$U$7))))</f>
        <v/>
      </c>
      <c r="S102" t="str">
        <f>IF(E102="","",IF(②選手情報入力!T111="","",IF(G102=1,IF(②選手情報入力!$T$6="",0,1),IF(②選手情報入力!$T$7="",0,1))))</f>
        <v/>
      </c>
      <c r="T102" t="str">
        <f>IF(E102="","",IF(②選手情報入力!T111="","",2))</f>
        <v/>
      </c>
      <c r="U102" t="s">
        <v>1416</v>
      </c>
      <c r="V102" t="str">
        <f>IF(E102="","",IF(②選手情報入力!V111="","",IF(G102=1,IF(②選手情報入力!$W$6="","",②選手情報入力!$W$6),IF(②選手情報入力!$W$7="","",②選手情報入力!$W$7))))</f>
        <v/>
      </c>
      <c r="W102" t="str">
        <f>IF(E102="","",IF(②選手情報入力!V111="","",IF(G102=1,IF(②選手情報入力!$V$6="",0,1),IF(②選手情報入力!$V$7="",0,1))))</f>
        <v/>
      </c>
      <c r="X102" t="str">
        <f>IF(E102="","",IF(②選手情報入力!V111="","",2))</f>
        <v/>
      </c>
    </row>
    <row r="103" spans="1:24">
      <c r="A103" t="str">
        <f>IF(E103="","",data_kyogisha!A103)</f>
        <v/>
      </c>
      <c r="B103" t="str">
        <f>IF(E103="","",①団体情報入力!$C$5)</f>
        <v/>
      </c>
      <c r="C103" t="str">
        <f>IF(A103="","",VLOOKUP(B103,Sheet6!C:D,2,0))</f>
        <v/>
      </c>
      <c r="E103" t="str">
        <f>IF(②選手情報入力!C112="","",②選手情報入力!C112)</f>
        <v/>
      </c>
      <c r="F103" t="str">
        <f>IF(E103="","",②選手情報入力!D112)</f>
        <v/>
      </c>
      <c r="G103" t="str">
        <f>IF(E103="","",IF(②選手情報入力!I112="男",1,2))</f>
        <v/>
      </c>
      <c r="H103" t="str">
        <f>IF(E103="","",VLOOKUP(data_kyogisha!Q103,Sheet3!A:G,2,0))</f>
        <v/>
      </c>
      <c r="I103" t="str">
        <f>IF(E103="","",IF(②選手情報入力!M112="","",②選手情報入力!M112))</f>
        <v/>
      </c>
      <c r="J103" s="28" t="str">
        <f>IF(E103="","",②選手情報入力!N112)</f>
        <v/>
      </c>
      <c r="K103" t="str">
        <f>IF(E103="","",VLOOKUP(data_kyogisha!U103,Sheet3!A:G,2,0))</f>
        <v/>
      </c>
      <c r="L103" t="str">
        <f>IF(E103="","",IF(②選手情報入力!P112="","",②選手情報入力!P112))</f>
        <v/>
      </c>
      <c r="M103" s="28" t="str">
        <f>IF(E103="","",②選手情報入力!Q112)</f>
        <v/>
      </c>
      <c r="N103" t="s">
        <v>1416</v>
      </c>
      <c r="O103" t="str">
        <f>IF(E103="","",IF(②選手情報入力!S112="","",②選手情報入力!S112))</f>
        <v/>
      </c>
      <c r="P103" t="s">
        <v>1416</v>
      </c>
      <c r="Q103" t="s">
        <v>1416</v>
      </c>
      <c r="R103" t="str">
        <f>IF(E103="","",IF(②選手情報入力!T112="","",IF(G103=1,IF(②選手情報入力!$U$6="","",②選手情報入力!$U$6),IF(②選手情報入力!$U$7="","",②選手情報入力!$U$7))))</f>
        <v/>
      </c>
      <c r="S103" t="str">
        <f>IF(E103="","",IF(②選手情報入力!T112="","",IF(G103=1,IF(②選手情報入力!$T$6="",0,1),IF(②選手情報入力!$T$7="",0,1))))</f>
        <v/>
      </c>
      <c r="T103" t="str">
        <f>IF(E103="","",IF(②選手情報入力!T112="","",2))</f>
        <v/>
      </c>
      <c r="U103" t="s">
        <v>1416</v>
      </c>
      <c r="V103" t="str">
        <f>IF(E103="","",IF(②選手情報入力!V112="","",IF(G103=1,IF(②選手情報入力!$W$6="","",②選手情報入力!$W$6),IF(②選手情報入力!$W$7="","",②選手情報入力!$W$7))))</f>
        <v/>
      </c>
      <c r="W103" t="str">
        <f>IF(E103="","",IF(②選手情報入力!V112="","",IF(G103=1,IF(②選手情報入力!$V$6="",0,1),IF(②選手情報入力!$V$7="",0,1))))</f>
        <v/>
      </c>
      <c r="X103" t="str">
        <f>IF(E103="","",IF(②選手情報入力!V112="","",2))</f>
        <v/>
      </c>
    </row>
    <row r="104" spans="1:24">
      <c r="A104" t="str">
        <f>IF(E104="","",data_kyogisha!A104)</f>
        <v/>
      </c>
      <c r="B104" t="str">
        <f>IF(E104="","",①団体情報入力!$C$5)</f>
        <v/>
      </c>
      <c r="C104" t="str">
        <f>IF(A104="","",VLOOKUP(B104,Sheet6!C:D,2,0))</f>
        <v/>
      </c>
      <c r="E104" t="str">
        <f>IF(②選手情報入力!C113="","",②選手情報入力!C113)</f>
        <v/>
      </c>
      <c r="F104" t="str">
        <f>IF(E104="","",②選手情報入力!D113)</f>
        <v/>
      </c>
      <c r="G104" t="str">
        <f>IF(E104="","",IF(②選手情報入力!I113="男",1,2))</f>
        <v/>
      </c>
      <c r="H104" t="str">
        <f>IF(E104="","",VLOOKUP(data_kyogisha!Q104,Sheet3!A:G,2,0))</f>
        <v/>
      </c>
      <c r="I104" t="str">
        <f>IF(E104="","",IF(②選手情報入力!M113="","",②選手情報入力!M113))</f>
        <v/>
      </c>
      <c r="J104" s="28" t="str">
        <f>IF(E104="","",②選手情報入力!N113)</f>
        <v/>
      </c>
      <c r="K104" t="str">
        <f>IF(E104="","",VLOOKUP(data_kyogisha!U104,Sheet3!A:G,2,0))</f>
        <v/>
      </c>
      <c r="L104" t="str">
        <f>IF(E104="","",IF(②選手情報入力!P113="","",②選手情報入力!P113))</f>
        <v/>
      </c>
      <c r="M104" s="28" t="str">
        <f>IF(E104="","",②選手情報入力!Q113)</f>
        <v/>
      </c>
      <c r="N104" t="s">
        <v>1416</v>
      </c>
      <c r="O104" t="str">
        <f>IF(E104="","",IF(②選手情報入力!S113="","",②選手情報入力!S113))</f>
        <v/>
      </c>
      <c r="P104" t="s">
        <v>1416</v>
      </c>
      <c r="Q104" t="s">
        <v>1416</v>
      </c>
      <c r="R104" t="str">
        <f>IF(E104="","",IF(②選手情報入力!T113="","",IF(G104=1,IF(②選手情報入力!$U$6="","",②選手情報入力!$U$6),IF(②選手情報入力!$U$7="","",②選手情報入力!$U$7))))</f>
        <v/>
      </c>
      <c r="S104" t="str">
        <f>IF(E104="","",IF(②選手情報入力!T113="","",IF(G104=1,IF(②選手情報入力!$T$6="",0,1),IF(②選手情報入力!$T$7="",0,1))))</f>
        <v/>
      </c>
      <c r="T104" t="str">
        <f>IF(E104="","",IF(②選手情報入力!T113="","",2))</f>
        <v/>
      </c>
      <c r="U104" t="s">
        <v>1416</v>
      </c>
      <c r="V104" t="str">
        <f>IF(E104="","",IF(②選手情報入力!V113="","",IF(G104=1,IF(②選手情報入力!$W$6="","",②選手情報入力!$W$6),IF(②選手情報入力!$W$7="","",②選手情報入力!$W$7))))</f>
        <v/>
      </c>
      <c r="W104" t="str">
        <f>IF(E104="","",IF(②選手情報入力!V113="","",IF(G104=1,IF(②選手情報入力!$V$6="",0,1),IF(②選手情報入力!$V$7="",0,1))))</f>
        <v/>
      </c>
      <c r="X104" t="str">
        <f>IF(E104="","",IF(②選手情報入力!V113="","",2))</f>
        <v/>
      </c>
    </row>
    <row r="105" spans="1:24">
      <c r="A105" t="str">
        <f>IF(E105="","",data_kyogisha!A105)</f>
        <v/>
      </c>
      <c r="B105" t="str">
        <f>IF(E105="","",①団体情報入力!$C$5)</f>
        <v/>
      </c>
      <c r="C105" t="str">
        <f>IF(A105="","",VLOOKUP(B105,Sheet6!C:D,2,0))</f>
        <v/>
      </c>
      <c r="E105" t="str">
        <f>IF(②選手情報入力!C114="","",②選手情報入力!C114)</f>
        <v/>
      </c>
      <c r="F105" t="str">
        <f>IF(E105="","",②選手情報入力!D114)</f>
        <v/>
      </c>
      <c r="G105" t="str">
        <f>IF(E105="","",IF(②選手情報入力!I114="男",1,2))</f>
        <v/>
      </c>
      <c r="H105" t="str">
        <f>IF(E105="","",VLOOKUP(data_kyogisha!Q105,Sheet3!A:G,2,0))</f>
        <v/>
      </c>
      <c r="I105" t="str">
        <f>IF(E105="","",IF(②選手情報入力!M114="","",②選手情報入力!M114))</f>
        <v/>
      </c>
      <c r="J105" s="28" t="str">
        <f>IF(E105="","",②選手情報入力!N114)</f>
        <v/>
      </c>
      <c r="K105" t="str">
        <f>IF(E105="","",VLOOKUP(data_kyogisha!U105,Sheet3!A:G,2,0))</f>
        <v/>
      </c>
      <c r="L105" t="str">
        <f>IF(E105="","",IF(②選手情報入力!P114="","",②選手情報入力!P114))</f>
        <v/>
      </c>
      <c r="M105" s="28" t="str">
        <f>IF(E105="","",②選手情報入力!Q114)</f>
        <v/>
      </c>
      <c r="N105" t="s">
        <v>1416</v>
      </c>
      <c r="O105" t="str">
        <f>IF(E105="","",IF(②選手情報入力!S114="","",②選手情報入力!S114))</f>
        <v/>
      </c>
      <c r="P105" t="s">
        <v>1416</v>
      </c>
      <c r="Q105" t="s">
        <v>1416</v>
      </c>
      <c r="R105" t="str">
        <f>IF(E105="","",IF(②選手情報入力!T114="","",IF(G105=1,IF(②選手情報入力!$U$6="","",②選手情報入力!$U$6),IF(②選手情報入力!$U$7="","",②選手情報入力!$U$7))))</f>
        <v/>
      </c>
      <c r="S105" t="str">
        <f>IF(E105="","",IF(②選手情報入力!T114="","",IF(G105=1,IF(②選手情報入力!$T$6="",0,1),IF(②選手情報入力!$T$7="",0,1))))</f>
        <v/>
      </c>
      <c r="T105" t="str">
        <f>IF(E105="","",IF(②選手情報入力!T114="","",2))</f>
        <v/>
      </c>
      <c r="U105" t="s">
        <v>1416</v>
      </c>
      <c r="V105" t="str">
        <f>IF(E105="","",IF(②選手情報入力!V114="","",IF(G105=1,IF(②選手情報入力!$W$6="","",②選手情報入力!$W$6),IF(②選手情報入力!$W$7="","",②選手情報入力!$W$7))))</f>
        <v/>
      </c>
      <c r="W105" t="str">
        <f>IF(E105="","",IF(②選手情報入力!V114="","",IF(G105=1,IF(②選手情報入力!$V$6="",0,1),IF(②選手情報入力!$V$7="",0,1))))</f>
        <v/>
      </c>
      <c r="X105" t="str">
        <f>IF(E105="","",IF(②選手情報入力!V114="","",2))</f>
        <v/>
      </c>
    </row>
    <row r="106" spans="1:24">
      <c r="A106" t="str">
        <f>IF(E106="","",data_kyogisha!A106)</f>
        <v/>
      </c>
      <c r="B106" t="str">
        <f>IF(E106="","",①団体情報入力!$C$5)</f>
        <v/>
      </c>
      <c r="C106" t="str">
        <f>IF(A106="","",VLOOKUP(B106,Sheet6!C:D,2,0))</f>
        <v/>
      </c>
      <c r="E106" t="str">
        <f>IF(②選手情報入力!C115="","",②選手情報入力!C115)</f>
        <v/>
      </c>
      <c r="F106" t="str">
        <f>IF(E106="","",②選手情報入力!D115)</f>
        <v/>
      </c>
      <c r="G106" t="str">
        <f>IF(E106="","",IF(②選手情報入力!I115="男",1,2))</f>
        <v/>
      </c>
      <c r="H106" t="str">
        <f>IF(E106="","",VLOOKUP(data_kyogisha!Q106,Sheet3!A:G,2,0))</f>
        <v/>
      </c>
      <c r="I106" t="str">
        <f>IF(E106="","",IF(②選手情報入力!M115="","",②選手情報入力!M115))</f>
        <v/>
      </c>
      <c r="J106" s="28" t="str">
        <f>IF(E106="","",②選手情報入力!N115)</f>
        <v/>
      </c>
      <c r="K106" t="str">
        <f>IF(E106="","",VLOOKUP(data_kyogisha!U106,Sheet3!A:G,2,0))</f>
        <v/>
      </c>
      <c r="L106" t="str">
        <f>IF(E106="","",IF(②選手情報入力!P115="","",②選手情報入力!P115))</f>
        <v/>
      </c>
      <c r="M106" s="28" t="str">
        <f>IF(E106="","",②選手情報入力!Q115)</f>
        <v/>
      </c>
      <c r="N106" t="s">
        <v>1416</v>
      </c>
      <c r="O106" t="str">
        <f>IF(E106="","",IF(②選手情報入力!S115="","",②選手情報入力!S115))</f>
        <v/>
      </c>
      <c r="P106" t="s">
        <v>1416</v>
      </c>
      <c r="Q106" t="s">
        <v>1416</v>
      </c>
      <c r="R106" t="str">
        <f>IF(E106="","",IF(②選手情報入力!T115="","",IF(G106=1,IF(②選手情報入力!$U$6="","",②選手情報入力!$U$6),IF(②選手情報入力!$U$7="","",②選手情報入力!$U$7))))</f>
        <v/>
      </c>
      <c r="S106" t="str">
        <f>IF(E106="","",IF(②選手情報入力!T115="","",IF(G106=1,IF(②選手情報入力!$T$6="",0,1),IF(②選手情報入力!$T$7="",0,1))))</f>
        <v/>
      </c>
      <c r="T106" t="str">
        <f>IF(E106="","",IF(②選手情報入力!T115="","",2))</f>
        <v/>
      </c>
      <c r="U106" t="s">
        <v>1416</v>
      </c>
      <c r="V106" t="str">
        <f>IF(E106="","",IF(②選手情報入力!V115="","",IF(G106=1,IF(②選手情報入力!$W$6="","",②選手情報入力!$W$6),IF(②選手情報入力!$W$7="","",②選手情報入力!$W$7))))</f>
        <v/>
      </c>
      <c r="W106" t="str">
        <f>IF(E106="","",IF(②選手情報入力!V115="","",IF(G106=1,IF(②選手情報入力!$V$6="",0,1),IF(②選手情報入力!$V$7="",0,1))))</f>
        <v/>
      </c>
      <c r="X106" t="str">
        <f>IF(E106="","",IF(②選手情報入力!V115="","",2))</f>
        <v/>
      </c>
    </row>
    <row r="107" spans="1:24">
      <c r="A107" t="str">
        <f>IF(E107="","",data_kyogisha!A107)</f>
        <v/>
      </c>
      <c r="B107" t="str">
        <f>IF(E107="","",①団体情報入力!$C$5)</f>
        <v/>
      </c>
      <c r="C107" t="str">
        <f>IF(A107="","",VLOOKUP(B107,Sheet6!C:D,2,0))</f>
        <v/>
      </c>
      <c r="E107" t="str">
        <f>IF(②選手情報入力!C116="","",②選手情報入力!C116)</f>
        <v/>
      </c>
      <c r="F107" t="str">
        <f>IF(E107="","",②選手情報入力!D116)</f>
        <v/>
      </c>
      <c r="G107" t="str">
        <f>IF(E107="","",IF(②選手情報入力!I116="男",1,2))</f>
        <v/>
      </c>
      <c r="H107" t="str">
        <f>IF(E107="","",VLOOKUP(data_kyogisha!Q107,Sheet3!A:G,2,0))</f>
        <v/>
      </c>
      <c r="I107" t="str">
        <f>IF(E107="","",IF(②選手情報入力!M116="","",②選手情報入力!M116))</f>
        <v/>
      </c>
      <c r="J107" s="28" t="str">
        <f>IF(E107="","",②選手情報入力!N116)</f>
        <v/>
      </c>
      <c r="K107" t="str">
        <f>IF(E107="","",VLOOKUP(data_kyogisha!U107,Sheet3!A:G,2,0))</f>
        <v/>
      </c>
      <c r="L107" t="str">
        <f>IF(E107="","",IF(②選手情報入力!P116="","",②選手情報入力!P116))</f>
        <v/>
      </c>
      <c r="M107" s="28" t="str">
        <f>IF(E107="","",②選手情報入力!Q116)</f>
        <v/>
      </c>
      <c r="N107" t="s">
        <v>1416</v>
      </c>
      <c r="O107" t="str">
        <f>IF(E107="","",IF(②選手情報入力!S116="","",②選手情報入力!S116))</f>
        <v/>
      </c>
      <c r="P107" t="s">
        <v>1416</v>
      </c>
      <c r="Q107" t="s">
        <v>1416</v>
      </c>
      <c r="R107" t="str">
        <f>IF(E107="","",IF(②選手情報入力!T116="","",IF(G107=1,IF(②選手情報入力!$U$6="","",②選手情報入力!$U$6),IF(②選手情報入力!$U$7="","",②選手情報入力!$U$7))))</f>
        <v/>
      </c>
      <c r="S107" t="str">
        <f>IF(E107="","",IF(②選手情報入力!T116="","",IF(G107=1,IF(②選手情報入力!$T$6="",0,1),IF(②選手情報入力!$T$7="",0,1))))</f>
        <v/>
      </c>
      <c r="T107" t="str">
        <f>IF(E107="","",IF(②選手情報入力!T116="","",2))</f>
        <v/>
      </c>
      <c r="U107" t="s">
        <v>1416</v>
      </c>
      <c r="V107" t="str">
        <f>IF(E107="","",IF(②選手情報入力!V116="","",IF(G107=1,IF(②選手情報入力!$W$6="","",②選手情報入力!$W$6),IF(②選手情報入力!$W$7="","",②選手情報入力!$W$7))))</f>
        <v/>
      </c>
      <c r="W107" t="str">
        <f>IF(E107="","",IF(②選手情報入力!V116="","",IF(G107=1,IF(②選手情報入力!$V$6="",0,1),IF(②選手情報入力!$V$7="",0,1))))</f>
        <v/>
      </c>
      <c r="X107" t="str">
        <f>IF(E107="","",IF(②選手情報入力!V116="","",2))</f>
        <v/>
      </c>
    </row>
    <row r="108" spans="1:24">
      <c r="A108" t="str">
        <f>IF(E108="","",data_kyogisha!A108)</f>
        <v/>
      </c>
      <c r="B108" t="str">
        <f>IF(E108="","",①団体情報入力!$C$5)</f>
        <v/>
      </c>
      <c r="C108" t="str">
        <f>IF(A108="","",VLOOKUP(B108,Sheet6!C:D,2,0))</f>
        <v/>
      </c>
      <c r="E108" t="str">
        <f>IF(②選手情報入力!C117="","",②選手情報入力!C117)</f>
        <v/>
      </c>
      <c r="F108" t="str">
        <f>IF(E108="","",②選手情報入力!D117)</f>
        <v/>
      </c>
      <c r="G108" t="str">
        <f>IF(E108="","",IF(②選手情報入力!I117="男",1,2))</f>
        <v/>
      </c>
      <c r="H108" t="str">
        <f>IF(E108="","",VLOOKUP(data_kyogisha!Q108,Sheet3!A:G,2,0))</f>
        <v/>
      </c>
      <c r="I108" t="str">
        <f>IF(E108="","",IF(②選手情報入力!M117="","",②選手情報入力!M117))</f>
        <v/>
      </c>
      <c r="J108" s="28" t="str">
        <f>IF(E108="","",②選手情報入力!N117)</f>
        <v/>
      </c>
      <c r="K108" t="str">
        <f>IF(E108="","",VLOOKUP(data_kyogisha!U108,Sheet3!A:G,2,0))</f>
        <v/>
      </c>
      <c r="L108" t="str">
        <f>IF(E108="","",IF(②選手情報入力!P117="","",②選手情報入力!P117))</f>
        <v/>
      </c>
      <c r="M108" s="28" t="str">
        <f>IF(E108="","",②選手情報入力!Q117)</f>
        <v/>
      </c>
      <c r="N108" t="s">
        <v>1416</v>
      </c>
      <c r="O108" t="str">
        <f>IF(E108="","",IF(②選手情報入力!S117="","",②選手情報入力!S117))</f>
        <v/>
      </c>
      <c r="P108" t="s">
        <v>1416</v>
      </c>
      <c r="Q108" t="s">
        <v>1416</v>
      </c>
      <c r="R108" t="str">
        <f>IF(E108="","",IF(②選手情報入力!T117="","",IF(G108=1,IF(②選手情報入力!$U$6="","",②選手情報入力!$U$6),IF(②選手情報入力!$U$7="","",②選手情報入力!$U$7))))</f>
        <v/>
      </c>
      <c r="S108" t="str">
        <f>IF(E108="","",IF(②選手情報入力!T117="","",IF(G108=1,IF(②選手情報入力!$T$6="",0,1),IF(②選手情報入力!$T$7="",0,1))))</f>
        <v/>
      </c>
      <c r="T108" t="str">
        <f>IF(E108="","",IF(②選手情報入力!T117="","",2))</f>
        <v/>
      </c>
      <c r="U108" t="s">
        <v>1416</v>
      </c>
      <c r="V108" t="str">
        <f>IF(E108="","",IF(②選手情報入力!V117="","",IF(G108=1,IF(②選手情報入力!$W$6="","",②選手情報入力!$W$6),IF(②選手情報入力!$W$7="","",②選手情報入力!$W$7))))</f>
        <v/>
      </c>
      <c r="W108" t="str">
        <f>IF(E108="","",IF(②選手情報入力!V117="","",IF(G108=1,IF(②選手情報入力!$V$6="",0,1),IF(②選手情報入力!$V$7="",0,1))))</f>
        <v/>
      </c>
      <c r="X108" t="str">
        <f>IF(E108="","",IF(②選手情報入力!V117="","",2))</f>
        <v/>
      </c>
    </row>
    <row r="109" spans="1:24">
      <c r="A109" t="str">
        <f>IF(E109="","",data_kyogisha!A109)</f>
        <v/>
      </c>
      <c r="B109" t="str">
        <f>IF(E109="","",①団体情報入力!$C$5)</f>
        <v/>
      </c>
      <c r="C109" t="str">
        <f>IF(A109="","",VLOOKUP(B109,Sheet6!C:D,2,0))</f>
        <v/>
      </c>
      <c r="E109" t="str">
        <f>IF(②選手情報入力!C118="","",②選手情報入力!C118)</f>
        <v/>
      </c>
      <c r="F109" t="str">
        <f>IF(E109="","",②選手情報入力!D118)</f>
        <v/>
      </c>
      <c r="G109" t="str">
        <f>IF(E109="","",IF(②選手情報入力!I118="男",1,2))</f>
        <v/>
      </c>
      <c r="H109" t="str">
        <f>IF(E109="","",VLOOKUP(data_kyogisha!Q109,Sheet3!A:G,2,0))</f>
        <v/>
      </c>
      <c r="I109" t="str">
        <f>IF(E109="","",IF(②選手情報入力!M118="","",②選手情報入力!M118))</f>
        <v/>
      </c>
      <c r="J109" s="28" t="str">
        <f>IF(E109="","",②選手情報入力!N118)</f>
        <v/>
      </c>
      <c r="K109" t="str">
        <f>IF(E109="","",VLOOKUP(data_kyogisha!U109,Sheet3!A:G,2,0))</f>
        <v/>
      </c>
      <c r="L109" t="str">
        <f>IF(E109="","",IF(②選手情報入力!P118="","",②選手情報入力!P118))</f>
        <v/>
      </c>
      <c r="M109" s="28" t="str">
        <f>IF(E109="","",②選手情報入力!Q118)</f>
        <v/>
      </c>
      <c r="N109" t="s">
        <v>1416</v>
      </c>
      <c r="O109" t="str">
        <f>IF(E109="","",IF(②選手情報入力!S118="","",②選手情報入力!S118))</f>
        <v/>
      </c>
      <c r="P109" t="s">
        <v>1416</v>
      </c>
      <c r="Q109" t="s">
        <v>1416</v>
      </c>
      <c r="R109" t="str">
        <f>IF(E109="","",IF(②選手情報入力!T118="","",IF(G109=1,IF(②選手情報入力!$U$6="","",②選手情報入力!$U$6),IF(②選手情報入力!$U$7="","",②選手情報入力!$U$7))))</f>
        <v/>
      </c>
      <c r="S109" t="str">
        <f>IF(E109="","",IF(②選手情報入力!T118="","",IF(G109=1,IF(②選手情報入力!$T$6="",0,1),IF(②選手情報入力!$T$7="",0,1))))</f>
        <v/>
      </c>
      <c r="T109" t="str">
        <f>IF(E109="","",IF(②選手情報入力!T118="","",2))</f>
        <v/>
      </c>
      <c r="U109" t="s">
        <v>1416</v>
      </c>
      <c r="V109" t="str">
        <f>IF(E109="","",IF(②選手情報入力!V118="","",IF(G109=1,IF(②選手情報入力!$W$6="","",②選手情報入力!$W$6),IF(②選手情報入力!$W$7="","",②選手情報入力!$W$7))))</f>
        <v/>
      </c>
      <c r="W109" t="str">
        <f>IF(E109="","",IF(②選手情報入力!V118="","",IF(G109=1,IF(②選手情報入力!$V$6="",0,1),IF(②選手情報入力!$V$7="",0,1))))</f>
        <v/>
      </c>
      <c r="X109" t="str">
        <f>IF(E109="","",IF(②選手情報入力!V118="","",2))</f>
        <v/>
      </c>
    </row>
    <row r="110" spans="1:24">
      <c r="A110" t="str">
        <f>IF(E110="","",data_kyogisha!A110)</f>
        <v/>
      </c>
      <c r="B110" t="str">
        <f>IF(E110="","",①団体情報入力!$C$5)</f>
        <v/>
      </c>
      <c r="C110" t="str">
        <f>IF(A110="","",VLOOKUP(B110,Sheet6!C:D,2,0))</f>
        <v/>
      </c>
      <c r="E110" t="str">
        <f>IF(②選手情報入力!C119="","",②選手情報入力!C119)</f>
        <v/>
      </c>
      <c r="F110" t="str">
        <f>IF(E110="","",②選手情報入力!D119)</f>
        <v/>
      </c>
      <c r="G110" t="str">
        <f>IF(E110="","",IF(②選手情報入力!I119="男",1,2))</f>
        <v/>
      </c>
      <c r="H110" t="str">
        <f>IF(E110="","",VLOOKUP(data_kyogisha!Q110,Sheet3!A:G,2,0))</f>
        <v/>
      </c>
      <c r="I110" t="str">
        <f>IF(E110="","",IF(②選手情報入力!M119="","",②選手情報入力!M119))</f>
        <v/>
      </c>
      <c r="J110" s="28" t="str">
        <f>IF(E110="","",②選手情報入力!N119)</f>
        <v/>
      </c>
      <c r="K110" t="str">
        <f>IF(E110="","",VLOOKUP(data_kyogisha!U110,Sheet3!A:G,2,0))</f>
        <v/>
      </c>
      <c r="L110" t="str">
        <f>IF(E110="","",IF(②選手情報入力!P119="","",②選手情報入力!P119))</f>
        <v/>
      </c>
      <c r="M110" s="28" t="str">
        <f>IF(E110="","",②選手情報入力!Q119)</f>
        <v/>
      </c>
      <c r="N110" t="s">
        <v>1416</v>
      </c>
      <c r="O110" t="str">
        <f>IF(E110="","",IF(②選手情報入力!S119="","",②選手情報入力!S119))</f>
        <v/>
      </c>
      <c r="P110" t="s">
        <v>1416</v>
      </c>
      <c r="Q110" t="s">
        <v>1416</v>
      </c>
      <c r="R110" t="str">
        <f>IF(E110="","",IF(②選手情報入力!T119="","",IF(G110=1,IF(②選手情報入力!$U$6="","",②選手情報入力!$U$6),IF(②選手情報入力!$U$7="","",②選手情報入力!$U$7))))</f>
        <v/>
      </c>
      <c r="S110" t="str">
        <f>IF(E110="","",IF(②選手情報入力!T119="","",IF(G110=1,IF(②選手情報入力!$T$6="",0,1),IF(②選手情報入力!$T$7="",0,1))))</f>
        <v/>
      </c>
      <c r="T110" t="str">
        <f>IF(E110="","",IF(②選手情報入力!T119="","",2))</f>
        <v/>
      </c>
      <c r="U110" t="s">
        <v>1416</v>
      </c>
      <c r="V110" t="str">
        <f>IF(E110="","",IF(②選手情報入力!V119="","",IF(G110=1,IF(②選手情報入力!$W$6="","",②選手情報入力!$W$6),IF(②選手情報入力!$W$7="","",②選手情報入力!$W$7))))</f>
        <v/>
      </c>
      <c r="W110" t="str">
        <f>IF(E110="","",IF(②選手情報入力!V119="","",IF(G110=1,IF(②選手情報入力!$V$6="",0,1),IF(②選手情報入力!$V$7="",0,1))))</f>
        <v/>
      </c>
      <c r="X110" t="str">
        <f>IF(E110="","",IF(②選手情報入力!V119="","",2))</f>
        <v/>
      </c>
    </row>
    <row r="111" spans="1:24">
      <c r="A111" t="str">
        <f>IF(E111="","",data_kyogisha!A111)</f>
        <v/>
      </c>
      <c r="B111" t="str">
        <f>IF(E111="","",①団体情報入力!$C$5)</f>
        <v/>
      </c>
      <c r="C111" t="str">
        <f>IF(A111="","",VLOOKUP(B111,Sheet6!C:D,2,0))</f>
        <v/>
      </c>
      <c r="E111" t="str">
        <f>IF(②選手情報入力!C120="","",②選手情報入力!C120)</f>
        <v/>
      </c>
      <c r="F111" t="str">
        <f>IF(E111="","",②選手情報入力!D120)</f>
        <v/>
      </c>
      <c r="G111" t="str">
        <f>IF(E111="","",IF(②選手情報入力!I120="男",1,2))</f>
        <v/>
      </c>
      <c r="H111" t="str">
        <f>IF(E111="","",VLOOKUP(data_kyogisha!Q111,Sheet3!A:G,2,0))</f>
        <v/>
      </c>
      <c r="I111" t="str">
        <f>IF(E111="","",IF(②選手情報入力!M120="","",②選手情報入力!M120))</f>
        <v/>
      </c>
      <c r="J111" s="28" t="str">
        <f>IF(E111="","",②選手情報入力!N120)</f>
        <v/>
      </c>
      <c r="K111" t="str">
        <f>IF(E111="","",VLOOKUP(data_kyogisha!U111,Sheet3!A:G,2,0))</f>
        <v/>
      </c>
      <c r="L111" t="str">
        <f>IF(E111="","",IF(②選手情報入力!P120="","",②選手情報入力!P120))</f>
        <v/>
      </c>
      <c r="M111" s="28" t="str">
        <f>IF(E111="","",②選手情報入力!Q120)</f>
        <v/>
      </c>
      <c r="N111" t="s">
        <v>1416</v>
      </c>
      <c r="O111" t="str">
        <f>IF(E111="","",IF(②選手情報入力!S120="","",②選手情報入力!S120))</f>
        <v/>
      </c>
      <c r="P111" t="s">
        <v>1416</v>
      </c>
      <c r="Q111" t="s">
        <v>1416</v>
      </c>
      <c r="R111" t="str">
        <f>IF(E111="","",IF(②選手情報入力!T120="","",IF(G111=1,IF(②選手情報入力!$U$6="","",②選手情報入力!$U$6),IF(②選手情報入力!$U$7="","",②選手情報入力!$U$7))))</f>
        <v/>
      </c>
      <c r="S111" t="str">
        <f>IF(E111="","",IF(②選手情報入力!T120="","",IF(G111=1,IF(②選手情報入力!$T$6="",0,1),IF(②選手情報入力!$T$7="",0,1))))</f>
        <v/>
      </c>
      <c r="T111" t="str">
        <f>IF(E111="","",IF(②選手情報入力!T120="","",2))</f>
        <v/>
      </c>
      <c r="U111" t="s">
        <v>1416</v>
      </c>
      <c r="V111" t="str">
        <f>IF(E111="","",IF(②選手情報入力!V120="","",IF(G111=1,IF(②選手情報入力!$W$6="","",②選手情報入力!$W$6),IF(②選手情報入力!$W$7="","",②選手情報入力!$W$7))))</f>
        <v/>
      </c>
      <c r="W111" t="str">
        <f>IF(E111="","",IF(②選手情報入力!V120="","",IF(G111=1,IF(②選手情報入力!$V$6="",0,1),IF(②選手情報入力!$V$7="",0,1))))</f>
        <v/>
      </c>
      <c r="X111" t="str">
        <f>IF(E111="","",IF(②選手情報入力!V120="","",2))</f>
        <v/>
      </c>
    </row>
    <row r="112" spans="1:24">
      <c r="A112" t="str">
        <f>IF(E112="","",data_kyogisha!A112)</f>
        <v/>
      </c>
      <c r="B112" t="str">
        <f>IF(E112="","",①団体情報入力!$C$5)</f>
        <v/>
      </c>
      <c r="C112" t="str">
        <f>IF(A112="","",VLOOKUP(B112,Sheet6!C:D,2,0))</f>
        <v/>
      </c>
      <c r="E112" t="str">
        <f>IF(②選手情報入力!C121="","",②選手情報入力!C121)</f>
        <v/>
      </c>
      <c r="F112" t="str">
        <f>IF(E112="","",②選手情報入力!D121)</f>
        <v/>
      </c>
      <c r="G112" t="str">
        <f>IF(E112="","",IF(②選手情報入力!I121="男",1,2))</f>
        <v/>
      </c>
      <c r="H112" t="str">
        <f>IF(E112="","",VLOOKUP(data_kyogisha!Q112,Sheet3!A:G,2,0))</f>
        <v/>
      </c>
      <c r="I112" t="str">
        <f>IF(E112="","",IF(②選手情報入力!M121="","",②選手情報入力!M121))</f>
        <v/>
      </c>
      <c r="J112" s="28" t="str">
        <f>IF(E112="","",②選手情報入力!N121)</f>
        <v/>
      </c>
      <c r="K112" t="str">
        <f>IF(E112="","",VLOOKUP(data_kyogisha!U112,Sheet3!A:G,2,0))</f>
        <v/>
      </c>
      <c r="L112" t="str">
        <f>IF(E112="","",IF(②選手情報入力!P121="","",②選手情報入力!P121))</f>
        <v/>
      </c>
      <c r="M112" s="28" t="str">
        <f>IF(E112="","",②選手情報入力!Q121)</f>
        <v/>
      </c>
      <c r="N112" t="s">
        <v>1416</v>
      </c>
      <c r="O112" t="str">
        <f>IF(E112="","",IF(②選手情報入力!S121="","",②選手情報入力!S121))</f>
        <v/>
      </c>
      <c r="P112" t="s">
        <v>1416</v>
      </c>
      <c r="Q112" t="s">
        <v>1416</v>
      </c>
      <c r="R112" t="str">
        <f>IF(E112="","",IF(②選手情報入力!T121="","",IF(G112=1,IF(②選手情報入力!$U$6="","",②選手情報入力!$U$6),IF(②選手情報入力!$U$7="","",②選手情報入力!$U$7))))</f>
        <v/>
      </c>
      <c r="S112" t="str">
        <f>IF(E112="","",IF(②選手情報入力!T121="","",IF(G112=1,IF(②選手情報入力!$T$6="",0,1),IF(②選手情報入力!$T$7="",0,1))))</f>
        <v/>
      </c>
      <c r="T112" t="str">
        <f>IF(E112="","",IF(②選手情報入力!T121="","",2))</f>
        <v/>
      </c>
      <c r="U112" t="s">
        <v>1416</v>
      </c>
      <c r="V112" t="str">
        <f>IF(E112="","",IF(②選手情報入力!V121="","",IF(G112=1,IF(②選手情報入力!$W$6="","",②選手情報入力!$W$6),IF(②選手情報入力!$W$7="","",②選手情報入力!$W$7))))</f>
        <v/>
      </c>
      <c r="W112" t="str">
        <f>IF(E112="","",IF(②選手情報入力!V121="","",IF(G112=1,IF(②選手情報入力!$V$6="",0,1),IF(②選手情報入力!$V$7="",0,1))))</f>
        <v/>
      </c>
      <c r="X112" t="str">
        <f>IF(E112="","",IF(②選手情報入力!V121="","",2))</f>
        <v/>
      </c>
    </row>
    <row r="113" spans="1:24">
      <c r="A113" t="str">
        <f>IF(E113="","",data_kyogisha!A113)</f>
        <v/>
      </c>
      <c r="B113" t="str">
        <f>IF(E113="","",①団体情報入力!$C$5)</f>
        <v/>
      </c>
      <c r="C113" t="str">
        <f>IF(A113="","",VLOOKUP(B113,Sheet6!C:D,2,0))</f>
        <v/>
      </c>
      <c r="E113" t="str">
        <f>IF(②選手情報入力!C122="","",②選手情報入力!C122)</f>
        <v/>
      </c>
      <c r="F113" t="str">
        <f>IF(E113="","",②選手情報入力!D122)</f>
        <v/>
      </c>
      <c r="G113" t="str">
        <f>IF(E113="","",IF(②選手情報入力!I122="男",1,2))</f>
        <v/>
      </c>
      <c r="H113" t="str">
        <f>IF(E113="","",VLOOKUP(data_kyogisha!Q113,Sheet3!A:G,2,0))</f>
        <v/>
      </c>
      <c r="I113" t="str">
        <f>IF(E113="","",IF(②選手情報入力!M122="","",②選手情報入力!M122))</f>
        <v/>
      </c>
      <c r="J113" s="28" t="str">
        <f>IF(E113="","",②選手情報入力!N122)</f>
        <v/>
      </c>
      <c r="K113" t="str">
        <f>IF(E113="","",VLOOKUP(data_kyogisha!U113,Sheet3!A:G,2,0))</f>
        <v/>
      </c>
      <c r="L113" t="str">
        <f>IF(E113="","",IF(②選手情報入力!P122="","",②選手情報入力!P122))</f>
        <v/>
      </c>
      <c r="M113" s="28" t="str">
        <f>IF(E113="","",②選手情報入力!Q122)</f>
        <v/>
      </c>
      <c r="N113" t="s">
        <v>1416</v>
      </c>
      <c r="O113" t="str">
        <f>IF(E113="","",IF(②選手情報入力!S122="","",②選手情報入力!S122))</f>
        <v/>
      </c>
      <c r="P113" t="s">
        <v>1416</v>
      </c>
      <c r="Q113" t="s">
        <v>1416</v>
      </c>
      <c r="R113" t="str">
        <f>IF(E113="","",IF(②選手情報入力!T122="","",IF(G113=1,IF(②選手情報入力!$U$6="","",②選手情報入力!$U$6),IF(②選手情報入力!$U$7="","",②選手情報入力!$U$7))))</f>
        <v/>
      </c>
      <c r="S113" t="str">
        <f>IF(E113="","",IF(②選手情報入力!T122="","",IF(G113=1,IF(②選手情報入力!$T$6="",0,1),IF(②選手情報入力!$T$7="",0,1))))</f>
        <v/>
      </c>
      <c r="T113" t="str">
        <f>IF(E113="","",IF(②選手情報入力!T122="","",2))</f>
        <v/>
      </c>
      <c r="U113" t="s">
        <v>1416</v>
      </c>
      <c r="V113" t="str">
        <f>IF(E113="","",IF(②選手情報入力!V122="","",IF(G113=1,IF(②選手情報入力!$W$6="","",②選手情報入力!$W$6),IF(②選手情報入力!$W$7="","",②選手情報入力!$W$7))))</f>
        <v/>
      </c>
      <c r="W113" t="str">
        <f>IF(E113="","",IF(②選手情報入力!V122="","",IF(G113=1,IF(②選手情報入力!$V$6="",0,1),IF(②選手情報入力!$V$7="",0,1))))</f>
        <v/>
      </c>
      <c r="X113" t="str">
        <f>IF(E113="","",IF(②選手情報入力!V122="","",2))</f>
        <v/>
      </c>
    </row>
    <row r="114" spans="1:24">
      <c r="A114" t="str">
        <f>IF(E114="","",data_kyogisha!A114)</f>
        <v/>
      </c>
      <c r="B114" t="str">
        <f>IF(E114="","",①団体情報入力!$C$5)</f>
        <v/>
      </c>
      <c r="C114" t="str">
        <f>IF(A114="","",VLOOKUP(B114,Sheet6!C:D,2,0))</f>
        <v/>
      </c>
      <c r="E114" t="str">
        <f>IF(②選手情報入力!C123="","",②選手情報入力!C123)</f>
        <v/>
      </c>
      <c r="F114" t="str">
        <f>IF(E114="","",②選手情報入力!D123)</f>
        <v/>
      </c>
      <c r="G114" t="str">
        <f>IF(E114="","",IF(②選手情報入力!I123="男",1,2))</f>
        <v/>
      </c>
      <c r="H114" t="str">
        <f>IF(E114="","",VLOOKUP(data_kyogisha!Q114,Sheet3!A:G,2,0))</f>
        <v/>
      </c>
      <c r="I114" t="str">
        <f>IF(E114="","",IF(②選手情報入力!M123="","",②選手情報入力!M123))</f>
        <v/>
      </c>
      <c r="J114" s="28" t="str">
        <f>IF(E114="","",②選手情報入力!N123)</f>
        <v/>
      </c>
      <c r="K114" t="str">
        <f>IF(E114="","",VLOOKUP(data_kyogisha!U114,Sheet3!A:G,2,0))</f>
        <v/>
      </c>
      <c r="L114" t="str">
        <f>IF(E114="","",IF(②選手情報入力!P123="","",②選手情報入力!P123))</f>
        <v/>
      </c>
      <c r="M114" s="28" t="str">
        <f>IF(E114="","",②選手情報入力!Q123)</f>
        <v/>
      </c>
      <c r="N114" t="s">
        <v>1416</v>
      </c>
      <c r="O114" t="str">
        <f>IF(E114="","",IF(②選手情報入力!S123="","",②選手情報入力!S123))</f>
        <v/>
      </c>
      <c r="P114" t="s">
        <v>1416</v>
      </c>
      <c r="Q114" t="s">
        <v>1416</v>
      </c>
      <c r="R114" t="str">
        <f>IF(E114="","",IF(②選手情報入力!T123="","",IF(G114=1,IF(②選手情報入力!$U$6="","",②選手情報入力!$U$6),IF(②選手情報入力!$U$7="","",②選手情報入力!$U$7))))</f>
        <v/>
      </c>
      <c r="S114" t="str">
        <f>IF(E114="","",IF(②選手情報入力!T123="","",IF(G114=1,IF(②選手情報入力!$T$6="",0,1),IF(②選手情報入力!$T$7="",0,1))))</f>
        <v/>
      </c>
      <c r="T114" t="str">
        <f>IF(E114="","",IF(②選手情報入力!T123="","",2))</f>
        <v/>
      </c>
      <c r="U114" t="s">
        <v>1416</v>
      </c>
      <c r="V114" t="str">
        <f>IF(E114="","",IF(②選手情報入力!V123="","",IF(G114=1,IF(②選手情報入力!$W$6="","",②選手情報入力!$W$6),IF(②選手情報入力!$W$7="","",②選手情報入力!$W$7))))</f>
        <v/>
      </c>
      <c r="W114" t="str">
        <f>IF(E114="","",IF(②選手情報入力!V123="","",IF(G114=1,IF(②選手情報入力!$V$6="",0,1),IF(②選手情報入力!$V$7="",0,1))))</f>
        <v/>
      </c>
      <c r="X114" t="str">
        <f>IF(E114="","",IF(②選手情報入力!V123="","",2))</f>
        <v/>
      </c>
    </row>
    <row r="115" spans="1:24">
      <c r="A115" t="str">
        <f>IF(E115="","",data_kyogisha!A115)</f>
        <v/>
      </c>
      <c r="B115" t="str">
        <f>IF(E115="","",①団体情報入力!$C$5)</f>
        <v/>
      </c>
      <c r="C115" t="str">
        <f>IF(A115="","",VLOOKUP(B115,Sheet6!C:D,2,0))</f>
        <v/>
      </c>
      <c r="E115" t="str">
        <f>IF(②選手情報入力!C124="","",②選手情報入力!C124)</f>
        <v/>
      </c>
      <c r="F115" t="str">
        <f>IF(E115="","",②選手情報入力!D124)</f>
        <v/>
      </c>
      <c r="G115" t="str">
        <f>IF(E115="","",IF(②選手情報入力!I124="男",1,2))</f>
        <v/>
      </c>
      <c r="H115" t="str">
        <f>IF(E115="","",VLOOKUP(data_kyogisha!Q115,Sheet3!A:G,2,0))</f>
        <v/>
      </c>
      <c r="I115" t="str">
        <f>IF(E115="","",IF(②選手情報入力!M124="","",②選手情報入力!M124))</f>
        <v/>
      </c>
      <c r="J115" s="28" t="str">
        <f>IF(E115="","",②選手情報入力!N124)</f>
        <v/>
      </c>
      <c r="K115" t="str">
        <f>IF(E115="","",VLOOKUP(data_kyogisha!U115,Sheet3!A:G,2,0))</f>
        <v/>
      </c>
      <c r="L115" t="str">
        <f>IF(E115="","",IF(②選手情報入力!P124="","",②選手情報入力!P124))</f>
        <v/>
      </c>
      <c r="M115" s="28" t="str">
        <f>IF(E115="","",②選手情報入力!Q124)</f>
        <v/>
      </c>
      <c r="N115" t="s">
        <v>1416</v>
      </c>
      <c r="O115" t="str">
        <f>IF(E115="","",IF(②選手情報入力!S124="","",②選手情報入力!S124))</f>
        <v/>
      </c>
      <c r="P115" t="s">
        <v>1416</v>
      </c>
      <c r="Q115" t="s">
        <v>1416</v>
      </c>
      <c r="R115" t="str">
        <f>IF(E115="","",IF(②選手情報入力!T124="","",IF(G115=1,IF(②選手情報入力!$U$6="","",②選手情報入力!$U$6),IF(②選手情報入力!$U$7="","",②選手情報入力!$U$7))))</f>
        <v/>
      </c>
      <c r="S115" t="str">
        <f>IF(E115="","",IF(②選手情報入力!T124="","",IF(G115=1,IF(②選手情報入力!$T$6="",0,1),IF(②選手情報入力!$T$7="",0,1))))</f>
        <v/>
      </c>
      <c r="T115" t="str">
        <f>IF(E115="","",IF(②選手情報入力!T124="","",2))</f>
        <v/>
      </c>
      <c r="U115" t="s">
        <v>1416</v>
      </c>
      <c r="V115" t="str">
        <f>IF(E115="","",IF(②選手情報入力!V124="","",IF(G115=1,IF(②選手情報入力!$W$6="","",②選手情報入力!$W$6),IF(②選手情報入力!$W$7="","",②選手情報入力!$W$7))))</f>
        <v/>
      </c>
      <c r="W115" t="str">
        <f>IF(E115="","",IF(②選手情報入力!V124="","",IF(G115=1,IF(②選手情報入力!$V$6="",0,1),IF(②選手情報入力!$V$7="",0,1))))</f>
        <v/>
      </c>
      <c r="X115" t="str">
        <f>IF(E115="","",IF(②選手情報入力!V124="","",2))</f>
        <v/>
      </c>
    </row>
    <row r="116" spans="1:24">
      <c r="A116" t="str">
        <f>IF(E116="","",data_kyogisha!A116)</f>
        <v/>
      </c>
      <c r="B116" t="str">
        <f>IF(E116="","",①団体情報入力!$C$5)</f>
        <v/>
      </c>
      <c r="C116" t="str">
        <f>IF(A116="","",VLOOKUP(B116,Sheet6!C:D,2,0))</f>
        <v/>
      </c>
      <c r="E116" t="str">
        <f>IF(②選手情報入力!C125="","",②選手情報入力!C125)</f>
        <v/>
      </c>
      <c r="F116" t="str">
        <f>IF(E116="","",②選手情報入力!D125)</f>
        <v/>
      </c>
      <c r="G116" t="str">
        <f>IF(E116="","",IF(②選手情報入力!I125="男",1,2))</f>
        <v/>
      </c>
      <c r="H116" t="str">
        <f>IF(E116="","",VLOOKUP(data_kyogisha!Q116,Sheet3!A:G,2,0))</f>
        <v/>
      </c>
      <c r="I116" t="str">
        <f>IF(E116="","",IF(②選手情報入力!M125="","",②選手情報入力!M125))</f>
        <v/>
      </c>
      <c r="J116" s="28" t="str">
        <f>IF(E116="","",②選手情報入力!N125)</f>
        <v/>
      </c>
      <c r="K116" t="str">
        <f>IF(E116="","",VLOOKUP(data_kyogisha!U116,Sheet3!A:G,2,0))</f>
        <v/>
      </c>
      <c r="L116" t="str">
        <f>IF(E116="","",IF(②選手情報入力!P125="","",②選手情報入力!P125))</f>
        <v/>
      </c>
      <c r="M116" s="28" t="str">
        <f>IF(E116="","",②選手情報入力!Q125)</f>
        <v/>
      </c>
      <c r="N116" t="s">
        <v>1416</v>
      </c>
      <c r="O116" t="str">
        <f>IF(E116="","",IF(②選手情報入力!S125="","",②選手情報入力!S125))</f>
        <v/>
      </c>
      <c r="P116" t="s">
        <v>1416</v>
      </c>
      <c r="Q116" t="s">
        <v>1416</v>
      </c>
      <c r="R116" t="str">
        <f>IF(E116="","",IF(②選手情報入力!T125="","",IF(G116=1,IF(②選手情報入力!$U$6="","",②選手情報入力!$U$6),IF(②選手情報入力!$U$7="","",②選手情報入力!$U$7))))</f>
        <v/>
      </c>
      <c r="S116" t="str">
        <f>IF(E116="","",IF(②選手情報入力!T125="","",IF(G116=1,IF(②選手情報入力!$T$6="",0,1),IF(②選手情報入力!$T$7="",0,1))))</f>
        <v/>
      </c>
      <c r="T116" t="str">
        <f>IF(E116="","",IF(②選手情報入力!T125="","",2))</f>
        <v/>
      </c>
      <c r="U116" t="s">
        <v>1416</v>
      </c>
      <c r="V116" t="str">
        <f>IF(E116="","",IF(②選手情報入力!V125="","",IF(G116=1,IF(②選手情報入力!$W$6="","",②選手情報入力!$W$6),IF(②選手情報入力!$W$7="","",②選手情報入力!$W$7))))</f>
        <v/>
      </c>
      <c r="W116" t="str">
        <f>IF(E116="","",IF(②選手情報入力!V125="","",IF(G116=1,IF(②選手情報入力!$V$6="",0,1),IF(②選手情報入力!$V$7="",0,1))))</f>
        <v/>
      </c>
      <c r="X116" t="str">
        <f>IF(E116="","",IF(②選手情報入力!V125="","",2))</f>
        <v/>
      </c>
    </row>
    <row r="117" spans="1:24">
      <c r="A117" t="str">
        <f>IF(E117="","",data_kyogisha!A117)</f>
        <v/>
      </c>
      <c r="B117" t="str">
        <f>IF(E117="","",①団体情報入力!$C$5)</f>
        <v/>
      </c>
      <c r="C117" t="str">
        <f>IF(A117="","",VLOOKUP(B117,Sheet6!C:D,2,0))</f>
        <v/>
      </c>
      <c r="E117" t="str">
        <f>IF(②選手情報入力!C126="","",②選手情報入力!C126)</f>
        <v/>
      </c>
      <c r="F117" t="str">
        <f>IF(E117="","",②選手情報入力!D126)</f>
        <v/>
      </c>
      <c r="G117" t="str">
        <f>IF(E117="","",IF(②選手情報入力!I126="男",1,2))</f>
        <v/>
      </c>
      <c r="H117" t="str">
        <f>IF(E117="","",VLOOKUP(data_kyogisha!Q117,Sheet3!A:G,2,0))</f>
        <v/>
      </c>
      <c r="I117" t="str">
        <f>IF(E117="","",IF(②選手情報入力!M126="","",②選手情報入力!M126))</f>
        <v/>
      </c>
      <c r="J117" s="28" t="str">
        <f>IF(E117="","",②選手情報入力!N126)</f>
        <v/>
      </c>
      <c r="K117" t="str">
        <f>IF(E117="","",VLOOKUP(data_kyogisha!U117,Sheet3!A:G,2,0))</f>
        <v/>
      </c>
      <c r="L117" t="str">
        <f>IF(E117="","",IF(②選手情報入力!P126="","",②選手情報入力!P126))</f>
        <v/>
      </c>
      <c r="M117" s="28" t="str">
        <f>IF(E117="","",②選手情報入力!Q126)</f>
        <v/>
      </c>
      <c r="N117" t="s">
        <v>1416</v>
      </c>
      <c r="O117" t="str">
        <f>IF(E117="","",IF(②選手情報入力!S126="","",②選手情報入力!S126))</f>
        <v/>
      </c>
      <c r="P117" t="s">
        <v>1416</v>
      </c>
      <c r="Q117" t="s">
        <v>1416</v>
      </c>
      <c r="R117" t="str">
        <f>IF(E117="","",IF(②選手情報入力!T126="","",IF(G117=1,IF(②選手情報入力!$U$6="","",②選手情報入力!$U$6),IF(②選手情報入力!$U$7="","",②選手情報入力!$U$7))))</f>
        <v/>
      </c>
      <c r="S117" t="str">
        <f>IF(E117="","",IF(②選手情報入力!T126="","",IF(G117=1,IF(②選手情報入力!$T$6="",0,1),IF(②選手情報入力!$T$7="",0,1))))</f>
        <v/>
      </c>
      <c r="T117" t="str">
        <f>IF(E117="","",IF(②選手情報入力!T126="","",2))</f>
        <v/>
      </c>
      <c r="U117" t="s">
        <v>1416</v>
      </c>
      <c r="V117" t="str">
        <f>IF(E117="","",IF(②選手情報入力!V126="","",IF(G117=1,IF(②選手情報入力!$W$6="","",②選手情報入力!$W$6),IF(②選手情報入力!$W$7="","",②選手情報入力!$W$7))))</f>
        <v/>
      </c>
      <c r="W117" t="str">
        <f>IF(E117="","",IF(②選手情報入力!V126="","",IF(G117=1,IF(②選手情報入力!$V$6="",0,1),IF(②選手情報入力!$V$7="",0,1))))</f>
        <v/>
      </c>
      <c r="X117" t="str">
        <f>IF(E117="","",IF(②選手情報入力!V126="","",2))</f>
        <v/>
      </c>
    </row>
    <row r="118" spans="1:24">
      <c r="A118" t="str">
        <f>IF(E118="","",data_kyogisha!A118)</f>
        <v/>
      </c>
      <c r="B118" t="str">
        <f>IF(E118="","",①団体情報入力!$C$5)</f>
        <v/>
      </c>
      <c r="C118" t="str">
        <f>IF(A118="","",VLOOKUP(B118,Sheet6!C:D,2,0))</f>
        <v/>
      </c>
      <c r="E118" t="str">
        <f>IF(②選手情報入力!C127="","",②選手情報入力!C127)</f>
        <v/>
      </c>
      <c r="F118" t="str">
        <f>IF(E118="","",②選手情報入力!D127)</f>
        <v/>
      </c>
      <c r="G118" t="str">
        <f>IF(E118="","",IF(②選手情報入力!I127="男",1,2))</f>
        <v/>
      </c>
      <c r="H118" t="str">
        <f>IF(E118="","",VLOOKUP(data_kyogisha!Q118,Sheet3!A:G,2,0))</f>
        <v/>
      </c>
      <c r="I118" t="str">
        <f>IF(E118="","",IF(②選手情報入力!M127="","",②選手情報入力!M127))</f>
        <v/>
      </c>
      <c r="J118" s="28" t="str">
        <f>IF(E118="","",②選手情報入力!N127)</f>
        <v/>
      </c>
      <c r="K118" t="str">
        <f>IF(E118="","",VLOOKUP(data_kyogisha!U118,Sheet3!A:G,2,0))</f>
        <v/>
      </c>
      <c r="L118" t="str">
        <f>IF(E118="","",IF(②選手情報入力!P127="","",②選手情報入力!P127))</f>
        <v/>
      </c>
      <c r="M118" s="28" t="str">
        <f>IF(E118="","",②選手情報入力!Q127)</f>
        <v/>
      </c>
      <c r="N118" t="s">
        <v>1416</v>
      </c>
      <c r="O118" t="str">
        <f>IF(E118="","",IF(②選手情報入力!S127="","",②選手情報入力!S127))</f>
        <v/>
      </c>
      <c r="P118" t="s">
        <v>1416</v>
      </c>
      <c r="Q118" t="s">
        <v>1416</v>
      </c>
      <c r="R118" t="str">
        <f>IF(E118="","",IF(②選手情報入力!T127="","",IF(G118=1,IF(②選手情報入力!$U$6="","",②選手情報入力!$U$6),IF(②選手情報入力!$U$7="","",②選手情報入力!$U$7))))</f>
        <v/>
      </c>
      <c r="S118" t="str">
        <f>IF(E118="","",IF(②選手情報入力!T127="","",IF(G118=1,IF(②選手情報入力!$T$6="",0,1),IF(②選手情報入力!$T$7="",0,1))))</f>
        <v/>
      </c>
      <c r="T118" t="str">
        <f>IF(E118="","",IF(②選手情報入力!T127="","",2))</f>
        <v/>
      </c>
      <c r="U118" t="s">
        <v>1416</v>
      </c>
      <c r="V118" t="str">
        <f>IF(E118="","",IF(②選手情報入力!V127="","",IF(G118=1,IF(②選手情報入力!$W$6="","",②選手情報入力!$W$6),IF(②選手情報入力!$W$7="","",②選手情報入力!$W$7))))</f>
        <v/>
      </c>
      <c r="W118" t="str">
        <f>IF(E118="","",IF(②選手情報入力!V127="","",IF(G118=1,IF(②選手情報入力!$V$6="",0,1),IF(②選手情報入力!$V$7="",0,1))))</f>
        <v/>
      </c>
      <c r="X118" t="str">
        <f>IF(E118="","",IF(②選手情報入力!V127="","",2))</f>
        <v/>
      </c>
    </row>
    <row r="119" spans="1:24">
      <c r="A119" t="str">
        <f>IF(E119="","",data_kyogisha!A119)</f>
        <v/>
      </c>
      <c r="B119" t="str">
        <f>IF(E119="","",①団体情報入力!$C$5)</f>
        <v/>
      </c>
      <c r="C119" t="str">
        <f>IF(A119="","",VLOOKUP(B119,Sheet6!C:D,2,0))</f>
        <v/>
      </c>
      <c r="E119" t="str">
        <f>IF(②選手情報入力!C128="","",②選手情報入力!C128)</f>
        <v/>
      </c>
      <c r="F119" t="str">
        <f>IF(E119="","",②選手情報入力!D128)</f>
        <v/>
      </c>
      <c r="G119" t="str">
        <f>IF(E119="","",IF(②選手情報入力!I128="男",1,2))</f>
        <v/>
      </c>
      <c r="H119" t="str">
        <f>IF(E119="","",VLOOKUP(data_kyogisha!Q119,Sheet3!A:G,2,0))</f>
        <v/>
      </c>
      <c r="I119" t="str">
        <f>IF(E119="","",IF(②選手情報入力!M128="","",②選手情報入力!M128))</f>
        <v/>
      </c>
      <c r="J119" s="28" t="str">
        <f>IF(E119="","",②選手情報入力!N128)</f>
        <v/>
      </c>
      <c r="K119" t="str">
        <f>IF(E119="","",VLOOKUP(data_kyogisha!U119,Sheet3!A:G,2,0))</f>
        <v/>
      </c>
      <c r="L119" t="str">
        <f>IF(E119="","",IF(②選手情報入力!P128="","",②選手情報入力!P128))</f>
        <v/>
      </c>
      <c r="M119" s="28" t="str">
        <f>IF(E119="","",②選手情報入力!Q128)</f>
        <v/>
      </c>
      <c r="N119" t="s">
        <v>1416</v>
      </c>
      <c r="O119" t="str">
        <f>IF(E119="","",IF(②選手情報入力!S128="","",②選手情報入力!S128))</f>
        <v/>
      </c>
      <c r="P119" t="s">
        <v>1416</v>
      </c>
      <c r="Q119" t="s">
        <v>1416</v>
      </c>
      <c r="R119" t="str">
        <f>IF(E119="","",IF(②選手情報入力!T128="","",IF(G119=1,IF(②選手情報入力!$U$6="","",②選手情報入力!$U$6),IF(②選手情報入力!$U$7="","",②選手情報入力!$U$7))))</f>
        <v/>
      </c>
      <c r="S119" t="str">
        <f>IF(E119="","",IF(②選手情報入力!T128="","",IF(G119=1,IF(②選手情報入力!$T$6="",0,1),IF(②選手情報入力!$T$7="",0,1))))</f>
        <v/>
      </c>
      <c r="T119" t="str">
        <f>IF(E119="","",IF(②選手情報入力!T128="","",2))</f>
        <v/>
      </c>
      <c r="U119" t="s">
        <v>1416</v>
      </c>
      <c r="V119" t="str">
        <f>IF(E119="","",IF(②選手情報入力!V128="","",IF(G119=1,IF(②選手情報入力!$W$6="","",②選手情報入力!$W$6),IF(②選手情報入力!$W$7="","",②選手情報入力!$W$7))))</f>
        <v/>
      </c>
      <c r="W119" t="str">
        <f>IF(E119="","",IF(②選手情報入力!V128="","",IF(G119=1,IF(②選手情報入力!$V$6="",0,1),IF(②選手情報入力!$V$7="",0,1))))</f>
        <v/>
      </c>
      <c r="X119" t="str">
        <f>IF(E119="","",IF(②選手情報入力!V128="","",2))</f>
        <v/>
      </c>
    </row>
    <row r="120" spans="1:24">
      <c r="A120" t="str">
        <f>IF(E120="","",data_kyogisha!A120)</f>
        <v/>
      </c>
      <c r="B120" t="str">
        <f>IF(E120="","",①団体情報入力!$C$5)</f>
        <v/>
      </c>
      <c r="C120" t="str">
        <f>IF(A120="","",VLOOKUP(B120,Sheet6!C:D,2,0))</f>
        <v/>
      </c>
      <c r="E120" t="str">
        <f>IF(②選手情報入力!C129="","",②選手情報入力!C129)</f>
        <v/>
      </c>
      <c r="F120" t="str">
        <f>IF(E120="","",②選手情報入力!D129)</f>
        <v/>
      </c>
      <c r="G120" t="str">
        <f>IF(E120="","",IF(②選手情報入力!I129="男",1,2))</f>
        <v/>
      </c>
      <c r="H120" t="str">
        <f>IF(E120="","",VLOOKUP(data_kyogisha!Q120,Sheet3!A:G,2,0))</f>
        <v/>
      </c>
      <c r="I120" t="str">
        <f>IF(E120="","",IF(②選手情報入力!M129="","",②選手情報入力!M129))</f>
        <v/>
      </c>
      <c r="J120" s="28" t="str">
        <f>IF(E120="","",②選手情報入力!N129)</f>
        <v/>
      </c>
      <c r="K120" t="str">
        <f>IF(E120="","",VLOOKUP(data_kyogisha!U120,Sheet3!A:G,2,0))</f>
        <v/>
      </c>
      <c r="L120" t="str">
        <f>IF(E120="","",IF(②選手情報入力!P129="","",②選手情報入力!P129))</f>
        <v/>
      </c>
      <c r="M120" s="28" t="str">
        <f>IF(E120="","",②選手情報入力!Q129)</f>
        <v/>
      </c>
      <c r="N120" t="s">
        <v>1416</v>
      </c>
      <c r="O120" t="str">
        <f>IF(E120="","",IF(②選手情報入力!S129="","",②選手情報入力!S129))</f>
        <v/>
      </c>
      <c r="P120" t="s">
        <v>1416</v>
      </c>
      <c r="Q120" t="s">
        <v>1416</v>
      </c>
      <c r="R120" t="str">
        <f>IF(E120="","",IF(②選手情報入力!T129="","",IF(G120=1,IF(②選手情報入力!$U$6="","",②選手情報入力!$U$6),IF(②選手情報入力!$U$7="","",②選手情報入力!$U$7))))</f>
        <v/>
      </c>
      <c r="S120" t="str">
        <f>IF(E120="","",IF(②選手情報入力!T129="","",IF(G120=1,IF(②選手情報入力!$T$6="",0,1),IF(②選手情報入力!$T$7="",0,1))))</f>
        <v/>
      </c>
      <c r="T120" t="str">
        <f>IF(E120="","",IF(②選手情報入力!T129="","",2))</f>
        <v/>
      </c>
      <c r="U120" t="s">
        <v>1416</v>
      </c>
      <c r="V120" t="str">
        <f>IF(E120="","",IF(②選手情報入力!V129="","",IF(G120=1,IF(②選手情報入力!$W$6="","",②選手情報入力!$W$6),IF(②選手情報入力!$W$7="","",②選手情報入力!$W$7))))</f>
        <v/>
      </c>
      <c r="W120" t="str">
        <f>IF(E120="","",IF(②選手情報入力!V129="","",IF(G120=1,IF(②選手情報入力!$V$6="",0,1),IF(②選手情報入力!$V$7="",0,1))))</f>
        <v/>
      </c>
      <c r="X120" t="str">
        <f>IF(E120="","",IF(②選手情報入力!V129="","",2))</f>
        <v/>
      </c>
    </row>
    <row r="121" spans="1:24">
      <c r="A121" t="str">
        <f>IF(E121="","",data_kyogisha!A121)</f>
        <v/>
      </c>
      <c r="B121" t="str">
        <f>IF(E121="","",①団体情報入力!$C$5)</f>
        <v/>
      </c>
      <c r="C121" t="str">
        <f>IF(A121="","",VLOOKUP(B121,Sheet6!C:D,2,0))</f>
        <v/>
      </c>
      <c r="E121" t="str">
        <f>IF(②選手情報入力!C130="","",②選手情報入力!C130)</f>
        <v/>
      </c>
      <c r="F121" t="str">
        <f>IF(E121="","",②選手情報入力!D130)</f>
        <v/>
      </c>
      <c r="G121" t="str">
        <f>IF(E121="","",IF(②選手情報入力!I130="男",1,2))</f>
        <v/>
      </c>
      <c r="H121" t="str">
        <f>IF(E121="","",VLOOKUP(data_kyogisha!Q121,Sheet3!A:G,2,0))</f>
        <v/>
      </c>
      <c r="I121" t="str">
        <f>IF(E121="","",IF(②選手情報入力!M130="","",②選手情報入力!M130))</f>
        <v/>
      </c>
      <c r="J121" s="28" t="str">
        <f>IF(E121="","",②選手情報入力!N130)</f>
        <v/>
      </c>
      <c r="K121" t="str">
        <f>IF(E121="","",VLOOKUP(data_kyogisha!U121,Sheet3!A:G,2,0))</f>
        <v/>
      </c>
      <c r="L121" t="str">
        <f>IF(E121="","",IF(②選手情報入力!P130="","",②選手情報入力!P130))</f>
        <v/>
      </c>
      <c r="M121" s="28" t="str">
        <f>IF(E121="","",②選手情報入力!Q130)</f>
        <v/>
      </c>
      <c r="N121" t="s">
        <v>1416</v>
      </c>
      <c r="O121" t="str">
        <f>IF(E121="","",IF(②選手情報入力!S130="","",②選手情報入力!S130))</f>
        <v/>
      </c>
      <c r="P121" t="s">
        <v>1416</v>
      </c>
      <c r="Q121" t="s">
        <v>1416</v>
      </c>
      <c r="R121" t="str">
        <f>IF(E121="","",IF(②選手情報入力!T130="","",IF(G121=1,IF(②選手情報入力!$U$6="","",②選手情報入力!$U$6),IF(②選手情報入力!$U$7="","",②選手情報入力!$U$7))))</f>
        <v/>
      </c>
      <c r="S121" t="str">
        <f>IF(E121="","",IF(②選手情報入力!T130="","",IF(G121=1,IF(②選手情報入力!$T$6="",0,1),IF(②選手情報入力!$T$7="",0,1))))</f>
        <v/>
      </c>
      <c r="T121" t="str">
        <f>IF(E121="","",IF(②選手情報入力!T130="","",2))</f>
        <v/>
      </c>
      <c r="U121" t="s">
        <v>1416</v>
      </c>
      <c r="V121" t="str">
        <f>IF(E121="","",IF(②選手情報入力!V130="","",IF(G121=1,IF(②選手情報入力!$W$6="","",②選手情報入力!$W$6),IF(②選手情報入力!$W$7="","",②選手情報入力!$W$7))))</f>
        <v/>
      </c>
      <c r="W121" t="str">
        <f>IF(E121="","",IF(②選手情報入力!V130="","",IF(G121=1,IF(②選手情報入力!$V$6="",0,1),IF(②選手情報入力!$V$7="",0,1))))</f>
        <v/>
      </c>
      <c r="X121" t="str">
        <f>IF(E121="","",IF(②選手情報入力!V130="","",2))</f>
        <v/>
      </c>
    </row>
    <row r="122" spans="1:24">
      <c r="A122" t="str">
        <f>IF(E122="","",data_kyogisha!A122)</f>
        <v/>
      </c>
      <c r="B122" t="str">
        <f>IF(E122="","",①団体情報入力!$C$5)</f>
        <v/>
      </c>
      <c r="C122" t="str">
        <f>IF(A122="","",VLOOKUP(B122,Sheet6!C:D,2,0))</f>
        <v/>
      </c>
      <c r="E122" t="str">
        <f>IF(②選手情報入力!C131="","",②選手情報入力!C131)</f>
        <v/>
      </c>
      <c r="F122" t="str">
        <f>IF(E122="","",②選手情報入力!D131)</f>
        <v/>
      </c>
      <c r="G122" t="str">
        <f>IF(E122="","",IF(②選手情報入力!I131="男",1,2))</f>
        <v/>
      </c>
      <c r="H122" t="str">
        <f>IF(E122="","",VLOOKUP(data_kyogisha!Q122,Sheet3!A:G,2,0))</f>
        <v/>
      </c>
      <c r="I122" t="str">
        <f>IF(E122="","",IF(②選手情報入力!M131="","",②選手情報入力!M131))</f>
        <v/>
      </c>
      <c r="J122" s="28" t="str">
        <f>IF(E122="","",②選手情報入力!N131)</f>
        <v/>
      </c>
      <c r="K122" t="str">
        <f>IF(E122="","",VLOOKUP(data_kyogisha!U122,Sheet3!A:G,2,0))</f>
        <v/>
      </c>
      <c r="L122" t="str">
        <f>IF(E122="","",IF(②選手情報入力!P131="","",②選手情報入力!P131))</f>
        <v/>
      </c>
      <c r="M122" s="28" t="str">
        <f>IF(E122="","",②選手情報入力!Q131)</f>
        <v/>
      </c>
      <c r="N122" t="s">
        <v>1416</v>
      </c>
      <c r="O122" t="str">
        <f>IF(E122="","",IF(②選手情報入力!S131="","",②選手情報入力!S131))</f>
        <v/>
      </c>
      <c r="P122" t="s">
        <v>1416</v>
      </c>
      <c r="Q122" t="s">
        <v>1416</v>
      </c>
      <c r="R122" t="str">
        <f>IF(E122="","",IF(②選手情報入力!T131="","",IF(G122=1,IF(②選手情報入力!$U$6="","",②選手情報入力!$U$6),IF(②選手情報入力!$U$7="","",②選手情報入力!$U$7))))</f>
        <v/>
      </c>
      <c r="S122" t="str">
        <f>IF(E122="","",IF(②選手情報入力!T131="","",IF(G122=1,IF(②選手情報入力!$T$6="",0,1),IF(②選手情報入力!$T$7="",0,1))))</f>
        <v/>
      </c>
      <c r="T122" t="str">
        <f>IF(E122="","",IF(②選手情報入力!T131="","",2))</f>
        <v/>
      </c>
      <c r="U122" t="s">
        <v>1416</v>
      </c>
      <c r="V122" t="str">
        <f>IF(E122="","",IF(②選手情報入力!V131="","",IF(G122=1,IF(②選手情報入力!$W$6="","",②選手情報入力!$W$6),IF(②選手情報入力!$W$7="","",②選手情報入力!$W$7))))</f>
        <v/>
      </c>
      <c r="W122" t="str">
        <f>IF(E122="","",IF(②選手情報入力!V131="","",IF(G122=1,IF(②選手情報入力!$V$6="",0,1),IF(②選手情報入力!$V$7="",0,1))))</f>
        <v/>
      </c>
      <c r="X122" t="str">
        <f>IF(E122="","",IF(②選手情報入力!V131="","",2))</f>
        <v/>
      </c>
    </row>
    <row r="123" spans="1:24">
      <c r="A123" t="str">
        <f>IF(E123="","",data_kyogisha!A123)</f>
        <v/>
      </c>
      <c r="B123" t="str">
        <f>IF(E123="","",①団体情報入力!$C$5)</f>
        <v/>
      </c>
      <c r="C123" t="str">
        <f>IF(A123="","",VLOOKUP(B123,Sheet6!C:D,2,0))</f>
        <v/>
      </c>
      <c r="E123" t="str">
        <f>IF(②選手情報入力!C132="","",②選手情報入力!C132)</f>
        <v/>
      </c>
      <c r="F123" t="str">
        <f>IF(E123="","",②選手情報入力!D132)</f>
        <v/>
      </c>
      <c r="G123" t="str">
        <f>IF(E123="","",IF(②選手情報入力!I132="男",1,2))</f>
        <v/>
      </c>
      <c r="H123" t="str">
        <f>IF(E123="","",VLOOKUP(data_kyogisha!Q123,Sheet3!A:G,2,0))</f>
        <v/>
      </c>
      <c r="I123" t="str">
        <f>IF(E123="","",IF(②選手情報入力!M132="","",②選手情報入力!M132))</f>
        <v/>
      </c>
      <c r="J123" s="28" t="str">
        <f>IF(E123="","",②選手情報入力!N132)</f>
        <v/>
      </c>
      <c r="K123" t="str">
        <f>IF(E123="","",VLOOKUP(data_kyogisha!U123,Sheet3!A:G,2,0))</f>
        <v/>
      </c>
      <c r="L123" t="str">
        <f>IF(E123="","",IF(②選手情報入力!P132="","",②選手情報入力!P132))</f>
        <v/>
      </c>
      <c r="M123" s="28" t="str">
        <f>IF(E123="","",②選手情報入力!Q132)</f>
        <v/>
      </c>
      <c r="N123" t="s">
        <v>1416</v>
      </c>
      <c r="O123" t="str">
        <f>IF(E123="","",IF(②選手情報入力!S132="","",②選手情報入力!S132))</f>
        <v/>
      </c>
      <c r="P123" t="s">
        <v>1416</v>
      </c>
      <c r="Q123" t="s">
        <v>1416</v>
      </c>
      <c r="R123" t="str">
        <f>IF(E123="","",IF(②選手情報入力!T132="","",IF(G123=1,IF(②選手情報入力!$U$6="","",②選手情報入力!$U$6),IF(②選手情報入力!$U$7="","",②選手情報入力!$U$7))))</f>
        <v/>
      </c>
      <c r="S123" t="str">
        <f>IF(E123="","",IF(②選手情報入力!T132="","",IF(G123=1,IF(②選手情報入力!$T$6="",0,1),IF(②選手情報入力!$T$7="",0,1))))</f>
        <v/>
      </c>
      <c r="T123" t="str">
        <f>IF(E123="","",IF(②選手情報入力!T132="","",2))</f>
        <v/>
      </c>
      <c r="U123" t="s">
        <v>1416</v>
      </c>
      <c r="V123" t="str">
        <f>IF(E123="","",IF(②選手情報入力!V132="","",IF(G123=1,IF(②選手情報入力!$W$6="","",②選手情報入力!$W$6),IF(②選手情報入力!$W$7="","",②選手情報入力!$W$7))))</f>
        <v/>
      </c>
      <c r="W123" t="str">
        <f>IF(E123="","",IF(②選手情報入力!V132="","",IF(G123=1,IF(②選手情報入力!$V$6="",0,1),IF(②選手情報入力!$V$7="",0,1))))</f>
        <v/>
      </c>
      <c r="X123" t="str">
        <f>IF(E123="","",IF(②選手情報入力!V132="","",2))</f>
        <v/>
      </c>
    </row>
    <row r="124" spans="1:24">
      <c r="A124" t="str">
        <f>IF(E124="","",data_kyogisha!A124)</f>
        <v/>
      </c>
      <c r="B124" t="str">
        <f>IF(E124="","",①団体情報入力!$C$5)</f>
        <v/>
      </c>
      <c r="C124" t="str">
        <f>IF(A124="","",VLOOKUP(B124,Sheet6!C:D,2,0))</f>
        <v/>
      </c>
      <c r="E124" t="str">
        <f>IF(②選手情報入力!C133="","",②選手情報入力!C133)</f>
        <v/>
      </c>
      <c r="F124" t="str">
        <f>IF(E124="","",②選手情報入力!D133)</f>
        <v/>
      </c>
      <c r="G124" t="str">
        <f>IF(E124="","",IF(②選手情報入力!I133="男",1,2))</f>
        <v/>
      </c>
      <c r="H124" t="str">
        <f>IF(E124="","",VLOOKUP(data_kyogisha!Q124,Sheet3!A:G,2,0))</f>
        <v/>
      </c>
      <c r="I124" t="str">
        <f>IF(E124="","",IF(②選手情報入力!M133="","",②選手情報入力!M133))</f>
        <v/>
      </c>
      <c r="J124" s="28" t="str">
        <f>IF(E124="","",②選手情報入力!N133)</f>
        <v/>
      </c>
      <c r="K124" t="str">
        <f>IF(E124="","",VLOOKUP(data_kyogisha!U124,Sheet3!A:G,2,0))</f>
        <v/>
      </c>
      <c r="L124" t="str">
        <f>IF(E124="","",IF(②選手情報入力!P133="","",②選手情報入力!P133))</f>
        <v/>
      </c>
      <c r="M124" s="28" t="str">
        <f>IF(E124="","",②選手情報入力!Q133)</f>
        <v/>
      </c>
      <c r="N124" t="s">
        <v>1416</v>
      </c>
      <c r="O124" t="str">
        <f>IF(E124="","",IF(②選手情報入力!S133="","",②選手情報入力!S133))</f>
        <v/>
      </c>
      <c r="P124" t="s">
        <v>1416</v>
      </c>
      <c r="Q124" t="s">
        <v>1416</v>
      </c>
      <c r="R124" t="str">
        <f>IF(E124="","",IF(②選手情報入力!T133="","",IF(G124=1,IF(②選手情報入力!$U$6="","",②選手情報入力!$U$6),IF(②選手情報入力!$U$7="","",②選手情報入力!$U$7))))</f>
        <v/>
      </c>
      <c r="S124" t="str">
        <f>IF(E124="","",IF(②選手情報入力!T133="","",IF(G124=1,IF(②選手情報入力!$T$6="",0,1),IF(②選手情報入力!$T$7="",0,1))))</f>
        <v/>
      </c>
      <c r="T124" t="str">
        <f>IF(E124="","",IF(②選手情報入力!T133="","",2))</f>
        <v/>
      </c>
      <c r="U124" t="s">
        <v>1416</v>
      </c>
      <c r="V124" t="str">
        <f>IF(E124="","",IF(②選手情報入力!V133="","",IF(G124=1,IF(②選手情報入力!$W$6="","",②選手情報入力!$W$6),IF(②選手情報入力!$W$7="","",②選手情報入力!$W$7))))</f>
        <v/>
      </c>
      <c r="W124" t="str">
        <f>IF(E124="","",IF(②選手情報入力!V133="","",IF(G124=1,IF(②選手情報入力!$V$6="",0,1),IF(②選手情報入力!$V$7="",0,1))))</f>
        <v/>
      </c>
      <c r="X124" t="str">
        <f>IF(E124="","",IF(②選手情報入力!V133="","",2))</f>
        <v/>
      </c>
    </row>
    <row r="125" spans="1:24">
      <c r="A125" t="str">
        <f>IF(E125="","",data_kyogisha!A125)</f>
        <v/>
      </c>
      <c r="B125" t="str">
        <f>IF(E125="","",①団体情報入力!$C$5)</f>
        <v/>
      </c>
      <c r="C125" t="str">
        <f>IF(A125="","",VLOOKUP(B125,Sheet6!C:D,2,0))</f>
        <v/>
      </c>
      <c r="E125" t="str">
        <f>IF(②選手情報入力!C134="","",②選手情報入力!C134)</f>
        <v/>
      </c>
      <c r="F125" t="str">
        <f>IF(E125="","",②選手情報入力!D134)</f>
        <v/>
      </c>
      <c r="G125" t="str">
        <f>IF(E125="","",IF(②選手情報入力!I134="男",1,2))</f>
        <v/>
      </c>
      <c r="H125" t="str">
        <f>IF(E125="","",VLOOKUP(data_kyogisha!Q125,Sheet3!A:G,2,0))</f>
        <v/>
      </c>
      <c r="I125" t="str">
        <f>IF(E125="","",IF(②選手情報入力!M134="","",②選手情報入力!M134))</f>
        <v/>
      </c>
      <c r="J125" s="28" t="str">
        <f>IF(E125="","",②選手情報入力!N134)</f>
        <v/>
      </c>
      <c r="K125" t="str">
        <f>IF(E125="","",VLOOKUP(data_kyogisha!U125,Sheet3!A:G,2,0))</f>
        <v/>
      </c>
      <c r="L125" t="str">
        <f>IF(E125="","",IF(②選手情報入力!P134="","",②選手情報入力!P134))</f>
        <v/>
      </c>
      <c r="M125" s="28" t="str">
        <f>IF(E125="","",②選手情報入力!Q134)</f>
        <v/>
      </c>
      <c r="N125" t="s">
        <v>1416</v>
      </c>
      <c r="O125" t="str">
        <f>IF(E125="","",IF(②選手情報入力!S134="","",②選手情報入力!S134))</f>
        <v/>
      </c>
      <c r="P125" t="s">
        <v>1416</v>
      </c>
      <c r="Q125" t="s">
        <v>1416</v>
      </c>
      <c r="R125" t="str">
        <f>IF(E125="","",IF(②選手情報入力!T134="","",IF(G125=1,IF(②選手情報入力!$U$6="","",②選手情報入力!$U$6),IF(②選手情報入力!$U$7="","",②選手情報入力!$U$7))))</f>
        <v/>
      </c>
      <c r="S125" t="str">
        <f>IF(E125="","",IF(②選手情報入力!T134="","",IF(G125=1,IF(②選手情報入力!$T$6="",0,1),IF(②選手情報入力!$T$7="",0,1))))</f>
        <v/>
      </c>
      <c r="T125" t="str">
        <f>IF(E125="","",IF(②選手情報入力!T134="","",2))</f>
        <v/>
      </c>
      <c r="U125" t="s">
        <v>1416</v>
      </c>
      <c r="V125" t="str">
        <f>IF(E125="","",IF(②選手情報入力!V134="","",IF(G125=1,IF(②選手情報入力!$W$6="","",②選手情報入力!$W$6),IF(②選手情報入力!$W$7="","",②選手情報入力!$W$7))))</f>
        <v/>
      </c>
      <c r="W125" t="str">
        <f>IF(E125="","",IF(②選手情報入力!V134="","",IF(G125=1,IF(②選手情報入力!$V$6="",0,1),IF(②選手情報入力!$V$7="",0,1))))</f>
        <v/>
      </c>
      <c r="X125" t="str">
        <f>IF(E125="","",IF(②選手情報入力!V134="","",2))</f>
        <v/>
      </c>
    </row>
    <row r="126" spans="1:24">
      <c r="A126" t="str">
        <f>IF(E126="","",data_kyogisha!A126)</f>
        <v/>
      </c>
      <c r="B126" t="str">
        <f>IF(E126="","",①団体情報入力!$C$5)</f>
        <v/>
      </c>
      <c r="C126" t="str">
        <f>IF(A126="","",VLOOKUP(B126,Sheet6!C:D,2,0))</f>
        <v/>
      </c>
      <c r="E126" t="str">
        <f>IF(②選手情報入力!C135="","",②選手情報入力!C135)</f>
        <v/>
      </c>
      <c r="F126" t="str">
        <f>IF(E126="","",②選手情報入力!D135)</f>
        <v/>
      </c>
      <c r="G126" t="str">
        <f>IF(E126="","",IF(②選手情報入力!I135="男",1,2))</f>
        <v/>
      </c>
      <c r="H126" t="str">
        <f>IF(E126="","",VLOOKUP(data_kyogisha!Q126,Sheet3!A:G,2,0))</f>
        <v/>
      </c>
      <c r="I126" t="str">
        <f>IF(E126="","",IF(②選手情報入力!M135="","",②選手情報入力!M135))</f>
        <v/>
      </c>
      <c r="J126" s="28" t="str">
        <f>IF(E126="","",②選手情報入力!N135)</f>
        <v/>
      </c>
      <c r="K126" t="str">
        <f>IF(E126="","",VLOOKUP(data_kyogisha!U126,Sheet3!A:G,2,0))</f>
        <v/>
      </c>
      <c r="L126" t="str">
        <f>IF(E126="","",IF(②選手情報入力!P135="","",②選手情報入力!P135))</f>
        <v/>
      </c>
      <c r="M126" s="28" t="str">
        <f>IF(E126="","",②選手情報入力!Q135)</f>
        <v/>
      </c>
      <c r="N126" t="s">
        <v>1416</v>
      </c>
      <c r="O126" t="str">
        <f>IF(E126="","",IF(②選手情報入力!S135="","",②選手情報入力!S135))</f>
        <v/>
      </c>
      <c r="P126" t="s">
        <v>1416</v>
      </c>
      <c r="Q126" t="s">
        <v>1416</v>
      </c>
      <c r="R126" t="str">
        <f>IF(E126="","",IF(②選手情報入力!T135="","",IF(G126=1,IF(②選手情報入力!$U$6="","",②選手情報入力!$U$6),IF(②選手情報入力!$U$7="","",②選手情報入力!$U$7))))</f>
        <v/>
      </c>
      <c r="S126" t="str">
        <f>IF(E126="","",IF(②選手情報入力!T135="","",IF(G126=1,IF(②選手情報入力!$T$6="",0,1),IF(②選手情報入力!$T$7="",0,1))))</f>
        <v/>
      </c>
      <c r="T126" t="str">
        <f>IF(E126="","",IF(②選手情報入力!T135="","",2))</f>
        <v/>
      </c>
      <c r="U126" t="s">
        <v>1416</v>
      </c>
      <c r="V126" t="str">
        <f>IF(E126="","",IF(②選手情報入力!V135="","",IF(G126=1,IF(②選手情報入力!$W$6="","",②選手情報入力!$W$6),IF(②選手情報入力!$W$7="","",②選手情報入力!$W$7))))</f>
        <v/>
      </c>
      <c r="W126" t="str">
        <f>IF(E126="","",IF(②選手情報入力!V135="","",IF(G126=1,IF(②選手情報入力!$V$6="",0,1),IF(②選手情報入力!$V$7="",0,1))))</f>
        <v/>
      </c>
      <c r="X126" t="str">
        <f>IF(E126="","",IF(②選手情報入力!V135="","",2))</f>
        <v/>
      </c>
    </row>
    <row r="127" spans="1:24">
      <c r="A127" t="str">
        <f>IF(E127="","",data_kyogisha!A127)</f>
        <v/>
      </c>
      <c r="B127" t="str">
        <f>IF(E127="","",①団体情報入力!$C$5)</f>
        <v/>
      </c>
      <c r="C127" t="str">
        <f>IF(A127="","",VLOOKUP(B127,Sheet6!C:D,2,0))</f>
        <v/>
      </c>
      <c r="E127" t="str">
        <f>IF(②選手情報入力!C136="","",②選手情報入力!C136)</f>
        <v/>
      </c>
      <c r="F127" t="str">
        <f>IF(E127="","",②選手情報入力!D136)</f>
        <v/>
      </c>
      <c r="G127" t="str">
        <f>IF(E127="","",IF(②選手情報入力!I136="男",1,2))</f>
        <v/>
      </c>
      <c r="H127" t="str">
        <f>IF(E127="","",VLOOKUP(data_kyogisha!Q127,Sheet3!A:G,2,0))</f>
        <v/>
      </c>
      <c r="I127" t="str">
        <f>IF(E127="","",IF(②選手情報入力!M136="","",②選手情報入力!M136))</f>
        <v/>
      </c>
      <c r="J127" s="28" t="str">
        <f>IF(E127="","",②選手情報入力!N136)</f>
        <v/>
      </c>
      <c r="K127" t="str">
        <f>IF(E127="","",VLOOKUP(data_kyogisha!U127,Sheet3!A:G,2,0))</f>
        <v/>
      </c>
      <c r="L127" t="str">
        <f>IF(E127="","",IF(②選手情報入力!P136="","",②選手情報入力!P136))</f>
        <v/>
      </c>
      <c r="M127" s="28" t="str">
        <f>IF(E127="","",②選手情報入力!Q136)</f>
        <v/>
      </c>
      <c r="N127" t="s">
        <v>1416</v>
      </c>
      <c r="O127" t="str">
        <f>IF(E127="","",IF(②選手情報入力!S136="","",②選手情報入力!S136))</f>
        <v/>
      </c>
      <c r="P127" t="s">
        <v>1416</v>
      </c>
      <c r="Q127" t="s">
        <v>1416</v>
      </c>
      <c r="R127" t="str">
        <f>IF(E127="","",IF(②選手情報入力!T136="","",IF(G127=1,IF(②選手情報入力!$U$6="","",②選手情報入力!$U$6),IF(②選手情報入力!$U$7="","",②選手情報入力!$U$7))))</f>
        <v/>
      </c>
      <c r="S127" t="str">
        <f>IF(E127="","",IF(②選手情報入力!T136="","",IF(G127=1,IF(②選手情報入力!$T$6="",0,1),IF(②選手情報入力!$T$7="",0,1))))</f>
        <v/>
      </c>
      <c r="T127" t="str">
        <f>IF(E127="","",IF(②選手情報入力!T136="","",2))</f>
        <v/>
      </c>
      <c r="U127" t="s">
        <v>1416</v>
      </c>
      <c r="V127" t="str">
        <f>IF(E127="","",IF(②選手情報入力!V136="","",IF(G127=1,IF(②選手情報入力!$W$6="","",②選手情報入力!$W$6),IF(②選手情報入力!$W$7="","",②選手情報入力!$W$7))))</f>
        <v/>
      </c>
      <c r="W127" t="str">
        <f>IF(E127="","",IF(②選手情報入力!V136="","",IF(G127=1,IF(②選手情報入力!$V$6="",0,1),IF(②選手情報入力!$V$7="",0,1))))</f>
        <v/>
      </c>
      <c r="X127" t="str">
        <f>IF(E127="","",IF(②選手情報入力!V136="","",2))</f>
        <v/>
      </c>
    </row>
    <row r="128" spans="1:24">
      <c r="A128" t="str">
        <f>IF(E128="","",data_kyogisha!A128)</f>
        <v/>
      </c>
      <c r="B128" t="str">
        <f>IF(E128="","",①団体情報入力!$C$5)</f>
        <v/>
      </c>
      <c r="C128" t="str">
        <f>IF(A128="","",VLOOKUP(B128,Sheet6!C:D,2,0))</f>
        <v/>
      </c>
      <c r="E128" t="str">
        <f>IF(②選手情報入力!C137="","",②選手情報入力!C137)</f>
        <v/>
      </c>
      <c r="F128" t="str">
        <f>IF(E128="","",②選手情報入力!D137)</f>
        <v/>
      </c>
      <c r="G128" t="str">
        <f>IF(E128="","",IF(②選手情報入力!I137="男",1,2))</f>
        <v/>
      </c>
      <c r="H128" t="str">
        <f>IF(E128="","",VLOOKUP(data_kyogisha!Q128,Sheet3!A:G,2,0))</f>
        <v/>
      </c>
      <c r="I128" t="str">
        <f>IF(E128="","",IF(②選手情報入力!M137="","",②選手情報入力!M137))</f>
        <v/>
      </c>
      <c r="J128" s="28" t="str">
        <f>IF(E128="","",②選手情報入力!N137)</f>
        <v/>
      </c>
      <c r="K128" t="str">
        <f>IF(E128="","",VLOOKUP(data_kyogisha!U128,Sheet3!A:G,2,0))</f>
        <v/>
      </c>
      <c r="L128" t="str">
        <f>IF(E128="","",IF(②選手情報入力!P137="","",②選手情報入力!P137))</f>
        <v/>
      </c>
      <c r="M128" s="28" t="str">
        <f>IF(E128="","",②選手情報入力!Q137)</f>
        <v/>
      </c>
      <c r="N128" t="s">
        <v>1416</v>
      </c>
      <c r="O128" t="str">
        <f>IF(E128="","",IF(②選手情報入力!S137="","",②選手情報入力!S137))</f>
        <v/>
      </c>
      <c r="P128" t="s">
        <v>1416</v>
      </c>
      <c r="Q128" t="s">
        <v>1416</v>
      </c>
      <c r="R128" t="str">
        <f>IF(E128="","",IF(②選手情報入力!T137="","",IF(G128=1,IF(②選手情報入力!$U$6="","",②選手情報入力!$U$6),IF(②選手情報入力!$U$7="","",②選手情報入力!$U$7))))</f>
        <v/>
      </c>
      <c r="S128" t="str">
        <f>IF(E128="","",IF(②選手情報入力!T137="","",IF(G128=1,IF(②選手情報入力!$T$6="",0,1),IF(②選手情報入力!$T$7="",0,1))))</f>
        <v/>
      </c>
      <c r="T128" t="str">
        <f>IF(E128="","",IF(②選手情報入力!T137="","",2))</f>
        <v/>
      </c>
      <c r="U128" t="s">
        <v>1416</v>
      </c>
      <c r="V128" t="str">
        <f>IF(E128="","",IF(②選手情報入力!V137="","",IF(G128=1,IF(②選手情報入力!$W$6="","",②選手情報入力!$W$6),IF(②選手情報入力!$W$7="","",②選手情報入力!$W$7))))</f>
        <v/>
      </c>
      <c r="W128" t="str">
        <f>IF(E128="","",IF(②選手情報入力!V137="","",IF(G128=1,IF(②選手情報入力!$V$6="",0,1),IF(②選手情報入力!$V$7="",0,1))))</f>
        <v/>
      </c>
      <c r="X128" t="str">
        <f>IF(E128="","",IF(②選手情報入力!V137="","",2))</f>
        <v/>
      </c>
    </row>
    <row r="129" spans="1:24">
      <c r="A129" t="str">
        <f>IF(E129="","",data_kyogisha!A129)</f>
        <v/>
      </c>
      <c r="B129" t="str">
        <f>IF(E129="","",①団体情報入力!$C$5)</f>
        <v/>
      </c>
      <c r="C129" t="str">
        <f>IF(A129="","",VLOOKUP(B129,Sheet6!C:D,2,0))</f>
        <v/>
      </c>
      <c r="E129" t="str">
        <f>IF(②選手情報入力!C138="","",②選手情報入力!C138)</f>
        <v/>
      </c>
      <c r="F129" t="str">
        <f>IF(E129="","",②選手情報入力!D138)</f>
        <v/>
      </c>
      <c r="G129" t="str">
        <f>IF(E129="","",IF(②選手情報入力!I138="男",1,2))</f>
        <v/>
      </c>
      <c r="H129" t="str">
        <f>IF(E129="","",VLOOKUP(data_kyogisha!Q129,Sheet3!A:G,2,0))</f>
        <v/>
      </c>
      <c r="I129" t="str">
        <f>IF(E129="","",IF(②選手情報入力!M138="","",②選手情報入力!M138))</f>
        <v/>
      </c>
      <c r="J129" s="28" t="str">
        <f>IF(E129="","",②選手情報入力!N138)</f>
        <v/>
      </c>
      <c r="K129" t="str">
        <f>IF(E129="","",VLOOKUP(data_kyogisha!U129,Sheet3!A:G,2,0))</f>
        <v/>
      </c>
      <c r="L129" t="str">
        <f>IF(E129="","",IF(②選手情報入力!P138="","",②選手情報入力!P138))</f>
        <v/>
      </c>
      <c r="M129" s="28" t="str">
        <f>IF(E129="","",②選手情報入力!Q138)</f>
        <v/>
      </c>
      <c r="N129" t="s">
        <v>1416</v>
      </c>
      <c r="O129" t="str">
        <f>IF(E129="","",IF(②選手情報入力!S138="","",②選手情報入力!S138))</f>
        <v/>
      </c>
      <c r="P129" t="s">
        <v>1416</v>
      </c>
      <c r="Q129" t="s">
        <v>1416</v>
      </c>
      <c r="R129" t="str">
        <f>IF(E129="","",IF(②選手情報入力!T138="","",IF(G129=1,IF(②選手情報入力!$U$6="","",②選手情報入力!$U$6),IF(②選手情報入力!$U$7="","",②選手情報入力!$U$7))))</f>
        <v/>
      </c>
      <c r="S129" t="str">
        <f>IF(E129="","",IF(②選手情報入力!T138="","",IF(G129=1,IF(②選手情報入力!$T$6="",0,1),IF(②選手情報入力!$T$7="",0,1))))</f>
        <v/>
      </c>
      <c r="T129" t="str">
        <f>IF(E129="","",IF(②選手情報入力!T138="","",2))</f>
        <v/>
      </c>
      <c r="U129" t="s">
        <v>1416</v>
      </c>
      <c r="V129" t="str">
        <f>IF(E129="","",IF(②選手情報入力!V138="","",IF(G129=1,IF(②選手情報入力!$W$6="","",②選手情報入力!$W$6),IF(②選手情報入力!$W$7="","",②選手情報入力!$W$7))))</f>
        <v/>
      </c>
      <c r="W129" t="str">
        <f>IF(E129="","",IF(②選手情報入力!V138="","",IF(G129=1,IF(②選手情報入力!$V$6="",0,1),IF(②選手情報入力!$V$7="",0,1))))</f>
        <v/>
      </c>
      <c r="X129" t="str">
        <f>IF(E129="","",IF(②選手情報入力!V138="","",2))</f>
        <v/>
      </c>
    </row>
    <row r="130" spans="1:24">
      <c r="A130" t="str">
        <f>IF(E130="","",data_kyogisha!A130)</f>
        <v/>
      </c>
      <c r="B130" t="str">
        <f>IF(E130="","",①団体情報入力!$C$5)</f>
        <v/>
      </c>
      <c r="C130" t="str">
        <f>IF(A130="","",VLOOKUP(B130,Sheet6!C:D,2,0))</f>
        <v/>
      </c>
      <c r="E130" t="str">
        <f>IF(②選手情報入力!C139="","",②選手情報入力!C139)</f>
        <v/>
      </c>
      <c r="F130" t="str">
        <f>IF(E130="","",②選手情報入力!D139)</f>
        <v/>
      </c>
      <c r="G130" t="str">
        <f>IF(E130="","",IF(②選手情報入力!I139="男",1,2))</f>
        <v/>
      </c>
      <c r="H130" t="str">
        <f>IF(E130="","",VLOOKUP(data_kyogisha!Q130,Sheet3!A:G,2,0))</f>
        <v/>
      </c>
      <c r="I130" t="str">
        <f>IF(E130="","",IF(②選手情報入力!M139="","",②選手情報入力!M139))</f>
        <v/>
      </c>
      <c r="J130" s="28" t="str">
        <f>IF(E130="","",②選手情報入力!N139)</f>
        <v/>
      </c>
      <c r="K130" t="str">
        <f>IF(E130="","",VLOOKUP(data_kyogisha!U130,Sheet3!A:G,2,0))</f>
        <v/>
      </c>
      <c r="L130" t="str">
        <f>IF(E130="","",IF(②選手情報入力!P139="","",②選手情報入力!P139))</f>
        <v/>
      </c>
      <c r="M130" s="28" t="str">
        <f>IF(E130="","",②選手情報入力!Q139)</f>
        <v/>
      </c>
      <c r="N130" t="s">
        <v>1416</v>
      </c>
      <c r="O130" t="str">
        <f>IF(E130="","",IF(②選手情報入力!S139="","",②選手情報入力!S139))</f>
        <v/>
      </c>
      <c r="P130" t="s">
        <v>1416</v>
      </c>
      <c r="Q130" t="s">
        <v>1416</v>
      </c>
      <c r="R130" t="str">
        <f>IF(E130="","",IF(②選手情報入力!T139="","",IF(G130=1,IF(②選手情報入力!$U$6="","",②選手情報入力!$U$6),IF(②選手情報入力!$U$7="","",②選手情報入力!$U$7))))</f>
        <v/>
      </c>
      <c r="S130" t="str">
        <f>IF(E130="","",IF(②選手情報入力!T139="","",IF(G130=1,IF(②選手情報入力!$T$6="",0,1),IF(②選手情報入力!$T$7="",0,1))))</f>
        <v/>
      </c>
      <c r="T130" t="str">
        <f>IF(E130="","",IF(②選手情報入力!T139="","",2))</f>
        <v/>
      </c>
      <c r="U130" t="s">
        <v>1416</v>
      </c>
      <c r="V130" t="str">
        <f>IF(E130="","",IF(②選手情報入力!V139="","",IF(G130=1,IF(②選手情報入力!$W$6="","",②選手情報入力!$W$6),IF(②選手情報入力!$W$7="","",②選手情報入力!$W$7))))</f>
        <v/>
      </c>
      <c r="W130" t="str">
        <f>IF(E130="","",IF(②選手情報入力!V139="","",IF(G130=1,IF(②選手情報入力!$V$6="",0,1),IF(②選手情報入力!$V$7="",0,1))))</f>
        <v/>
      </c>
      <c r="X130" t="str">
        <f>IF(E130="","",IF(②選手情報入力!V139="","",2))</f>
        <v/>
      </c>
    </row>
    <row r="131" spans="1:24">
      <c r="A131" t="str">
        <f>IF(E131="","",data_kyogisha!A131)</f>
        <v/>
      </c>
      <c r="B131" t="str">
        <f>IF(E131="","",①団体情報入力!$C$5)</f>
        <v/>
      </c>
      <c r="C131" t="str">
        <f>IF(A131="","",VLOOKUP(B131,Sheet6!C:D,2,0))</f>
        <v/>
      </c>
      <c r="E131" t="str">
        <f>IF(②選手情報入力!C140="","",②選手情報入力!C140)</f>
        <v/>
      </c>
      <c r="F131" t="str">
        <f>IF(E131="","",②選手情報入力!D140)</f>
        <v/>
      </c>
      <c r="G131" t="str">
        <f>IF(E131="","",IF(②選手情報入力!I140="男",1,2))</f>
        <v/>
      </c>
      <c r="H131" t="str">
        <f>IF(E131="","",VLOOKUP(data_kyogisha!Q131,Sheet3!A:G,2,0))</f>
        <v/>
      </c>
      <c r="I131" t="str">
        <f>IF(E131="","",IF(②選手情報入力!M140="","",②選手情報入力!M140))</f>
        <v/>
      </c>
      <c r="J131" s="28" t="str">
        <f>IF(E131="","",②選手情報入力!N140)</f>
        <v/>
      </c>
      <c r="K131" t="str">
        <f>IF(E131="","",VLOOKUP(data_kyogisha!U131,Sheet3!A:G,2,0))</f>
        <v/>
      </c>
      <c r="L131" t="str">
        <f>IF(E131="","",IF(②選手情報入力!P140="","",②選手情報入力!P140))</f>
        <v/>
      </c>
      <c r="M131" s="28" t="str">
        <f>IF(E131="","",②選手情報入力!Q140)</f>
        <v/>
      </c>
      <c r="N131" t="s">
        <v>1416</v>
      </c>
      <c r="O131" t="str">
        <f>IF(E131="","",IF(②選手情報入力!S140="","",②選手情報入力!S140))</f>
        <v/>
      </c>
      <c r="P131" t="s">
        <v>1416</v>
      </c>
      <c r="Q131" t="s">
        <v>1416</v>
      </c>
      <c r="R131" t="str">
        <f>IF(E131="","",IF(②選手情報入力!T140="","",IF(G131=1,IF(②選手情報入力!$U$6="","",②選手情報入力!$U$6),IF(②選手情報入力!$U$7="","",②選手情報入力!$U$7))))</f>
        <v/>
      </c>
      <c r="S131" t="str">
        <f>IF(E131="","",IF(②選手情報入力!T140="","",IF(G131=1,IF(②選手情報入力!$T$6="",0,1),IF(②選手情報入力!$T$7="",0,1))))</f>
        <v/>
      </c>
      <c r="T131" t="str">
        <f>IF(E131="","",IF(②選手情報入力!T140="","",2))</f>
        <v/>
      </c>
      <c r="U131" t="s">
        <v>1416</v>
      </c>
      <c r="V131" t="str">
        <f>IF(E131="","",IF(②選手情報入力!V140="","",IF(G131=1,IF(②選手情報入力!$W$6="","",②選手情報入力!$W$6),IF(②選手情報入力!$W$7="","",②選手情報入力!$W$7))))</f>
        <v/>
      </c>
      <c r="W131" t="str">
        <f>IF(E131="","",IF(②選手情報入力!V140="","",IF(G131=1,IF(②選手情報入力!$V$6="",0,1),IF(②選手情報入力!$V$7="",0,1))))</f>
        <v/>
      </c>
      <c r="X131" t="str">
        <f>IF(E131="","",IF(②選手情報入力!V140="","",2))</f>
        <v/>
      </c>
    </row>
    <row r="132" spans="1:24">
      <c r="A132" t="str">
        <f>IF(E132="","",data_kyogisha!A132)</f>
        <v/>
      </c>
      <c r="B132" t="str">
        <f>IF(E132="","",①団体情報入力!$C$5)</f>
        <v/>
      </c>
      <c r="C132" t="str">
        <f>IF(A132="","",VLOOKUP(B132,Sheet6!C:D,2,0))</f>
        <v/>
      </c>
      <c r="E132" t="str">
        <f>IF(②選手情報入力!C141="","",②選手情報入力!C141)</f>
        <v/>
      </c>
      <c r="F132" t="str">
        <f>IF(E132="","",②選手情報入力!D141)</f>
        <v/>
      </c>
      <c r="G132" t="str">
        <f>IF(E132="","",IF(②選手情報入力!I141="男",1,2))</f>
        <v/>
      </c>
      <c r="H132" t="str">
        <f>IF(E132="","",VLOOKUP(data_kyogisha!Q132,Sheet3!A:G,2,0))</f>
        <v/>
      </c>
      <c r="I132" t="str">
        <f>IF(E132="","",IF(②選手情報入力!M141="","",②選手情報入力!M141))</f>
        <v/>
      </c>
      <c r="J132" s="28" t="str">
        <f>IF(E132="","",②選手情報入力!N141)</f>
        <v/>
      </c>
      <c r="K132" t="str">
        <f>IF(E132="","",VLOOKUP(data_kyogisha!U132,Sheet3!A:G,2,0))</f>
        <v/>
      </c>
      <c r="L132" t="str">
        <f>IF(E132="","",IF(②選手情報入力!P141="","",②選手情報入力!P141))</f>
        <v/>
      </c>
      <c r="M132" s="28" t="str">
        <f>IF(E132="","",②選手情報入力!Q141)</f>
        <v/>
      </c>
      <c r="N132" t="s">
        <v>1416</v>
      </c>
      <c r="O132" t="str">
        <f>IF(E132="","",IF(②選手情報入力!S141="","",②選手情報入力!S141))</f>
        <v/>
      </c>
      <c r="P132" t="s">
        <v>1416</v>
      </c>
      <c r="Q132" t="s">
        <v>1416</v>
      </c>
      <c r="R132" t="str">
        <f>IF(E132="","",IF(②選手情報入力!T141="","",IF(G132=1,IF(②選手情報入力!$U$6="","",②選手情報入力!$U$6),IF(②選手情報入力!$U$7="","",②選手情報入力!$U$7))))</f>
        <v/>
      </c>
      <c r="S132" t="str">
        <f>IF(E132="","",IF(②選手情報入力!T141="","",IF(G132=1,IF(②選手情報入力!$T$6="",0,1),IF(②選手情報入力!$T$7="",0,1))))</f>
        <v/>
      </c>
      <c r="T132" t="str">
        <f>IF(E132="","",IF(②選手情報入力!T141="","",2))</f>
        <v/>
      </c>
      <c r="U132" t="s">
        <v>1416</v>
      </c>
      <c r="V132" t="str">
        <f>IF(E132="","",IF(②選手情報入力!V141="","",IF(G132=1,IF(②選手情報入力!$W$6="","",②選手情報入力!$W$6),IF(②選手情報入力!$W$7="","",②選手情報入力!$W$7))))</f>
        <v/>
      </c>
      <c r="W132" t="str">
        <f>IF(E132="","",IF(②選手情報入力!V141="","",IF(G132=1,IF(②選手情報入力!$V$6="",0,1),IF(②選手情報入力!$V$7="",0,1))))</f>
        <v/>
      </c>
      <c r="X132" t="str">
        <f>IF(E132="","",IF(②選手情報入力!V141="","",2))</f>
        <v/>
      </c>
    </row>
    <row r="133" spans="1:24">
      <c r="A133" t="str">
        <f>IF(E133="","",data_kyogisha!A133)</f>
        <v/>
      </c>
      <c r="B133" t="str">
        <f>IF(E133="","",①団体情報入力!$C$5)</f>
        <v/>
      </c>
      <c r="C133" t="str">
        <f>IF(A133="","",VLOOKUP(B133,Sheet6!C:D,2,0))</f>
        <v/>
      </c>
      <c r="E133" t="str">
        <f>IF(②選手情報入力!C142="","",②選手情報入力!C142)</f>
        <v/>
      </c>
      <c r="F133" t="str">
        <f>IF(E133="","",②選手情報入力!D142)</f>
        <v/>
      </c>
      <c r="G133" t="str">
        <f>IF(E133="","",IF(②選手情報入力!I142="男",1,2))</f>
        <v/>
      </c>
      <c r="H133" t="str">
        <f>IF(E133="","",VLOOKUP(data_kyogisha!Q133,Sheet3!A:G,2,0))</f>
        <v/>
      </c>
      <c r="I133" t="str">
        <f>IF(E133="","",IF(②選手情報入力!M142="","",②選手情報入力!M142))</f>
        <v/>
      </c>
      <c r="J133" s="28" t="str">
        <f>IF(E133="","",②選手情報入力!N142)</f>
        <v/>
      </c>
      <c r="K133" t="str">
        <f>IF(E133="","",VLOOKUP(data_kyogisha!U133,Sheet3!A:G,2,0))</f>
        <v/>
      </c>
      <c r="L133" t="str">
        <f>IF(E133="","",IF(②選手情報入力!P142="","",②選手情報入力!P142))</f>
        <v/>
      </c>
      <c r="M133" s="28" t="str">
        <f>IF(E133="","",②選手情報入力!Q142)</f>
        <v/>
      </c>
      <c r="N133" t="s">
        <v>1416</v>
      </c>
      <c r="O133" t="str">
        <f>IF(E133="","",IF(②選手情報入力!S142="","",②選手情報入力!S142))</f>
        <v/>
      </c>
      <c r="P133" t="s">
        <v>1416</v>
      </c>
      <c r="Q133" t="s">
        <v>1416</v>
      </c>
      <c r="R133" t="str">
        <f>IF(E133="","",IF(②選手情報入力!T142="","",IF(G133=1,IF(②選手情報入力!$U$6="","",②選手情報入力!$U$6),IF(②選手情報入力!$U$7="","",②選手情報入力!$U$7))))</f>
        <v/>
      </c>
      <c r="S133" t="str">
        <f>IF(E133="","",IF(②選手情報入力!T142="","",IF(G133=1,IF(②選手情報入力!$T$6="",0,1),IF(②選手情報入力!$T$7="",0,1))))</f>
        <v/>
      </c>
      <c r="T133" t="str">
        <f>IF(E133="","",IF(②選手情報入力!T142="","",2))</f>
        <v/>
      </c>
      <c r="U133" t="s">
        <v>1416</v>
      </c>
      <c r="V133" t="str">
        <f>IF(E133="","",IF(②選手情報入力!V142="","",IF(G133=1,IF(②選手情報入力!$W$6="","",②選手情報入力!$W$6),IF(②選手情報入力!$W$7="","",②選手情報入力!$W$7))))</f>
        <v/>
      </c>
      <c r="W133" t="str">
        <f>IF(E133="","",IF(②選手情報入力!V142="","",IF(G133=1,IF(②選手情報入力!$V$6="",0,1),IF(②選手情報入力!$V$7="",0,1))))</f>
        <v/>
      </c>
      <c r="X133" t="str">
        <f>IF(E133="","",IF(②選手情報入力!V142="","",2))</f>
        <v/>
      </c>
    </row>
    <row r="134" spans="1:24">
      <c r="A134" t="str">
        <f>IF(E134="","",data_kyogisha!A134)</f>
        <v/>
      </c>
      <c r="B134" t="str">
        <f>IF(E134="","",①団体情報入力!$C$5)</f>
        <v/>
      </c>
      <c r="C134" t="str">
        <f>IF(A134="","",VLOOKUP(B134,Sheet6!C:D,2,0))</f>
        <v/>
      </c>
      <c r="E134" t="str">
        <f>IF(②選手情報入力!C143="","",②選手情報入力!C143)</f>
        <v/>
      </c>
      <c r="F134" t="str">
        <f>IF(E134="","",②選手情報入力!D143)</f>
        <v/>
      </c>
      <c r="G134" t="str">
        <f>IF(E134="","",IF(②選手情報入力!I143="男",1,2))</f>
        <v/>
      </c>
      <c r="H134" t="str">
        <f>IF(E134="","",VLOOKUP(data_kyogisha!Q134,Sheet3!A:G,2,0))</f>
        <v/>
      </c>
      <c r="I134" t="str">
        <f>IF(E134="","",IF(②選手情報入力!M143="","",②選手情報入力!M143))</f>
        <v/>
      </c>
      <c r="J134" s="28" t="str">
        <f>IF(E134="","",②選手情報入力!N143)</f>
        <v/>
      </c>
      <c r="K134" t="str">
        <f>IF(E134="","",VLOOKUP(data_kyogisha!U134,Sheet3!A:G,2,0))</f>
        <v/>
      </c>
      <c r="L134" t="str">
        <f>IF(E134="","",IF(②選手情報入力!P143="","",②選手情報入力!P143))</f>
        <v/>
      </c>
      <c r="M134" s="28" t="str">
        <f>IF(E134="","",②選手情報入力!Q143)</f>
        <v/>
      </c>
      <c r="N134" t="s">
        <v>1416</v>
      </c>
      <c r="O134" t="str">
        <f>IF(E134="","",IF(②選手情報入力!S143="","",②選手情報入力!S143))</f>
        <v/>
      </c>
      <c r="P134" t="s">
        <v>1416</v>
      </c>
      <c r="Q134" t="s">
        <v>1416</v>
      </c>
      <c r="R134" t="str">
        <f>IF(E134="","",IF(②選手情報入力!T143="","",IF(G134=1,IF(②選手情報入力!$U$6="","",②選手情報入力!$U$6),IF(②選手情報入力!$U$7="","",②選手情報入力!$U$7))))</f>
        <v/>
      </c>
      <c r="S134" t="str">
        <f>IF(E134="","",IF(②選手情報入力!T143="","",IF(G134=1,IF(②選手情報入力!$T$6="",0,1),IF(②選手情報入力!$T$7="",0,1))))</f>
        <v/>
      </c>
      <c r="T134" t="str">
        <f>IF(E134="","",IF(②選手情報入力!T143="","",2))</f>
        <v/>
      </c>
      <c r="U134" t="s">
        <v>1416</v>
      </c>
      <c r="V134" t="str">
        <f>IF(E134="","",IF(②選手情報入力!V143="","",IF(G134=1,IF(②選手情報入力!$W$6="","",②選手情報入力!$W$6),IF(②選手情報入力!$W$7="","",②選手情報入力!$W$7))))</f>
        <v/>
      </c>
      <c r="W134" t="str">
        <f>IF(E134="","",IF(②選手情報入力!V143="","",IF(G134=1,IF(②選手情報入力!$V$6="",0,1),IF(②選手情報入力!$V$7="",0,1))))</f>
        <v/>
      </c>
      <c r="X134" t="str">
        <f>IF(E134="","",IF(②選手情報入力!V143="","",2))</f>
        <v/>
      </c>
    </row>
    <row r="135" spans="1:24">
      <c r="A135" t="str">
        <f>IF(E135="","",data_kyogisha!A135)</f>
        <v/>
      </c>
      <c r="B135" t="str">
        <f>IF(E135="","",①団体情報入力!$C$5)</f>
        <v/>
      </c>
      <c r="C135" t="str">
        <f>IF(A135="","",VLOOKUP(B135,Sheet6!C:D,2,0))</f>
        <v/>
      </c>
      <c r="E135" t="str">
        <f>IF(②選手情報入力!C144="","",②選手情報入力!C144)</f>
        <v/>
      </c>
      <c r="F135" t="str">
        <f>IF(E135="","",②選手情報入力!D144)</f>
        <v/>
      </c>
      <c r="G135" t="str">
        <f>IF(E135="","",IF(②選手情報入力!I144="男",1,2))</f>
        <v/>
      </c>
      <c r="H135" t="str">
        <f>IF(E135="","",VLOOKUP(data_kyogisha!Q135,Sheet3!A:G,2,0))</f>
        <v/>
      </c>
      <c r="I135" t="str">
        <f>IF(E135="","",IF(②選手情報入力!M144="","",②選手情報入力!M144))</f>
        <v/>
      </c>
      <c r="J135" s="28" t="str">
        <f>IF(E135="","",②選手情報入力!N144)</f>
        <v/>
      </c>
      <c r="K135" t="str">
        <f>IF(E135="","",VLOOKUP(data_kyogisha!U135,Sheet3!A:G,2,0))</f>
        <v/>
      </c>
      <c r="L135" t="str">
        <f>IF(E135="","",IF(②選手情報入力!P144="","",②選手情報入力!P144))</f>
        <v/>
      </c>
      <c r="M135" s="28" t="str">
        <f>IF(E135="","",②選手情報入力!Q144)</f>
        <v/>
      </c>
      <c r="N135" t="s">
        <v>1416</v>
      </c>
      <c r="O135" t="str">
        <f>IF(E135="","",IF(②選手情報入力!S144="","",②選手情報入力!S144))</f>
        <v/>
      </c>
      <c r="P135" t="s">
        <v>1416</v>
      </c>
      <c r="Q135" t="s">
        <v>1416</v>
      </c>
      <c r="R135" t="str">
        <f>IF(E135="","",IF(②選手情報入力!T144="","",IF(G135=1,IF(②選手情報入力!$U$6="","",②選手情報入力!$U$6),IF(②選手情報入力!$U$7="","",②選手情報入力!$U$7))))</f>
        <v/>
      </c>
      <c r="S135" t="str">
        <f>IF(E135="","",IF(②選手情報入力!T144="","",IF(G135=1,IF(②選手情報入力!$T$6="",0,1),IF(②選手情報入力!$T$7="",0,1))))</f>
        <v/>
      </c>
      <c r="T135" t="str">
        <f>IF(E135="","",IF(②選手情報入力!T144="","",2))</f>
        <v/>
      </c>
      <c r="U135" t="s">
        <v>1416</v>
      </c>
      <c r="V135" t="str">
        <f>IF(E135="","",IF(②選手情報入力!V144="","",IF(G135=1,IF(②選手情報入力!$W$6="","",②選手情報入力!$W$6),IF(②選手情報入力!$W$7="","",②選手情報入力!$W$7))))</f>
        <v/>
      </c>
      <c r="W135" t="str">
        <f>IF(E135="","",IF(②選手情報入力!V144="","",IF(G135=1,IF(②選手情報入力!$V$6="",0,1),IF(②選手情報入力!$V$7="",0,1))))</f>
        <v/>
      </c>
      <c r="X135" t="str">
        <f>IF(E135="","",IF(②選手情報入力!V144="","",2))</f>
        <v/>
      </c>
    </row>
    <row r="136" spans="1:24">
      <c r="A136" t="str">
        <f>IF(E136="","",data_kyogisha!A136)</f>
        <v/>
      </c>
      <c r="B136" t="str">
        <f>IF(E136="","",①団体情報入力!$C$5)</f>
        <v/>
      </c>
      <c r="C136" t="str">
        <f>IF(A136="","",VLOOKUP(B136,Sheet6!C:D,2,0))</f>
        <v/>
      </c>
      <c r="E136" t="str">
        <f>IF(②選手情報入力!C145="","",②選手情報入力!C145)</f>
        <v/>
      </c>
      <c r="F136" t="str">
        <f>IF(E136="","",②選手情報入力!D145)</f>
        <v/>
      </c>
      <c r="G136" t="str">
        <f>IF(E136="","",IF(②選手情報入力!I145="男",1,2))</f>
        <v/>
      </c>
      <c r="H136" t="str">
        <f>IF(E136="","",VLOOKUP(data_kyogisha!Q136,Sheet3!A:G,2,0))</f>
        <v/>
      </c>
      <c r="I136" t="str">
        <f>IF(E136="","",IF(②選手情報入力!M145="","",②選手情報入力!M145))</f>
        <v/>
      </c>
      <c r="J136" s="28" t="str">
        <f>IF(E136="","",②選手情報入力!N145)</f>
        <v/>
      </c>
      <c r="K136" t="str">
        <f>IF(E136="","",VLOOKUP(data_kyogisha!U136,Sheet3!A:G,2,0))</f>
        <v/>
      </c>
      <c r="L136" t="str">
        <f>IF(E136="","",IF(②選手情報入力!P145="","",②選手情報入力!P145))</f>
        <v/>
      </c>
      <c r="M136" s="28" t="str">
        <f>IF(E136="","",②選手情報入力!Q145)</f>
        <v/>
      </c>
      <c r="N136" t="s">
        <v>1416</v>
      </c>
      <c r="O136" t="str">
        <f>IF(E136="","",IF(②選手情報入力!S145="","",②選手情報入力!S145))</f>
        <v/>
      </c>
      <c r="P136" t="s">
        <v>1416</v>
      </c>
      <c r="Q136" t="s">
        <v>1416</v>
      </c>
      <c r="R136" t="str">
        <f>IF(E136="","",IF(②選手情報入力!T145="","",IF(G136=1,IF(②選手情報入力!$U$6="","",②選手情報入力!$U$6),IF(②選手情報入力!$U$7="","",②選手情報入力!$U$7))))</f>
        <v/>
      </c>
      <c r="S136" t="str">
        <f>IF(E136="","",IF(②選手情報入力!T145="","",IF(G136=1,IF(②選手情報入力!$T$6="",0,1),IF(②選手情報入力!$T$7="",0,1))))</f>
        <v/>
      </c>
      <c r="T136" t="str">
        <f>IF(E136="","",IF(②選手情報入力!T145="","",2))</f>
        <v/>
      </c>
      <c r="U136" t="s">
        <v>1416</v>
      </c>
      <c r="V136" t="str">
        <f>IF(E136="","",IF(②選手情報入力!V145="","",IF(G136=1,IF(②選手情報入力!$W$6="","",②選手情報入力!$W$6),IF(②選手情報入力!$W$7="","",②選手情報入力!$W$7))))</f>
        <v/>
      </c>
      <c r="W136" t="str">
        <f>IF(E136="","",IF(②選手情報入力!V145="","",IF(G136=1,IF(②選手情報入力!$V$6="",0,1),IF(②選手情報入力!$V$7="",0,1))))</f>
        <v/>
      </c>
      <c r="X136" t="str">
        <f>IF(E136="","",IF(②選手情報入力!V145="","",2))</f>
        <v/>
      </c>
    </row>
    <row r="137" spans="1:24">
      <c r="A137" t="str">
        <f>IF(E137="","",data_kyogisha!A137)</f>
        <v/>
      </c>
      <c r="B137" t="str">
        <f>IF(E137="","",①団体情報入力!$C$5)</f>
        <v/>
      </c>
      <c r="C137" t="str">
        <f>IF(A137="","",VLOOKUP(B137,Sheet6!C:D,2,0))</f>
        <v/>
      </c>
      <c r="E137" t="str">
        <f>IF(②選手情報入力!C146="","",②選手情報入力!C146)</f>
        <v/>
      </c>
      <c r="F137" t="str">
        <f>IF(E137="","",②選手情報入力!D146)</f>
        <v/>
      </c>
      <c r="G137" t="str">
        <f>IF(E137="","",IF(②選手情報入力!I146="男",1,2))</f>
        <v/>
      </c>
      <c r="H137" t="str">
        <f>IF(E137="","",VLOOKUP(data_kyogisha!Q137,Sheet3!A:G,2,0))</f>
        <v/>
      </c>
      <c r="I137" t="str">
        <f>IF(E137="","",IF(②選手情報入力!M146="","",②選手情報入力!M146))</f>
        <v/>
      </c>
      <c r="J137" s="28" t="str">
        <f>IF(E137="","",②選手情報入力!N146)</f>
        <v/>
      </c>
      <c r="K137" t="str">
        <f>IF(E137="","",VLOOKUP(data_kyogisha!U137,Sheet3!A:G,2,0))</f>
        <v/>
      </c>
      <c r="L137" t="str">
        <f>IF(E137="","",IF(②選手情報入力!P146="","",②選手情報入力!P146))</f>
        <v/>
      </c>
      <c r="M137" s="28" t="str">
        <f>IF(E137="","",②選手情報入力!Q146)</f>
        <v/>
      </c>
      <c r="N137" t="s">
        <v>1416</v>
      </c>
      <c r="O137" t="str">
        <f>IF(E137="","",IF(②選手情報入力!S146="","",②選手情報入力!S146))</f>
        <v/>
      </c>
      <c r="P137" t="s">
        <v>1416</v>
      </c>
      <c r="Q137" t="s">
        <v>1416</v>
      </c>
      <c r="R137" t="str">
        <f>IF(E137="","",IF(②選手情報入力!T146="","",IF(G137=1,IF(②選手情報入力!$U$6="","",②選手情報入力!$U$6),IF(②選手情報入力!$U$7="","",②選手情報入力!$U$7))))</f>
        <v/>
      </c>
      <c r="S137" t="str">
        <f>IF(E137="","",IF(②選手情報入力!T146="","",IF(G137=1,IF(②選手情報入力!$T$6="",0,1),IF(②選手情報入力!$T$7="",0,1))))</f>
        <v/>
      </c>
      <c r="T137" t="str">
        <f>IF(E137="","",IF(②選手情報入力!T146="","",2))</f>
        <v/>
      </c>
      <c r="U137" t="s">
        <v>1416</v>
      </c>
      <c r="V137" t="str">
        <f>IF(E137="","",IF(②選手情報入力!V146="","",IF(G137=1,IF(②選手情報入力!$W$6="","",②選手情報入力!$W$6),IF(②選手情報入力!$W$7="","",②選手情報入力!$W$7))))</f>
        <v/>
      </c>
      <c r="W137" t="str">
        <f>IF(E137="","",IF(②選手情報入力!V146="","",IF(G137=1,IF(②選手情報入力!$V$6="",0,1),IF(②選手情報入力!$V$7="",0,1))))</f>
        <v/>
      </c>
      <c r="X137" t="str">
        <f>IF(E137="","",IF(②選手情報入力!V146="","",2))</f>
        <v/>
      </c>
    </row>
    <row r="138" spans="1:24">
      <c r="A138" t="str">
        <f>IF(E138="","",data_kyogisha!A138)</f>
        <v/>
      </c>
      <c r="B138" t="str">
        <f>IF(E138="","",①団体情報入力!$C$5)</f>
        <v/>
      </c>
      <c r="C138" t="str">
        <f>IF(A138="","",VLOOKUP(B138,Sheet6!C:D,2,0))</f>
        <v/>
      </c>
      <c r="E138" t="str">
        <f>IF(②選手情報入力!C147="","",②選手情報入力!C147)</f>
        <v/>
      </c>
      <c r="F138" t="str">
        <f>IF(E138="","",②選手情報入力!D147)</f>
        <v/>
      </c>
      <c r="G138" t="str">
        <f>IF(E138="","",IF(②選手情報入力!I147="男",1,2))</f>
        <v/>
      </c>
      <c r="H138" t="str">
        <f>IF(E138="","",VLOOKUP(data_kyogisha!Q138,Sheet3!A:G,2,0))</f>
        <v/>
      </c>
      <c r="I138" t="str">
        <f>IF(E138="","",IF(②選手情報入力!M147="","",②選手情報入力!M147))</f>
        <v/>
      </c>
      <c r="J138" s="28" t="str">
        <f>IF(E138="","",②選手情報入力!N147)</f>
        <v/>
      </c>
      <c r="K138" t="str">
        <f>IF(E138="","",VLOOKUP(data_kyogisha!U138,Sheet3!A:G,2,0))</f>
        <v/>
      </c>
      <c r="L138" t="str">
        <f>IF(E138="","",IF(②選手情報入力!P147="","",②選手情報入力!P147))</f>
        <v/>
      </c>
      <c r="M138" s="28" t="str">
        <f>IF(E138="","",②選手情報入力!Q147)</f>
        <v/>
      </c>
      <c r="N138" t="s">
        <v>1416</v>
      </c>
      <c r="O138" t="str">
        <f>IF(E138="","",IF(②選手情報入力!S147="","",②選手情報入力!S147))</f>
        <v/>
      </c>
      <c r="P138" t="s">
        <v>1416</v>
      </c>
      <c r="Q138" t="s">
        <v>1416</v>
      </c>
      <c r="R138" t="str">
        <f>IF(E138="","",IF(②選手情報入力!T147="","",IF(G138=1,IF(②選手情報入力!$U$6="","",②選手情報入力!$U$6),IF(②選手情報入力!$U$7="","",②選手情報入力!$U$7))))</f>
        <v/>
      </c>
      <c r="S138" t="str">
        <f>IF(E138="","",IF(②選手情報入力!T147="","",IF(G138=1,IF(②選手情報入力!$T$6="",0,1),IF(②選手情報入力!$T$7="",0,1))))</f>
        <v/>
      </c>
      <c r="T138" t="str">
        <f>IF(E138="","",IF(②選手情報入力!T147="","",2))</f>
        <v/>
      </c>
      <c r="U138" t="s">
        <v>1416</v>
      </c>
      <c r="V138" t="str">
        <f>IF(E138="","",IF(②選手情報入力!V147="","",IF(G138=1,IF(②選手情報入力!$W$6="","",②選手情報入力!$W$6),IF(②選手情報入力!$W$7="","",②選手情報入力!$W$7))))</f>
        <v/>
      </c>
      <c r="W138" t="str">
        <f>IF(E138="","",IF(②選手情報入力!V147="","",IF(G138=1,IF(②選手情報入力!$V$6="",0,1),IF(②選手情報入力!$V$7="",0,1))))</f>
        <v/>
      </c>
      <c r="X138" t="str">
        <f>IF(E138="","",IF(②選手情報入力!V147="","",2))</f>
        <v/>
      </c>
    </row>
    <row r="139" spans="1:24">
      <c r="A139" t="str">
        <f>IF(E139="","",data_kyogisha!A139)</f>
        <v/>
      </c>
      <c r="B139" t="str">
        <f>IF(E139="","",①団体情報入力!$C$5)</f>
        <v/>
      </c>
      <c r="C139" t="str">
        <f>IF(A139="","",VLOOKUP(B139,Sheet6!C:D,2,0))</f>
        <v/>
      </c>
      <c r="E139" t="str">
        <f>IF(②選手情報入力!C148="","",②選手情報入力!C148)</f>
        <v/>
      </c>
      <c r="F139" t="str">
        <f>IF(E139="","",②選手情報入力!D148)</f>
        <v/>
      </c>
      <c r="G139" t="str">
        <f>IF(E139="","",IF(②選手情報入力!I148="男",1,2))</f>
        <v/>
      </c>
      <c r="H139" t="str">
        <f>IF(E139="","",VLOOKUP(data_kyogisha!Q139,Sheet3!A:G,2,0))</f>
        <v/>
      </c>
      <c r="I139" t="str">
        <f>IF(E139="","",IF(②選手情報入力!M148="","",②選手情報入力!M148))</f>
        <v/>
      </c>
      <c r="J139" s="28" t="str">
        <f>IF(E139="","",②選手情報入力!N148)</f>
        <v/>
      </c>
      <c r="K139" t="str">
        <f>IF(E139="","",VLOOKUP(data_kyogisha!U139,Sheet3!A:G,2,0))</f>
        <v/>
      </c>
      <c r="L139" t="str">
        <f>IF(E139="","",IF(②選手情報入力!P148="","",②選手情報入力!P148))</f>
        <v/>
      </c>
      <c r="M139" s="28" t="str">
        <f>IF(E139="","",②選手情報入力!Q148)</f>
        <v/>
      </c>
      <c r="N139" t="s">
        <v>1416</v>
      </c>
      <c r="O139" t="str">
        <f>IF(E139="","",IF(②選手情報入力!S148="","",②選手情報入力!S148))</f>
        <v/>
      </c>
      <c r="P139" t="s">
        <v>1416</v>
      </c>
      <c r="Q139" t="s">
        <v>1416</v>
      </c>
      <c r="R139" t="str">
        <f>IF(E139="","",IF(②選手情報入力!T148="","",IF(G139=1,IF(②選手情報入力!$U$6="","",②選手情報入力!$U$6),IF(②選手情報入力!$U$7="","",②選手情報入力!$U$7))))</f>
        <v/>
      </c>
      <c r="S139" t="str">
        <f>IF(E139="","",IF(②選手情報入力!T148="","",IF(G139=1,IF(②選手情報入力!$T$6="",0,1),IF(②選手情報入力!$T$7="",0,1))))</f>
        <v/>
      </c>
      <c r="T139" t="str">
        <f>IF(E139="","",IF(②選手情報入力!T148="","",2))</f>
        <v/>
      </c>
      <c r="U139" t="s">
        <v>1416</v>
      </c>
      <c r="V139" t="str">
        <f>IF(E139="","",IF(②選手情報入力!V148="","",IF(G139=1,IF(②選手情報入力!$W$6="","",②選手情報入力!$W$6),IF(②選手情報入力!$W$7="","",②選手情報入力!$W$7))))</f>
        <v/>
      </c>
      <c r="W139" t="str">
        <f>IF(E139="","",IF(②選手情報入力!V148="","",IF(G139=1,IF(②選手情報入力!$V$6="",0,1),IF(②選手情報入力!$V$7="",0,1))))</f>
        <v/>
      </c>
      <c r="X139" t="str">
        <f>IF(E139="","",IF(②選手情報入力!V148="","",2))</f>
        <v/>
      </c>
    </row>
    <row r="140" spans="1:24">
      <c r="A140" t="str">
        <f>IF(E140="","",data_kyogisha!A140)</f>
        <v/>
      </c>
      <c r="B140" t="str">
        <f>IF(E140="","",①団体情報入力!$C$5)</f>
        <v/>
      </c>
      <c r="C140" t="str">
        <f>IF(A140="","",VLOOKUP(B140,Sheet6!C:D,2,0))</f>
        <v/>
      </c>
      <c r="E140" t="str">
        <f>IF(②選手情報入力!C149="","",②選手情報入力!C149)</f>
        <v/>
      </c>
      <c r="F140" t="str">
        <f>IF(E140="","",②選手情報入力!D149)</f>
        <v/>
      </c>
      <c r="G140" t="str">
        <f>IF(E140="","",IF(②選手情報入力!I149="男",1,2))</f>
        <v/>
      </c>
      <c r="H140" t="str">
        <f>IF(E140="","",VLOOKUP(data_kyogisha!Q140,Sheet3!A:G,2,0))</f>
        <v/>
      </c>
      <c r="I140" t="str">
        <f>IF(E140="","",IF(②選手情報入力!M149="","",②選手情報入力!M149))</f>
        <v/>
      </c>
      <c r="J140" s="28" t="str">
        <f>IF(E140="","",②選手情報入力!N149)</f>
        <v/>
      </c>
      <c r="K140" t="str">
        <f>IF(E140="","",VLOOKUP(data_kyogisha!U140,Sheet3!A:G,2,0))</f>
        <v/>
      </c>
      <c r="L140" t="str">
        <f>IF(E140="","",IF(②選手情報入力!P149="","",②選手情報入力!P149))</f>
        <v/>
      </c>
      <c r="M140" s="28" t="str">
        <f>IF(E140="","",②選手情報入力!Q149)</f>
        <v/>
      </c>
      <c r="N140" t="s">
        <v>1416</v>
      </c>
      <c r="O140" t="str">
        <f>IF(E140="","",IF(②選手情報入力!S149="","",②選手情報入力!S149))</f>
        <v/>
      </c>
      <c r="P140" t="s">
        <v>1416</v>
      </c>
      <c r="Q140" t="s">
        <v>1416</v>
      </c>
      <c r="R140" t="str">
        <f>IF(E140="","",IF(②選手情報入力!T149="","",IF(G140=1,IF(②選手情報入力!$U$6="","",②選手情報入力!$U$6),IF(②選手情報入力!$U$7="","",②選手情報入力!$U$7))))</f>
        <v/>
      </c>
      <c r="S140" t="str">
        <f>IF(E140="","",IF(②選手情報入力!T149="","",IF(G140=1,IF(②選手情報入力!$T$6="",0,1),IF(②選手情報入力!$T$7="",0,1))))</f>
        <v/>
      </c>
      <c r="T140" t="str">
        <f>IF(E140="","",IF(②選手情報入力!T149="","",2))</f>
        <v/>
      </c>
      <c r="U140" t="s">
        <v>1416</v>
      </c>
      <c r="V140" t="str">
        <f>IF(E140="","",IF(②選手情報入力!V149="","",IF(G140=1,IF(②選手情報入力!$W$6="","",②選手情報入力!$W$6),IF(②選手情報入力!$W$7="","",②選手情報入力!$W$7))))</f>
        <v/>
      </c>
      <c r="W140" t="str">
        <f>IF(E140="","",IF(②選手情報入力!V149="","",IF(G140=1,IF(②選手情報入力!$V$6="",0,1),IF(②選手情報入力!$V$7="",0,1))))</f>
        <v/>
      </c>
      <c r="X140" t="str">
        <f>IF(E140="","",IF(②選手情報入力!V149="","",2))</f>
        <v/>
      </c>
    </row>
    <row r="141" spans="1:24">
      <c r="A141" t="str">
        <f>IF(E141="","",data_kyogisha!A141)</f>
        <v/>
      </c>
      <c r="B141" t="str">
        <f>IF(E141="","",①団体情報入力!$C$5)</f>
        <v/>
      </c>
      <c r="C141" t="str">
        <f>IF(A141="","",VLOOKUP(B141,Sheet6!C:D,2,0))</f>
        <v/>
      </c>
      <c r="E141" t="str">
        <f>IF(②選手情報入力!C150="","",②選手情報入力!C150)</f>
        <v/>
      </c>
      <c r="F141" t="str">
        <f>IF(E141="","",②選手情報入力!D150)</f>
        <v/>
      </c>
      <c r="G141" t="str">
        <f>IF(E141="","",IF(②選手情報入力!I150="男",1,2))</f>
        <v/>
      </c>
      <c r="H141" t="str">
        <f>IF(E141="","",VLOOKUP(data_kyogisha!Q141,Sheet3!A:G,2,0))</f>
        <v/>
      </c>
      <c r="I141" t="str">
        <f>IF(E141="","",IF(②選手情報入力!M150="","",②選手情報入力!M150))</f>
        <v/>
      </c>
      <c r="J141" s="28" t="str">
        <f>IF(E141="","",②選手情報入力!N150)</f>
        <v/>
      </c>
      <c r="K141" t="str">
        <f>IF(E141="","",VLOOKUP(data_kyogisha!U141,Sheet3!A:G,2,0))</f>
        <v/>
      </c>
      <c r="L141" t="str">
        <f>IF(E141="","",IF(②選手情報入力!P150="","",②選手情報入力!P150))</f>
        <v/>
      </c>
      <c r="M141" s="28" t="str">
        <f>IF(E141="","",②選手情報入力!Q150)</f>
        <v/>
      </c>
      <c r="N141" t="s">
        <v>1416</v>
      </c>
      <c r="O141" t="str">
        <f>IF(E141="","",IF(②選手情報入力!S150="","",②選手情報入力!S150))</f>
        <v/>
      </c>
      <c r="P141" t="s">
        <v>1416</v>
      </c>
      <c r="Q141" t="s">
        <v>1416</v>
      </c>
      <c r="R141" t="str">
        <f>IF(E141="","",IF(②選手情報入力!T150="","",IF(G141=1,IF(②選手情報入力!$U$6="","",②選手情報入力!$U$6),IF(②選手情報入力!$U$7="","",②選手情報入力!$U$7))))</f>
        <v/>
      </c>
      <c r="S141" t="str">
        <f>IF(E141="","",IF(②選手情報入力!T150="","",IF(G141=1,IF(②選手情報入力!$T$6="",0,1),IF(②選手情報入力!$T$7="",0,1))))</f>
        <v/>
      </c>
      <c r="T141" t="str">
        <f>IF(E141="","",IF(②選手情報入力!T150="","",2))</f>
        <v/>
      </c>
      <c r="U141" t="s">
        <v>1416</v>
      </c>
      <c r="V141" t="str">
        <f>IF(E141="","",IF(②選手情報入力!V150="","",IF(G141=1,IF(②選手情報入力!$W$6="","",②選手情報入力!$W$6),IF(②選手情報入力!$W$7="","",②選手情報入力!$W$7))))</f>
        <v/>
      </c>
      <c r="W141" t="str">
        <f>IF(E141="","",IF(②選手情報入力!V150="","",IF(G141=1,IF(②選手情報入力!$V$6="",0,1),IF(②選手情報入力!$V$7="",0,1))))</f>
        <v/>
      </c>
      <c r="X141" t="str">
        <f>IF(E141="","",IF(②選手情報入力!V150="","",2))</f>
        <v/>
      </c>
    </row>
    <row r="142" spans="1:24">
      <c r="A142" t="str">
        <f>IF(E142="","",data_kyogisha!A142)</f>
        <v/>
      </c>
      <c r="B142" t="str">
        <f>IF(E142="","",①団体情報入力!$C$5)</f>
        <v/>
      </c>
      <c r="C142" t="str">
        <f>IF(A142="","",VLOOKUP(B142,Sheet6!C:D,2,0))</f>
        <v/>
      </c>
      <c r="E142" t="str">
        <f>IF(②選手情報入力!C151="","",②選手情報入力!C151)</f>
        <v/>
      </c>
      <c r="F142" t="str">
        <f>IF(E142="","",②選手情報入力!D151)</f>
        <v/>
      </c>
      <c r="G142" t="str">
        <f>IF(E142="","",IF(②選手情報入力!I151="男",1,2))</f>
        <v/>
      </c>
      <c r="H142" t="str">
        <f>IF(E142="","",VLOOKUP(data_kyogisha!Q142,Sheet3!A:G,2,0))</f>
        <v/>
      </c>
      <c r="I142" t="str">
        <f>IF(E142="","",IF(②選手情報入力!M151="","",②選手情報入力!M151))</f>
        <v/>
      </c>
      <c r="J142" s="28" t="str">
        <f>IF(E142="","",②選手情報入力!N151)</f>
        <v/>
      </c>
      <c r="K142" t="str">
        <f>IF(E142="","",VLOOKUP(data_kyogisha!U142,Sheet3!A:G,2,0))</f>
        <v/>
      </c>
      <c r="L142" t="str">
        <f>IF(E142="","",IF(②選手情報入力!P151="","",②選手情報入力!P151))</f>
        <v/>
      </c>
      <c r="M142" s="28" t="str">
        <f>IF(E142="","",②選手情報入力!Q151)</f>
        <v/>
      </c>
      <c r="N142" t="s">
        <v>1416</v>
      </c>
      <c r="O142" t="str">
        <f>IF(E142="","",IF(②選手情報入力!S151="","",②選手情報入力!S151))</f>
        <v/>
      </c>
      <c r="P142" t="s">
        <v>1416</v>
      </c>
      <c r="Q142" t="s">
        <v>1416</v>
      </c>
      <c r="R142" t="str">
        <f>IF(E142="","",IF(②選手情報入力!T151="","",IF(G142=1,IF(②選手情報入力!$U$6="","",②選手情報入力!$U$6),IF(②選手情報入力!$U$7="","",②選手情報入力!$U$7))))</f>
        <v/>
      </c>
      <c r="S142" t="str">
        <f>IF(E142="","",IF(②選手情報入力!T151="","",IF(G142=1,IF(②選手情報入力!$T$6="",0,1),IF(②選手情報入力!$T$7="",0,1))))</f>
        <v/>
      </c>
      <c r="T142" t="str">
        <f>IF(E142="","",IF(②選手情報入力!T151="","",2))</f>
        <v/>
      </c>
      <c r="U142" t="s">
        <v>1416</v>
      </c>
      <c r="V142" t="str">
        <f>IF(E142="","",IF(②選手情報入力!V151="","",IF(G142=1,IF(②選手情報入力!$W$6="","",②選手情報入力!$W$6),IF(②選手情報入力!$W$7="","",②選手情報入力!$W$7))))</f>
        <v/>
      </c>
      <c r="W142" t="str">
        <f>IF(E142="","",IF(②選手情報入力!V151="","",IF(G142=1,IF(②選手情報入力!$V$6="",0,1),IF(②選手情報入力!$V$7="",0,1))))</f>
        <v/>
      </c>
      <c r="X142" t="str">
        <f>IF(E142="","",IF(②選手情報入力!V151="","",2))</f>
        <v/>
      </c>
    </row>
    <row r="143" spans="1:24">
      <c r="A143" t="str">
        <f>IF(E143="","",data_kyogisha!A143)</f>
        <v/>
      </c>
      <c r="B143" t="str">
        <f>IF(E143="","",①団体情報入力!$C$5)</f>
        <v/>
      </c>
      <c r="C143" t="str">
        <f>IF(A143="","",VLOOKUP(B143,Sheet6!C:D,2,0))</f>
        <v/>
      </c>
      <c r="E143" t="str">
        <f>IF(②選手情報入力!C152="","",②選手情報入力!C152)</f>
        <v/>
      </c>
      <c r="F143" t="str">
        <f>IF(E143="","",②選手情報入力!D152)</f>
        <v/>
      </c>
      <c r="G143" t="str">
        <f>IF(E143="","",IF(②選手情報入力!I152="男",1,2))</f>
        <v/>
      </c>
      <c r="H143" t="str">
        <f>IF(E143="","",VLOOKUP(data_kyogisha!Q143,Sheet3!A:G,2,0))</f>
        <v/>
      </c>
      <c r="I143" t="str">
        <f>IF(E143="","",IF(②選手情報入力!M152="","",②選手情報入力!M152))</f>
        <v/>
      </c>
      <c r="J143" s="28" t="str">
        <f>IF(E143="","",②選手情報入力!N152)</f>
        <v/>
      </c>
      <c r="K143" t="str">
        <f>IF(E143="","",VLOOKUP(data_kyogisha!U143,Sheet3!A:G,2,0))</f>
        <v/>
      </c>
      <c r="L143" t="str">
        <f>IF(E143="","",IF(②選手情報入力!P152="","",②選手情報入力!P152))</f>
        <v/>
      </c>
      <c r="M143" s="28" t="str">
        <f>IF(E143="","",②選手情報入力!Q152)</f>
        <v/>
      </c>
      <c r="N143" t="s">
        <v>1416</v>
      </c>
      <c r="O143" t="str">
        <f>IF(E143="","",IF(②選手情報入力!S152="","",②選手情報入力!S152))</f>
        <v/>
      </c>
      <c r="P143" t="s">
        <v>1416</v>
      </c>
      <c r="Q143" t="s">
        <v>1416</v>
      </c>
      <c r="R143" t="str">
        <f>IF(E143="","",IF(②選手情報入力!T152="","",IF(G143=1,IF(②選手情報入力!$U$6="","",②選手情報入力!$U$6),IF(②選手情報入力!$U$7="","",②選手情報入力!$U$7))))</f>
        <v/>
      </c>
      <c r="S143" t="str">
        <f>IF(E143="","",IF(②選手情報入力!T152="","",IF(G143=1,IF(②選手情報入力!$T$6="",0,1),IF(②選手情報入力!$T$7="",0,1))))</f>
        <v/>
      </c>
      <c r="T143" t="str">
        <f>IF(E143="","",IF(②選手情報入力!T152="","",2))</f>
        <v/>
      </c>
      <c r="U143" t="s">
        <v>1416</v>
      </c>
      <c r="V143" t="str">
        <f>IF(E143="","",IF(②選手情報入力!V152="","",IF(G143=1,IF(②選手情報入力!$W$6="","",②選手情報入力!$W$6),IF(②選手情報入力!$W$7="","",②選手情報入力!$W$7))))</f>
        <v/>
      </c>
      <c r="W143" t="str">
        <f>IF(E143="","",IF(②選手情報入力!V152="","",IF(G143=1,IF(②選手情報入力!$V$6="",0,1),IF(②選手情報入力!$V$7="",0,1))))</f>
        <v/>
      </c>
      <c r="X143" t="str">
        <f>IF(E143="","",IF(②選手情報入力!V152="","",2))</f>
        <v/>
      </c>
    </row>
    <row r="144" spans="1:24">
      <c r="A144" t="str">
        <f>IF(E144="","",data_kyogisha!A144)</f>
        <v/>
      </c>
      <c r="B144" t="str">
        <f>IF(E144="","",①団体情報入力!$C$5)</f>
        <v/>
      </c>
      <c r="C144" t="str">
        <f>IF(A144="","",VLOOKUP(B144,Sheet6!C:D,2,0))</f>
        <v/>
      </c>
      <c r="E144" t="str">
        <f>IF(②選手情報入力!C153="","",②選手情報入力!C153)</f>
        <v/>
      </c>
      <c r="F144" t="str">
        <f>IF(E144="","",②選手情報入力!D153)</f>
        <v/>
      </c>
      <c r="G144" t="str">
        <f>IF(E144="","",IF(②選手情報入力!I153="男",1,2))</f>
        <v/>
      </c>
      <c r="H144" t="str">
        <f>IF(E144="","",VLOOKUP(data_kyogisha!Q144,Sheet3!A:G,2,0))</f>
        <v/>
      </c>
      <c r="I144" t="str">
        <f>IF(E144="","",IF(②選手情報入力!M153="","",②選手情報入力!M153))</f>
        <v/>
      </c>
      <c r="J144" s="28" t="str">
        <f>IF(E144="","",②選手情報入力!N153)</f>
        <v/>
      </c>
      <c r="K144" t="str">
        <f>IF(E144="","",VLOOKUP(data_kyogisha!U144,Sheet3!A:G,2,0))</f>
        <v/>
      </c>
      <c r="L144" t="str">
        <f>IF(E144="","",IF(②選手情報入力!P153="","",②選手情報入力!P153))</f>
        <v/>
      </c>
      <c r="M144" s="28" t="str">
        <f>IF(E144="","",②選手情報入力!Q153)</f>
        <v/>
      </c>
      <c r="N144" t="s">
        <v>1416</v>
      </c>
      <c r="O144" t="str">
        <f>IF(E144="","",IF(②選手情報入力!S153="","",②選手情報入力!S153))</f>
        <v/>
      </c>
      <c r="P144" t="s">
        <v>1416</v>
      </c>
      <c r="Q144" t="s">
        <v>1416</v>
      </c>
      <c r="R144" t="str">
        <f>IF(E144="","",IF(②選手情報入力!T153="","",IF(G144=1,IF(②選手情報入力!$U$6="","",②選手情報入力!$U$6),IF(②選手情報入力!$U$7="","",②選手情報入力!$U$7))))</f>
        <v/>
      </c>
      <c r="S144" t="str">
        <f>IF(E144="","",IF(②選手情報入力!T153="","",IF(G144=1,IF(②選手情報入力!$T$6="",0,1),IF(②選手情報入力!$T$7="",0,1))))</f>
        <v/>
      </c>
      <c r="T144" t="str">
        <f>IF(E144="","",IF(②選手情報入力!T153="","",2))</f>
        <v/>
      </c>
      <c r="U144" t="s">
        <v>1416</v>
      </c>
      <c r="V144" t="str">
        <f>IF(E144="","",IF(②選手情報入力!V153="","",IF(G144=1,IF(②選手情報入力!$W$6="","",②選手情報入力!$W$6),IF(②選手情報入力!$W$7="","",②選手情報入力!$W$7))))</f>
        <v/>
      </c>
      <c r="W144" t="str">
        <f>IF(E144="","",IF(②選手情報入力!V153="","",IF(G144=1,IF(②選手情報入力!$V$6="",0,1),IF(②選手情報入力!$V$7="",0,1))))</f>
        <v/>
      </c>
      <c r="X144" t="str">
        <f>IF(E144="","",IF(②選手情報入力!V153="","",2))</f>
        <v/>
      </c>
    </row>
    <row r="145" spans="1:24">
      <c r="A145" t="str">
        <f>IF(E145="","",data_kyogisha!A145)</f>
        <v/>
      </c>
      <c r="B145" t="str">
        <f>IF(E145="","",①団体情報入力!$C$5)</f>
        <v/>
      </c>
      <c r="C145" t="str">
        <f>IF(A145="","",VLOOKUP(B145,Sheet6!C:D,2,0))</f>
        <v/>
      </c>
      <c r="E145" t="str">
        <f>IF(②選手情報入力!C154="","",②選手情報入力!C154)</f>
        <v/>
      </c>
      <c r="F145" t="str">
        <f>IF(E145="","",②選手情報入力!D154)</f>
        <v/>
      </c>
      <c r="G145" t="str">
        <f>IF(E145="","",IF(②選手情報入力!I154="男",1,2))</f>
        <v/>
      </c>
      <c r="H145" t="str">
        <f>IF(E145="","",VLOOKUP(data_kyogisha!Q145,Sheet3!A:G,2,0))</f>
        <v/>
      </c>
      <c r="I145" t="str">
        <f>IF(E145="","",IF(②選手情報入力!M154="","",②選手情報入力!M154))</f>
        <v/>
      </c>
      <c r="J145" s="28" t="str">
        <f>IF(E145="","",②選手情報入力!N154)</f>
        <v/>
      </c>
      <c r="K145" t="str">
        <f>IF(E145="","",VLOOKUP(data_kyogisha!U145,Sheet3!A:G,2,0))</f>
        <v/>
      </c>
      <c r="L145" t="str">
        <f>IF(E145="","",IF(②選手情報入力!P154="","",②選手情報入力!P154))</f>
        <v/>
      </c>
      <c r="M145" s="28" t="str">
        <f>IF(E145="","",②選手情報入力!Q154)</f>
        <v/>
      </c>
      <c r="N145" t="s">
        <v>1416</v>
      </c>
      <c r="O145" t="str">
        <f>IF(E145="","",IF(②選手情報入力!S154="","",②選手情報入力!S154))</f>
        <v/>
      </c>
      <c r="P145" t="s">
        <v>1416</v>
      </c>
      <c r="Q145" t="s">
        <v>1416</v>
      </c>
      <c r="R145" t="str">
        <f>IF(E145="","",IF(②選手情報入力!T154="","",IF(G145=1,IF(②選手情報入力!$U$6="","",②選手情報入力!$U$6),IF(②選手情報入力!$U$7="","",②選手情報入力!$U$7))))</f>
        <v/>
      </c>
      <c r="S145" t="str">
        <f>IF(E145="","",IF(②選手情報入力!T154="","",IF(G145=1,IF(②選手情報入力!$T$6="",0,1),IF(②選手情報入力!$T$7="",0,1))))</f>
        <v/>
      </c>
      <c r="T145" t="str">
        <f>IF(E145="","",IF(②選手情報入力!T154="","",2))</f>
        <v/>
      </c>
      <c r="U145" t="s">
        <v>1416</v>
      </c>
      <c r="V145" t="str">
        <f>IF(E145="","",IF(②選手情報入力!V154="","",IF(G145=1,IF(②選手情報入力!$W$6="","",②選手情報入力!$W$6),IF(②選手情報入力!$W$7="","",②選手情報入力!$W$7))))</f>
        <v/>
      </c>
      <c r="W145" t="str">
        <f>IF(E145="","",IF(②選手情報入力!V154="","",IF(G145=1,IF(②選手情報入力!$V$6="",0,1),IF(②選手情報入力!$V$7="",0,1))))</f>
        <v/>
      </c>
      <c r="X145" t="str">
        <f>IF(E145="","",IF(②選手情報入力!V154="","",2))</f>
        <v/>
      </c>
    </row>
    <row r="146" spans="1:24">
      <c r="A146" t="str">
        <f>IF(E146="","",data_kyogisha!A146)</f>
        <v/>
      </c>
      <c r="B146" t="str">
        <f>IF(E146="","",①団体情報入力!$C$5)</f>
        <v/>
      </c>
      <c r="C146" t="str">
        <f>IF(A146="","",VLOOKUP(B146,Sheet6!C:D,2,0))</f>
        <v/>
      </c>
      <c r="E146" t="str">
        <f>IF(②選手情報入力!C155="","",②選手情報入力!C155)</f>
        <v/>
      </c>
      <c r="F146" t="str">
        <f>IF(E146="","",②選手情報入力!D155)</f>
        <v/>
      </c>
      <c r="G146" t="str">
        <f>IF(E146="","",IF(②選手情報入力!I155="男",1,2))</f>
        <v/>
      </c>
      <c r="H146" t="str">
        <f>IF(E146="","",VLOOKUP(data_kyogisha!Q146,Sheet3!A:G,2,0))</f>
        <v/>
      </c>
      <c r="I146" t="str">
        <f>IF(E146="","",IF(②選手情報入力!M155="","",②選手情報入力!M155))</f>
        <v/>
      </c>
      <c r="J146" s="28" t="str">
        <f>IF(E146="","",②選手情報入力!N155)</f>
        <v/>
      </c>
      <c r="K146" t="str">
        <f>IF(E146="","",VLOOKUP(data_kyogisha!U146,Sheet3!A:G,2,0))</f>
        <v/>
      </c>
      <c r="L146" t="str">
        <f>IF(E146="","",IF(②選手情報入力!P155="","",②選手情報入力!P155))</f>
        <v/>
      </c>
      <c r="M146" s="28" t="str">
        <f>IF(E146="","",②選手情報入力!Q155)</f>
        <v/>
      </c>
      <c r="N146" t="s">
        <v>1416</v>
      </c>
      <c r="O146" t="str">
        <f>IF(E146="","",IF(②選手情報入力!S155="","",②選手情報入力!S155))</f>
        <v/>
      </c>
      <c r="P146" t="s">
        <v>1416</v>
      </c>
      <c r="Q146" t="s">
        <v>1416</v>
      </c>
      <c r="R146" t="str">
        <f>IF(E146="","",IF(②選手情報入力!T155="","",IF(G146=1,IF(②選手情報入力!$U$6="","",②選手情報入力!$U$6),IF(②選手情報入力!$U$7="","",②選手情報入力!$U$7))))</f>
        <v/>
      </c>
      <c r="S146" t="str">
        <f>IF(E146="","",IF(②選手情報入力!T155="","",IF(G146=1,IF(②選手情報入力!$T$6="",0,1),IF(②選手情報入力!$T$7="",0,1))))</f>
        <v/>
      </c>
      <c r="T146" t="str">
        <f>IF(E146="","",IF(②選手情報入力!T155="","",2))</f>
        <v/>
      </c>
      <c r="U146" t="s">
        <v>1416</v>
      </c>
      <c r="V146" t="str">
        <f>IF(E146="","",IF(②選手情報入力!V155="","",IF(G146=1,IF(②選手情報入力!$W$6="","",②選手情報入力!$W$6),IF(②選手情報入力!$W$7="","",②選手情報入力!$W$7))))</f>
        <v/>
      </c>
      <c r="W146" t="str">
        <f>IF(E146="","",IF(②選手情報入力!V155="","",IF(G146=1,IF(②選手情報入力!$V$6="",0,1),IF(②選手情報入力!$V$7="",0,1))))</f>
        <v/>
      </c>
      <c r="X146" t="str">
        <f>IF(E146="","",IF(②選手情報入力!V155="","",2))</f>
        <v/>
      </c>
    </row>
    <row r="147" spans="1:24">
      <c r="A147" t="str">
        <f>IF(E147="","",data_kyogisha!A147)</f>
        <v/>
      </c>
      <c r="B147" t="str">
        <f>IF(E147="","",①団体情報入力!$C$5)</f>
        <v/>
      </c>
      <c r="C147" t="str">
        <f>IF(A147="","",VLOOKUP(B147,Sheet6!C:D,2,0))</f>
        <v/>
      </c>
      <c r="E147" t="str">
        <f>IF(②選手情報入力!C156="","",②選手情報入力!C156)</f>
        <v/>
      </c>
      <c r="F147" t="str">
        <f>IF(E147="","",②選手情報入力!D156)</f>
        <v/>
      </c>
      <c r="G147" t="str">
        <f>IF(E147="","",IF(②選手情報入力!I156="男",1,2))</f>
        <v/>
      </c>
      <c r="H147" t="str">
        <f>IF(E147="","",VLOOKUP(data_kyogisha!Q147,Sheet3!A:G,2,0))</f>
        <v/>
      </c>
      <c r="I147" t="str">
        <f>IF(E147="","",IF(②選手情報入力!M156="","",②選手情報入力!M156))</f>
        <v/>
      </c>
      <c r="J147" s="28" t="str">
        <f>IF(E147="","",②選手情報入力!N156)</f>
        <v/>
      </c>
      <c r="K147" t="str">
        <f>IF(E147="","",VLOOKUP(data_kyogisha!U147,Sheet3!A:G,2,0))</f>
        <v/>
      </c>
      <c r="L147" t="str">
        <f>IF(E147="","",IF(②選手情報入力!P156="","",②選手情報入力!P156))</f>
        <v/>
      </c>
      <c r="M147" s="28" t="str">
        <f>IF(E147="","",②選手情報入力!Q156)</f>
        <v/>
      </c>
      <c r="N147" t="s">
        <v>1416</v>
      </c>
      <c r="O147" t="str">
        <f>IF(E147="","",IF(②選手情報入力!S156="","",②選手情報入力!S156))</f>
        <v/>
      </c>
      <c r="P147" t="s">
        <v>1416</v>
      </c>
      <c r="Q147" t="s">
        <v>1416</v>
      </c>
      <c r="R147" t="str">
        <f>IF(E147="","",IF(②選手情報入力!T156="","",IF(G147=1,IF(②選手情報入力!$U$6="","",②選手情報入力!$U$6),IF(②選手情報入力!$U$7="","",②選手情報入力!$U$7))))</f>
        <v/>
      </c>
      <c r="S147" t="str">
        <f>IF(E147="","",IF(②選手情報入力!T156="","",IF(G147=1,IF(②選手情報入力!$T$6="",0,1),IF(②選手情報入力!$T$7="",0,1))))</f>
        <v/>
      </c>
      <c r="T147" t="str">
        <f>IF(E147="","",IF(②選手情報入力!T156="","",2))</f>
        <v/>
      </c>
      <c r="U147" t="s">
        <v>1416</v>
      </c>
      <c r="V147" t="str">
        <f>IF(E147="","",IF(②選手情報入力!V156="","",IF(G147=1,IF(②選手情報入力!$W$6="","",②選手情報入力!$W$6),IF(②選手情報入力!$W$7="","",②選手情報入力!$W$7))))</f>
        <v/>
      </c>
      <c r="W147" t="str">
        <f>IF(E147="","",IF(②選手情報入力!V156="","",IF(G147=1,IF(②選手情報入力!$V$6="",0,1),IF(②選手情報入力!$V$7="",0,1))))</f>
        <v/>
      </c>
      <c r="X147" t="str">
        <f>IF(E147="","",IF(②選手情報入力!V156="","",2))</f>
        <v/>
      </c>
    </row>
    <row r="148" spans="1:24">
      <c r="A148" t="str">
        <f>IF(E148="","",data_kyogisha!A148)</f>
        <v/>
      </c>
      <c r="B148" t="str">
        <f>IF(E148="","",①団体情報入力!$C$5)</f>
        <v/>
      </c>
      <c r="C148" t="str">
        <f>IF(A148="","",VLOOKUP(B148,Sheet6!C:D,2,0))</f>
        <v/>
      </c>
      <c r="E148" t="str">
        <f>IF(②選手情報入力!C157="","",②選手情報入力!C157)</f>
        <v/>
      </c>
      <c r="F148" t="str">
        <f>IF(E148="","",②選手情報入力!D157)</f>
        <v/>
      </c>
      <c r="G148" t="str">
        <f>IF(E148="","",IF(②選手情報入力!I157="男",1,2))</f>
        <v/>
      </c>
      <c r="H148" t="str">
        <f>IF(E148="","",VLOOKUP(data_kyogisha!Q148,Sheet3!A:G,2,0))</f>
        <v/>
      </c>
      <c r="I148" t="str">
        <f>IF(E148="","",IF(②選手情報入力!M157="","",②選手情報入力!M157))</f>
        <v/>
      </c>
      <c r="J148" s="28" t="str">
        <f>IF(E148="","",②選手情報入力!N157)</f>
        <v/>
      </c>
      <c r="K148" t="str">
        <f>IF(E148="","",VLOOKUP(data_kyogisha!U148,Sheet3!A:G,2,0))</f>
        <v/>
      </c>
      <c r="L148" t="str">
        <f>IF(E148="","",IF(②選手情報入力!P157="","",②選手情報入力!P157))</f>
        <v/>
      </c>
      <c r="M148" s="28" t="str">
        <f>IF(E148="","",②選手情報入力!Q157)</f>
        <v/>
      </c>
      <c r="N148" t="s">
        <v>1416</v>
      </c>
      <c r="O148" t="str">
        <f>IF(E148="","",IF(②選手情報入力!S157="","",②選手情報入力!S157))</f>
        <v/>
      </c>
      <c r="P148" t="s">
        <v>1416</v>
      </c>
      <c r="Q148" t="s">
        <v>1416</v>
      </c>
      <c r="R148" t="str">
        <f>IF(E148="","",IF(②選手情報入力!T157="","",IF(G148=1,IF(②選手情報入力!$U$6="","",②選手情報入力!$U$6),IF(②選手情報入力!$U$7="","",②選手情報入力!$U$7))))</f>
        <v/>
      </c>
      <c r="S148" t="str">
        <f>IF(E148="","",IF(②選手情報入力!T157="","",IF(G148=1,IF(②選手情報入力!$T$6="",0,1),IF(②選手情報入力!$T$7="",0,1))))</f>
        <v/>
      </c>
      <c r="T148" t="str">
        <f>IF(E148="","",IF(②選手情報入力!T157="","",2))</f>
        <v/>
      </c>
      <c r="U148" t="s">
        <v>1416</v>
      </c>
      <c r="V148" t="str">
        <f>IF(E148="","",IF(②選手情報入力!V157="","",IF(G148=1,IF(②選手情報入力!$W$6="","",②選手情報入力!$W$6),IF(②選手情報入力!$W$7="","",②選手情報入力!$W$7))))</f>
        <v/>
      </c>
      <c r="W148" t="str">
        <f>IF(E148="","",IF(②選手情報入力!V157="","",IF(G148=1,IF(②選手情報入力!$V$6="",0,1),IF(②選手情報入力!$V$7="",0,1))))</f>
        <v/>
      </c>
      <c r="X148" t="str">
        <f>IF(E148="","",IF(②選手情報入力!V157="","",2))</f>
        <v/>
      </c>
    </row>
    <row r="149" spans="1:24">
      <c r="A149" t="str">
        <f>IF(E149="","",data_kyogisha!A149)</f>
        <v/>
      </c>
      <c r="B149" t="str">
        <f>IF(E149="","",①団体情報入力!$C$5)</f>
        <v/>
      </c>
      <c r="C149" t="str">
        <f>IF(A149="","",VLOOKUP(B149,Sheet6!C:D,2,0))</f>
        <v/>
      </c>
      <c r="E149" t="str">
        <f>IF(②選手情報入力!C158="","",②選手情報入力!C158)</f>
        <v/>
      </c>
      <c r="F149" t="str">
        <f>IF(E149="","",②選手情報入力!D158)</f>
        <v/>
      </c>
      <c r="G149" t="str">
        <f>IF(E149="","",IF(②選手情報入力!I158="男",1,2))</f>
        <v/>
      </c>
      <c r="H149" t="str">
        <f>IF(E149="","",VLOOKUP(data_kyogisha!Q149,Sheet3!A:G,2,0))</f>
        <v/>
      </c>
      <c r="I149" t="str">
        <f>IF(E149="","",IF(②選手情報入力!M158="","",②選手情報入力!M158))</f>
        <v/>
      </c>
      <c r="J149" s="28" t="str">
        <f>IF(E149="","",②選手情報入力!N158)</f>
        <v/>
      </c>
      <c r="K149" t="str">
        <f>IF(E149="","",VLOOKUP(data_kyogisha!U149,Sheet3!A:G,2,0))</f>
        <v/>
      </c>
      <c r="L149" t="str">
        <f>IF(E149="","",IF(②選手情報入力!P158="","",②選手情報入力!P158))</f>
        <v/>
      </c>
      <c r="M149" s="28" t="str">
        <f>IF(E149="","",②選手情報入力!Q158)</f>
        <v/>
      </c>
      <c r="N149" t="s">
        <v>1416</v>
      </c>
      <c r="O149" t="str">
        <f>IF(E149="","",IF(②選手情報入力!S158="","",②選手情報入力!S158))</f>
        <v/>
      </c>
      <c r="P149" t="s">
        <v>1416</v>
      </c>
      <c r="Q149" t="s">
        <v>1416</v>
      </c>
      <c r="R149" t="str">
        <f>IF(E149="","",IF(②選手情報入力!T158="","",IF(G149=1,IF(②選手情報入力!$U$6="","",②選手情報入力!$U$6),IF(②選手情報入力!$U$7="","",②選手情報入力!$U$7))))</f>
        <v/>
      </c>
      <c r="S149" t="str">
        <f>IF(E149="","",IF(②選手情報入力!T158="","",IF(G149=1,IF(②選手情報入力!$T$6="",0,1),IF(②選手情報入力!$T$7="",0,1))))</f>
        <v/>
      </c>
      <c r="T149" t="str">
        <f>IF(E149="","",IF(②選手情報入力!T158="","",2))</f>
        <v/>
      </c>
      <c r="U149" t="s">
        <v>1416</v>
      </c>
      <c r="V149" t="str">
        <f>IF(E149="","",IF(②選手情報入力!V158="","",IF(G149=1,IF(②選手情報入力!$W$6="","",②選手情報入力!$W$6),IF(②選手情報入力!$W$7="","",②選手情報入力!$W$7))))</f>
        <v/>
      </c>
      <c r="W149" t="str">
        <f>IF(E149="","",IF(②選手情報入力!V158="","",IF(G149=1,IF(②選手情報入力!$V$6="",0,1),IF(②選手情報入力!$V$7="",0,1))))</f>
        <v/>
      </c>
      <c r="X149" t="str">
        <f>IF(E149="","",IF(②選手情報入力!V158="","",2))</f>
        <v/>
      </c>
    </row>
    <row r="150" spans="1:24">
      <c r="A150" t="str">
        <f>IF(E150="","",data_kyogisha!A150)</f>
        <v/>
      </c>
      <c r="B150" t="str">
        <f>IF(E150="","",①団体情報入力!$C$5)</f>
        <v/>
      </c>
      <c r="C150" t="str">
        <f>IF(A150="","",VLOOKUP(B150,Sheet6!C:D,2,0))</f>
        <v/>
      </c>
      <c r="E150" t="str">
        <f>IF(②選手情報入力!C159="","",②選手情報入力!C159)</f>
        <v/>
      </c>
      <c r="F150" t="str">
        <f>IF(E150="","",②選手情報入力!D159)</f>
        <v/>
      </c>
      <c r="G150" t="str">
        <f>IF(E150="","",IF(②選手情報入力!I159="男",1,2))</f>
        <v/>
      </c>
      <c r="H150" t="str">
        <f>IF(E150="","",VLOOKUP(data_kyogisha!Q150,Sheet3!A:G,2,0))</f>
        <v/>
      </c>
      <c r="I150" t="str">
        <f>IF(E150="","",IF(②選手情報入力!M159="","",②選手情報入力!M159))</f>
        <v/>
      </c>
      <c r="J150" s="28" t="str">
        <f>IF(E150="","",②選手情報入力!N159)</f>
        <v/>
      </c>
      <c r="K150" t="str">
        <f>IF(E150="","",VLOOKUP(data_kyogisha!U150,Sheet3!A:G,2,0))</f>
        <v/>
      </c>
      <c r="L150" t="str">
        <f>IF(E150="","",IF(②選手情報入力!P159="","",②選手情報入力!P159))</f>
        <v/>
      </c>
      <c r="M150" s="28" t="str">
        <f>IF(E150="","",②選手情報入力!Q159)</f>
        <v/>
      </c>
      <c r="N150" t="s">
        <v>1416</v>
      </c>
      <c r="O150" t="str">
        <f>IF(E150="","",IF(②選手情報入力!S159="","",②選手情報入力!S159))</f>
        <v/>
      </c>
      <c r="P150" t="s">
        <v>1416</v>
      </c>
      <c r="Q150" t="s">
        <v>1416</v>
      </c>
      <c r="R150" t="str">
        <f>IF(E150="","",IF(②選手情報入力!T159="","",IF(G150=1,IF(②選手情報入力!$U$6="","",②選手情報入力!$U$6),IF(②選手情報入力!$U$7="","",②選手情報入力!$U$7))))</f>
        <v/>
      </c>
      <c r="S150" t="str">
        <f>IF(E150="","",IF(②選手情報入力!T159="","",IF(G150=1,IF(②選手情報入力!$T$6="",0,1),IF(②選手情報入力!$T$7="",0,1))))</f>
        <v/>
      </c>
      <c r="T150" t="str">
        <f>IF(E150="","",IF(②選手情報入力!T159="","",2))</f>
        <v/>
      </c>
      <c r="U150" t="s">
        <v>1416</v>
      </c>
      <c r="V150" t="str">
        <f>IF(E150="","",IF(②選手情報入力!V159="","",IF(G150=1,IF(②選手情報入力!$W$6="","",②選手情報入力!$W$6),IF(②選手情報入力!$W$7="","",②選手情報入力!$W$7))))</f>
        <v/>
      </c>
      <c r="W150" t="str">
        <f>IF(E150="","",IF(②選手情報入力!V159="","",IF(G150=1,IF(②選手情報入力!$V$6="",0,1),IF(②選手情報入力!$V$7="",0,1))))</f>
        <v/>
      </c>
      <c r="X150" t="str">
        <f>IF(E150="","",IF(②選手情報入力!V159="","",2))</f>
        <v/>
      </c>
    </row>
    <row r="151" spans="1:24">
      <c r="A151" t="str">
        <f>IF(E151="","",data_kyogisha!A151)</f>
        <v/>
      </c>
      <c r="B151" t="str">
        <f>IF(E151="","",①団体情報入力!$C$5)</f>
        <v/>
      </c>
      <c r="C151" t="str">
        <f>IF(A151="","",VLOOKUP(B151,Sheet6!C:D,2,0))</f>
        <v/>
      </c>
      <c r="E151" t="str">
        <f>IF(②選手情報入力!C160="","",②選手情報入力!C160)</f>
        <v/>
      </c>
      <c r="F151" t="str">
        <f>IF(E151="","",②選手情報入力!D160)</f>
        <v/>
      </c>
      <c r="G151" t="str">
        <f>IF(E151="","",IF(②選手情報入力!I160="男",1,2))</f>
        <v/>
      </c>
      <c r="H151" t="str">
        <f>IF(E151="","",VLOOKUP(data_kyogisha!Q151,Sheet3!A:G,2,0))</f>
        <v/>
      </c>
      <c r="I151" t="str">
        <f>IF(E151="","",IF(②選手情報入力!M160="","",②選手情報入力!M160))</f>
        <v/>
      </c>
      <c r="J151" s="28" t="str">
        <f>IF(E151="","",②選手情報入力!N160)</f>
        <v/>
      </c>
      <c r="K151" t="str">
        <f>IF(E151="","",VLOOKUP(data_kyogisha!U151,Sheet3!A:G,2,0))</f>
        <v/>
      </c>
      <c r="L151" t="str">
        <f>IF(E151="","",IF(②選手情報入力!P160="","",②選手情報入力!P160))</f>
        <v/>
      </c>
      <c r="M151" s="28" t="str">
        <f>IF(E151="","",②選手情報入力!Q160)</f>
        <v/>
      </c>
      <c r="N151" t="s">
        <v>1416</v>
      </c>
      <c r="O151" t="str">
        <f>IF(E151="","",IF(②選手情報入力!S160="","",②選手情報入力!S160))</f>
        <v/>
      </c>
      <c r="P151" t="s">
        <v>1416</v>
      </c>
      <c r="Q151" t="s">
        <v>1416</v>
      </c>
      <c r="R151" t="str">
        <f>IF(E151="","",IF(②選手情報入力!T160="","",IF(G151=1,IF(②選手情報入力!$U$6="","",②選手情報入力!$U$6),IF(②選手情報入力!$U$7="","",②選手情報入力!$U$7))))</f>
        <v/>
      </c>
      <c r="S151" t="str">
        <f>IF(E151="","",IF(②選手情報入力!T160="","",IF(G151=1,IF(②選手情報入力!$T$6="",0,1),IF(②選手情報入力!$T$7="",0,1))))</f>
        <v/>
      </c>
      <c r="T151" t="str">
        <f>IF(E151="","",IF(②選手情報入力!T160="","",2))</f>
        <v/>
      </c>
      <c r="U151" t="s">
        <v>1416</v>
      </c>
      <c r="V151" t="str">
        <f>IF(E151="","",IF(②選手情報入力!V160="","",IF(G151=1,IF(②選手情報入力!$W$6="","",②選手情報入力!$W$6),IF(②選手情報入力!$W$7="","",②選手情報入力!$W$7))))</f>
        <v/>
      </c>
      <c r="W151" t="str">
        <f>IF(E151="","",IF(②選手情報入力!V160="","",IF(G151=1,IF(②選手情報入力!$V$6="",0,1),IF(②選手情報入力!$V$7="",0,1))))</f>
        <v/>
      </c>
      <c r="X151" t="str">
        <f>IF(E151="","",IF(②選手情報入力!V160="","",2))</f>
        <v/>
      </c>
    </row>
    <row r="152" spans="1:24">
      <c r="A152" t="str">
        <f>IF(E152="","",data_kyogisha!A152)</f>
        <v/>
      </c>
      <c r="B152" t="str">
        <f>IF(E152="","",①団体情報入力!$C$5)</f>
        <v/>
      </c>
      <c r="C152" t="str">
        <f>IF(A152="","",VLOOKUP(B152,Sheet6!C:D,2,0))</f>
        <v/>
      </c>
      <c r="E152" t="str">
        <f>IF(②選手情報入力!C161="","",②選手情報入力!C161)</f>
        <v/>
      </c>
      <c r="F152" t="str">
        <f>IF(E152="","",②選手情報入力!D161)</f>
        <v/>
      </c>
      <c r="G152" t="str">
        <f>IF(E152="","",IF(②選手情報入力!I161="男",1,2))</f>
        <v/>
      </c>
      <c r="H152" t="str">
        <f>IF(E152="","",VLOOKUP(data_kyogisha!Q152,Sheet3!A:G,2,0))</f>
        <v/>
      </c>
      <c r="I152" t="str">
        <f>IF(E152="","",IF(②選手情報入力!M161="","",②選手情報入力!M161))</f>
        <v/>
      </c>
      <c r="J152" s="28" t="str">
        <f>IF(E152="","",②選手情報入力!N161)</f>
        <v/>
      </c>
      <c r="K152" t="str">
        <f>IF(E152="","",VLOOKUP(data_kyogisha!U152,Sheet3!A:G,2,0))</f>
        <v/>
      </c>
      <c r="L152" t="str">
        <f>IF(E152="","",IF(②選手情報入力!P161="","",②選手情報入力!P161))</f>
        <v/>
      </c>
      <c r="M152" s="28" t="str">
        <f>IF(E152="","",②選手情報入力!Q161)</f>
        <v/>
      </c>
      <c r="N152" t="s">
        <v>1416</v>
      </c>
      <c r="O152" t="str">
        <f>IF(E152="","",IF(②選手情報入力!S161="","",②選手情報入力!S161))</f>
        <v/>
      </c>
      <c r="P152" t="s">
        <v>1416</v>
      </c>
      <c r="Q152" t="s">
        <v>1416</v>
      </c>
      <c r="R152" t="str">
        <f>IF(E152="","",IF(②選手情報入力!T161="","",IF(G152=1,IF(②選手情報入力!$U$6="","",②選手情報入力!$U$6),IF(②選手情報入力!$U$7="","",②選手情報入力!$U$7))))</f>
        <v/>
      </c>
      <c r="S152" t="str">
        <f>IF(E152="","",IF(②選手情報入力!T161="","",IF(G152=1,IF(②選手情報入力!$T$6="",0,1),IF(②選手情報入力!$T$7="",0,1))))</f>
        <v/>
      </c>
      <c r="T152" t="str">
        <f>IF(E152="","",IF(②選手情報入力!T161="","",2))</f>
        <v/>
      </c>
      <c r="U152" t="s">
        <v>1416</v>
      </c>
      <c r="V152" t="str">
        <f>IF(E152="","",IF(②選手情報入力!V161="","",IF(G152=1,IF(②選手情報入力!$W$6="","",②選手情報入力!$W$6),IF(②選手情報入力!$W$7="","",②選手情報入力!$W$7))))</f>
        <v/>
      </c>
      <c r="W152" t="str">
        <f>IF(E152="","",IF(②選手情報入力!V161="","",IF(G152=1,IF(②選手情報入力!$V$6="",0,1),IF(②選手情報入力!$V$7="",0,1))))</f>
        <v/>
      </c>
      <c r="X152" t="str">
        <f>IF(E152="","",IF(②選手情報入力!V161="","",2))</f>
        <v/>
      </c>
    </row>
    <row r="153" spans="1:24">
      <c r="A153" t="str">
        <f>IF(E153="","",data_kyogisha!A153)</f>
        <v/>
      </c>
      <c r="B153" t="str">
        <f>IF(E153="","",①団体情報入力!$C$5)</f>
        <v/>
      </c>
      <c r="C153" t="str">
        <f>IF(A153="","",VLOOKUP(B153,Sheet6!C:D,2,0))</f>
        <v/>
      </c>
      <c r="E153" t="str">
        <f>IF(②選手情報入力!C162="","",②選手情報入力!C162)</f>
        <v/>
      </c>
      <c r="F153" t="str">
        <f>IF(E153="","",②選手情報入力!D162)</f>
        <v/>
      </c>
      <c r="G153" t="str">
        <f>IF(E153="","",IF(②選手情報入力!I162="男",1,2))</f>
        <v/>
      </c>
      <c r="H153" t="str">
        <f>IF(E153="","",VLOOKUP(data_kyogisha!Q153,Sheet3!A:G,2,0))</f>
        <v/>
      </c>
      <c r="I153" t="str">
        <f>IF(E153="","",IF(②選手情報入力!M162="","",②選手情報入力!M162))</f>
        <v/>
      </c>
      <c r="J153" s="28" t="str">
        <f>IF(E153="","",②選手情報入力!N162)</f>
        <v/>
      </c>
      <c r="K153" t="str">
        <f>IF(E153="","",VLOOKUP(data_kyogisha!U153,Sheet3!A:G,2,0))</f>
        <v/>
      </c>
      <c r="L153" t="str">
        <f>IF(E153="","",IF(②選手情報入力!P162="","",②選手情報入力!P162))</f>
        <v/>
      </c>
      <c r="M153" s="28" t="str">
        <f>IF(E153="","",②選手情報入力!Q162)</f>
        <v/>
      </c>
      <c r="N153" t="s">
        <v>1416</v>
      </c>
      <c r="O153" t="str">
        <f>IF(E153="","",IF(②選手情報入力!S162="","",②選手情報入力!S162))</f>
        <v/>
      </c>
      <c r="P153" t="s">
        <v>1416</v>
      </c>
      <c r="Q153" t="s">
        <v>1416</v>
      </c>
      <c r="R153" t="str">
        <f>IF(E153="","",IF(②選手情報入力!T162="","",IF(G153=1,IF(②選手情報入力!$U$6="","",②選手情報入力!$U$6),IF(②選手情報入力!$U$7="","",②選手情報入力!$U$7))))</f>
        <v/>
      </c>
      <c r="S153" t="str">
        <f>IF(E153="","",IF(②選手情報入力!T162="","",IF(G153=1,IF(②選手情報入力!$T$6="",0,1),IF(②選手情報入力!$T$7="",0,1))))</f>
        <v/>
      </c>
      <c r="T153" t="str">
        <f>IF(E153="","",IF(②選手情報入力!T162="","",2))</f>
        <v/>
      </c>
      <c r="U153" t="s">
        <v>1416</v>
      </c>
      <c r="V153" t="str">
        <f>IF(E153="","",IF(②選手情報入力!V162="","",IF(G153=1,IF(②選手情報入力!$W$6="","",②選手情報入力!$W$6),IF(②選手情報入力!$W$7="","",②選手情報入力!$W$7))))</f>
        <v/>
      </c>
      <c r="W153" t="str">
        <f>IF(E153="","",IF(②選手情報入力!V162="","",IF(G153=1,IF(②選手情報入力!$V$6="",0,1),IF(②選手情報入力!$V$7="",0,1))))</f>
        <v/>
      </c>
      <c r="X153" t="str">
        <f>IF(E153="","",IF(②選手情報入力!V162="","",2))</f>
        <v/>
      </c>
    </row>
    <row r="154" spans="1:24">
      <c r="A154" t="str">
        <f>IF(E154="","",data_kyogisha!A154)</f>
        <v/>
      </c>
      <c r="B154" t="str">
        <f>IF(E154="","",①団体情報入力!$C$5)</f>
        <v/>
      </c>
      <c r="C154" t="str">
        <f>IF(A154="","",VLOOKUP(B154,Sheet6!C:D,2,0))</f>
        <v/>
      </c>
      <c r="E154" t="str">
        <f>IF(②選手情報入力!C163="","",②選手情報入力!C163)</f>
        <v/>
      </c>
      <c r="F154" t="str">
        <f>IF(E154="","",②選手情報入力!D163)</f>
        <v/>
      </c>
      <c r="G154" t="str">
        <f>IF(E154="","",IF(②選手情報入力!I163="男",1,2))</f>
        <v/>
      </c>
      <c r="H154" t="str">
        <f>IF(E154="","",VLOOKUP(data_kyogisha!Q154,Sheet3!A:G,2,0))</f>
        <v/>
      </c>
      <c r="I154" t="str">
        <f>IF(E154="","",IF(②選手情報入力!M163="","",②選手情報入力!M163))</f>
        <v/>
      </c>
      <c r="J154" s="28" t="str">
        <f>IF(E154="","",②選手情報入力!N163)</f>
        <v/>
      </c>
      <c r="K154" t="str">
        <f>IF(E154="","",VLOOKUP(data_kyogisha!U154,Sheet3!A:G,2,0))</f>
        <v/>
      </c>
      <c r="L154" t="str">
        <f>IF(E154="","",IF(②選手情報入力!P163="","",②選手情報入力!P163))</f>
        <v/>
      </c>
      <c r="M154" s="28" t="str">
        <f>IF(E154="","",②選手情報入力!Q163)</f>
        <v/>
      </c>
      <c r="N154" t="s">
        <v>1416</v>
      </c>
      <c r="O154" t="str">
        <f>IF(E154="","",IF(②選手情報入力!S163="","",②選手情報入力!S163))</f>
        <v/>
      </c>
      <c r="P154" t="s">
        <v>1416</v>
      </c>
      <c r="Q154" t="s">
        <v>1416</v>
      </c>
      <c r="R154" t="str">
        <f>IF(E154="","",IF(②選手情報入力!T163="","",IF(G154=1,IF(②選手情報入力!$U$6="","",②選手情報入力!$U$6),IF(②選手情報入力!$U$7="","",②選手情報入力!$U$7))))</f>
        <v/>
      </c>
      <c r="S154" t="str">
        <f>IF(E154="","",IF(②選手情報入力!T163="","",IF(G154=1,IF(②選手情報入力!$T$6="",0,1),IF(②選手情報入力!$T$7="",0,1))))</f>
        <v/>
      </c>
      <c r="T154" t="str">
        <f>IF(E154="","",IF(②選手情報入力!T163="","",2))</f>
        <v/>
      </c>
      <c r="U154" t="s">
        <v>1416</v>
      </c>
      <c r="V154" t="str">
        <f>IF(E154="","",IF(②選手情報入力!V163="","",IF(G154=1,IF(②選手情報入力!$W$6="","",②選手情報入力!$W$6),IF(②選手情報入力!$W$7="","",②選手情報入力!$W$7))))</f>
        <v/>
      </c>
      <c r="W154" t="str">
        <f>IF(E154="","",IF(②選手情報入力!V163="","",IF(G154=1,IF(②選手情報入力!$V$6="",0,1),IF(②選手情報入力!$V$7="",0,1))))</f>
        <v/>
      </c>
      <c r="X154" t="str">
        <f>IF(E154="","",IF(②選手情報入力!V163="","",2))</f>
        <v/>
      </c>
    </row>
    <row r="155" spans="1:24">
      <c r="A155" t="str">
        <f>IF(E155="","",data_kyogisha!A155)</f>
        <v/>
      </c>
      <c r="B155" t="str">
        <f>IF(E155="","",①団体情報入力!$C$5)</f>
        <v/>
      </c>
      <c r="C155" t="str">
        <f>IF(A155="","",VLOOKUP(B155,Sheet6!C:D,2,0))</f>
        <v/>
      </c>
      <c r="E155" t="str">
        <f>IF(②選手情報入力!C164="","",②選手情報入力!C164)</f>
        <v/>
      </c>
      <c r="F155" t="str">
        <f>IF(E155="","",②選手情報入力!D164)</f>
        <v/>
      </c>
      <c r="G155" t="str">
        <f>IF(E155="","",IF(②選手情報入力!I164="男",1,2))</f>
        <v/>
      </c>
      <c r="H155" t="str">
        <f>IF(E155="","",VLOOKUP(data_kyogisha!Q155,Sheet3!A:G,2,0))</f>
        <v/>
      </c>
      <c r="I155" t="str">
        <f>IF(E155="","",IF(②選手情報入力!M164="","",②選手情報入力!M164))</f>
        <v/>
      </c>
      <c r="J155" s="28" t="str">
        <f>IF(E155="","",②選手情報入力!N164)</f>
        <v/>
      </c>
      <c r="K155" t="str">
        <f>IF(E155="","",VLOOKUP(data_kyogisha!U155,Sheet3!A:G,2,0))</f>
        <v/>
      </c>
      <c r="L155" t="str">
        <f>IF(E155="","",IF(②選手情報入力!P164="","",②選手情報入力!P164))</f>
        <v/>
      </c>
      <c r="M155" s="28" t="str">
        <f>IF(E155="","",②選手情報入力!Q164)</f>
        <v/>
      </c>
      <c r="N155" t="s">
        <v>1416</v>
      </c>
      <c r="O155" t="str">
        <f>IF(E155="","",IF(②選手情報入力!S164="","",②選手情報入力!S164))</f>
        <v/>
      </c>
      <c r="P155" t="s">
        <v>1416</v>
      </c>
      <c r="Q155" t="s">
        <v>1416</v>
      </c>
      <c r="R155" t="str">
        <f>IF(E155="","",IF(②選手情報入力!T164="","",IF(G155=1,IF(②選手情報入力!$U$6="","",②選手情報入力!$U$6),IF(②選手情報入力!$U$7="","",②選手情報入力!$U$7))))</f>
        <v/>
      </c>
      <c r="S155" t="str">
        <f>IF(E155="","",IF(②選手情報入力!T164="","",IF(G155=1,IF(②選手情報入力!$T$6="",0,1),IF(②選手情報入力!$T$7="",0,1))))</f>
        <v/>
      </c>
      <c r="T155" t="str">
        <f>IF(E155="","",IF(②選手情報入力!T164="","",2))</f>
        <v/>
      </c>
      <c r="U155" t="s">
        <v>1416</v>
      </c>
      <c r="V155" t="str">
        <f>IF(E155="","",IF(②選手情報入力!V164="","",IF(G155=1,IF(②選手情報入力!$W$6="","",②選手情報入力!$W$6),IF(②選手情報入力!$W$7="","",②選手情報入力!$W$7))))</f>
        <v/>
      </c>
      <c r="W155" t="str">
        <f>IF(E155="","",IF(②選手情報入力!V164="","",IF(G155=1,IF(②選手情報入力!$V$6="",0,1),IF(②選手情報入力!$V$7="",0,1))))</f>
        <v/>
      </c>
      <c r="X155" t="str">
        <f>IF(E155="","",IF(②選手情報入力!V164="","",2))</f>
        <v/>
      </c>
    </row>
    <row r="156" spans="1:24">
      <c r="A156" t="str">
        <f>IF(E156="","",data_kyogisha!A156)</f>
        <v/>
      </c>
      <c r="B156" t="str">
        <f>IF(E156="","",①団体情報入力!$C$5)</f>
        <v/>
      </c>
      <c r="C156" t="str">
        <f>IF(A156="","",VLOOKUP(B156,Sheet6!C:D,2,0))</f>
        <v/>
      </c>
      <c r="E156" t="str">
        <f>IF(②選手情報入力!C165="","",②選手情報入力!C165)</f>
        <v/>
      </c>
      <c r="F156" t="str">
        <f>IF(E156="","",②選手情報入力!D165)</f>
        <v/>
      </c>
      <c r="G156" t="str">
        <f>IF(E156="","",IF(②選手情報入力!I165="男",1,2))</f>
        <v/>
      </c>
      <c r="H156" t="str">
        <f>IF(E156="","",VLOOKUP(data_kyogisha!Q156,Sheet3!A:G,2,0))</f>
        <v/>
      </c>
      <c r="I156" t="str">
        <f>IF(E156="","",IF(②選手情報入力!M165="","",②選手情報入力!M165))</f>
        <v/>
      </c>
      <c r="J156" s="28" t="str">
        <f>IF(E156="","",②選手情報入力!N165)</f>
        <v/>
      </c>
      <c r="K156" t="str">
        <f>IF(E156="","",VLOOKUP(data_kyogisha!U156,Sheet3!A:G,2,0))</f>
        <v/>
      </c>
      <c r="L156" t="str">
        <f>IF(E156="","",IF(②選手情報入力!P165="","",②選手情報入力!P165))</f>
        <v/>
      </c>
      <c r="M156" s="28" t="str">
        <f>IF(E156="","",②選手情報入力!Q165)</f>
        <v/>
      </c>
      <c r="N156" t="s">
        <v>1416</v>
      </c>
      <c r="O156" t="str">
        <f>IF(E156="","",IF(②選手情報入力!S165="","",②選手情報入力!S165))</f>
        <v/>
      </c>
      <c r="P156" t="s">
        <v>1416</v>
      </c>
      <c r="Q156" t="s">
        <v>1416</v>
      </c>
      <c r="R156" t="str">
        <f>IF(E156="","",IF(②選手情報入力!T165="","",IF(G156=1,IF(②選手情報入力!$U$6="","",②選手情報入力!$U$6),IF(②選手情報入力!$U$7="","",②選手情報入力!$U$7))))</f>
        <v/>
      </c>
      <c r="S156" t="str">
        <f>IF(E156="","",IF(②選手情報入力!T165="","",IF(G156=1,IF(②選手情報入力!$T$6="",0,1),IF(②選手情報入力!$T$7="",0,1))))</f>
        <v/>
      </c>
      <c r="T156" t="str">
        <f>IF(E156="","",IF(②選手情報入力!T165="","",2))</f>
        <v/>
      </c>
      <c r="U156" t="s">
        <v>1416</v>
      </c>
      <c r="V156" t="str">
        <f>IF(E156="","",IF(②選手情報入力!V165="","",IF(G156=1,IF(②選手情報入力!$W$6="","",②選手情報入力!$W$6),IF(②選手情報入力!$W$7="","",②選手情報入力!$W$7))))</f>
        <v/>
      </c>
      <c r="W156" t="str">
        <f>IF(E156="","",IF(②選手情報入力!V165="","",IF(G156=1,IF(②選手情報入力!$V$6="",0,1),IF(②選手情報入力!$V$7="",0,1))))</f>
        <v/>
      </c>
      <c r="X156" t="str">
        <f>IF(E156="","",IF(②選手情報入力!V165="","",2))</f>
        <v/>
      </c>
    </row>
    <row r="157" spans="1:24">
      <c r="A157" t="str">
        <f>IF(E157="","",data_kyogisha!A157)</f>
        <v/>
      </c>
      <c r="B157" t="str">
        <f>IF(E157="","",①団体情報入力!$C$5)</f>
        <v/>
      </c>
      <c r="C157" t="str">
        <f>IF(A157="","",VLOOKUP(B157,Sheet6!C:D,2,0))</f>
        <v/>
      </c>
      <c r="E157" t="str">
        <f>IF(②選手情報入力!C166="","",②選手情報入力!C166)</f>
        <v/>
      </c>
      <c r="F157" t="str">
        <f>IF(E157="","",②選手情報入力!D166)</f>
        <v/>
      </c>
      <c r="G157" t="str">
        <f>IF(E157="","",IF(②選手情報入力!I166="男",1,2))</f>
        <v/>
      </c>
      <c r="H157" t="str">
        <f>IF(E157="","",VLOOKUP(data_kyogisha!Q157,Sheet3!A:G,2,0))</f>
        <v/>
      </c>
      <c r="I157" t="str">
        <f>IF(E157="","",IF(②選手情報入力!M166="","",②選手情報入力!M166))</f>
        <v/>
      </c>
      <c r="J157" s="28" t="str">
        <f>IF(E157="","",②選手情報入力!N166)</f>
        <v/>
      </c>
      <c r="K157" t="str">
        <f>IF(E157="","",VLOOKUP(data_kyogisha!U157,Sheet3!A:G,2,0))</f>
        <v/>
      </c>
      <c r="L157" t="str">
        <f>IF(E157="","",IF(②選手情報入力!P166="","",②選手情報入力!P166))</f>
        <v/>
      </c>
      <c r="M157" s="28" t="str">
        <f>IF(E157="","",②選手情報入力!Q166)</f>
        <v/>
      </c>
      <c r="N157" t="s">
        <v>1416</v>
      </c>
      <c r="O157" t="str">
        <f>IF(E157="","",IF(②選手情報入力!S166="","",②選手情報入力!S166))</f>
        <v/>
      </c>
      <c r="P157" t="s">
        <v>1416</v>
      </c>
      <c r="Q157" t="s">
        <v>1416</v>
      </c>
      <c r="R157" t="str">
        <f>IF(E157="","",IF(②選手情報入力!T166="","",IF(G157=1,IF(②選手情報入力!$U$6="","",②選手情報入力!$U$6),IF(②選手情報入力!$U$7="","",②選手情報入力!$U$7))))</f>
        <v/>
      </c>
      <c r="S157" t="str">
        <f>IF(E157="","",IF(②選手情報入力!T166="","",IF(G157=1,IF(②選手情報入力!$T$6="",0,1),IF(②選手情報入力!$T$7="",0,1))))</f>
        <v/>
      </c>
      <c r="T157" t="str">
        <f>IF(E157="","",IF(②選手情報入力!T166="","",2))</f>
        <v/>
      </c>
      <c r="U157" t="s">
        <v>1416</v>
      </c>
      <c r="V157" t="str">
        <f>IF(E157="","",IF(②選手情報入力!V166="","",IF(G157=1,IF(②選手情報入力!$W$6="","",②選手情報入力!$W$6),IF(②選手情報入力!$W$7="","",②選手情報入力!$W$7))))</f>
        <v/>
      </c>
      <c r="W157" t="str">
        <f>IF(E157="","",IF(②選手情報入力!V166="","",IF(G157=1,IF(②選手情報入力!$V$6="",0,1),IF(②選手情報入力!$V$7="",0,1))))</f>
        <v/>
      </c>
      <c r="X157" t="str">
        <f>IF(E157="","",IF(②選手情報入力!V166="","",2))</f>
        <v/>
      </c>
    </row>
    <row r="158" spans="1:24">
      <c r="A158" t="str">
        <f>IF(E158="","",data_kyogisha!A158)</f>
        <v/>
      </c>
      <c r="B158" t="str">
        <f>IF(E158="","",①団体情報入力!$C$5)</f>
        <v/>
      </c>
      <c r="C158" t="str">
        <f>IF(A158="","",VLOOKUP(B158,Sheet6!C:D,2,0))</f>
        <v/>
      </c>
      <c r="E158" t="str">
        <f>IF(②選手情報入力!C167="","",②選手情報入力!C167)</f>
        <v/>
      </c>
      <c r="F158" t="str">
        <f>IF(E158="","",②選手情報入力!D167)</f>
        <v/>
      </c>
      <c r="G158" t="str">
        <f>IF(E158="","",IF(②選手情報入力!I167="男",1,2))</f>
        <v/>
      </c>
      <c r="H158" t="str">
        <f>IF(E158="","",VLOOKUP(data_kyogisha!Q158,Sheet3!A:G,2,0))</f>
        <v/>
      </c>
      <c r="I158" t="str">
        <f>IF(E158="","",IF(②選手情報入力!M167="","",②選手情報入力!M167))</f>
        <v/>
      </c>
      <c r="J158" s="28" t="str">
        <f>IF(E158="","",②選手情報入力!N167)</f>
        <v/>
      </c>
      <c r="K158" t="str">
        <f>IF(E158="","",VLOOKUP(data_kyogisha!U158,Sheet3!A:G,2,0))</f>
        <v/>
      </c>
      <c r="L158" t="str">
        <f>IF(E158="","",IF(②選手情報入力!P167="","",②選手情報入力!P167))</f>
        <v/>
      </c>
      <c r="M158" s="28" t="str">
        <f>IF(E158="","",②選手情報入力!Q167)</f>
        <v/>
      </c>
      <c r="N158" t="s">
        <v>1416</v>
      </c>
      <c r="O158" t="str">
        <f>IF(E158="","",IF(②選手情報入力!S167="","",②選手情報入力!S167))</f>
        <v/>
      </c>
      <c r="P158" t="s">
        <v>1416</v>
      </c>
      <c r="Q158" t="s">
        <v>1416</v>
      </c>
      <c r="R158" t="str">
        <f>IF(E158="","",IF(②選手情報入力!T167="","",IF(G158=1,IF(②選手情報入力!$U$6="","",②選手情報入力!$U$6),IF(②選手情報入力!$U$7="","",②選手情報入力!$U$7))))</f>
        <v/>
      </c>
      <c r="S158" t="str">
        <f>IF(E158="","",IF(②選手情報入力!T167="","",IF(G158=1,IF(②選手情報入力!$T$6="",0,1),IF(②選手情報入力!$T$7="",0,1))))</f>
        <v/>
      </c>
      <c r="T158" t="str">
        <f>IF(E158="","",IF(②選手情報入力!T167="","",2))</f>
        <v/>
      </c>
      <c r="U158" t="s">
        <v>1416</v>
      </c>
      <c r="V158" t="str">
        <f>IF(E158="","",IF(②選手情報入力!V167="","",IF(G158=1,IF(②選手情報入力!$W$6="","",②選手情報入力!$W$6),IF(②選手情報入力!$W$7="","",②選手情報入力!$W$7))))</f>
        <v/>
      </c>
      <c r="W158" t="str">
        <f>IF(E158="","",IF(②選手情報入力!V167="","",IF(G158=1,IF(②選手情報入力!$V$6="",0,1),IF(②選手情報入力!$V$7="",0,1))))</f>
        <v/>
      </c>
      <c r="X158" t="str">
        <f>IF(E158="","",IF(②選手情報入力!V167="","",2))</f>
        <v/>
      </c>
    </row>
    <row r="159" spans="1:24">
      <c r="A159" t="str">
        <f>IF(E159="","",data_kyogisha!A159)</f>
        <v/>
      </c>
      <c r="B159" t="str">
        <f>IF(E159="","",①団体情報入力!$C$5)</f>
        <v/>
      </c>
      <c r="C159" t="str">
        <f>IF(A159="","",VLOOKUP(B159,Sheet6!C:D,2,0))</f>
        <v/>
      </c>
      <c r="E159" t="str">
        <f>IF(②選手情報入力!C168="","",②選手情報入力!C168)</f>
        <v/>
      </c>
      <c r="F159" t="str">
        <f>IF(E159="","",②選手情報入力!D168)</f>
        <v/>
      </c>
      <c r="G159" t="str">
        <f>IF(E159="","",IF(②選手情報入力!I168="男",1,2))</f>
        <v/>
      </c>
      <c r="H159" t="str">
        <f>IF(E159="","",VLOOKUP(data_kyogisha!Q159,Sheet3!A:G,2,0))</f>
        <v/>
      </c>
      <c r="I159" t="str">
        <f>IF(E159="","",IF(②選手情報入力!M168="","",②選手情報入力!M168))</f>
        <v/>
      </c>
      <c r="J159" s="28" t="str">
        <f>IF(E159="","",②選手情報入力!N168)</f>
        <v/>
      </c>
      <c r="K159" t="str">
        <f>IF(E159="","",VLOOKUP(data_kyogisha!U159,Sheet3!A:G,2,0))</f>
        <v/>
      </c>
      <c r="L159" t="str">
        <f>IF(E159="","",IF(②選手情報入力!P168="","",②選手情報入力!P168))</f>
        <v/>
      </c>
      <c r="M159" s="28" t="str">
        <f>IF(E159="","",②選手情報入力!Q168)</f>
        <v/>
      </c>
      <c r="N159" t="s">
        <v>1416</v>
      </c>
      <c r="O159" t="str">
        <f>IF(E159="","",IF(②選手情報入力!S168="","",②選手情報入力!S168))</f>
        <v/>
      </c>
      <c r="P159" t="s">
        <v>1416</v>
      </c>
      <c r="Q159" t="s">
        <v>1416</v>
      </c>
      <c r="R159" t="str">
        <f>IF(E159="","",IF(②選手情報入力!T168="","",IF(G159=1,IF(②選手情報入力!$U$6="","",②選手情報入力!$U$6),IF(②選手情報入力!$U$7="","",②選手情報入力!$U$7))))</f>
        <v/>
      </c>
      <c r="S159" t="str">
        <f>IF(E159="","",IF(②選手情報入力!T168="","",IF(G159=1,IF(②選手情報入力!$T$6="",0,1),IF(②選手情報入力!$T$7="",0,1))))</f>
        <v/>
      </c>
      <c r="T159" t="str">
        <f>IF(E159="","",IF(②選手情報入力!T168="","",2))</f>
        <v/>
      </c>
      <c r="U159" t="s">
        <v>1416</v>
      </c>
      <c r="V159" t="str">
        <f>IF(E159="","",IF(②選手情報入力!V168="","",IF(G159=1,IF(②選手情報入力!$W$6="","",②選手情報入力!$W$6),IF(②選手情報入力!$W$7="","",②選手情報入力!$W$7))))</f>
        <v/>
      </c>
      <c r="W159" t="str">
        <f>IF(E159="","",IF(②選手情報入力!V168="","",IF(G159=1,IF(②選手情報入力!$V$6="",0,1),IF(②選手情報入力!$V$7="",0,1))))</f>
        <v/>
      </c>
      <c r="X159" t="str">
        <f>IF(E159="","",IF(②選手情報入力!V168="","",2))</f>
        <v/>
      </c>
    </row>
    <row r="160" spans="1:24">
      <c r="A160" t="str">
        <f>IF(E160="","",data_kyogisha!A160)</f>
        <v/>
      </c>
      <c r="B160" t="str">
        <f>IF(E160="","",①団体情報入力!$C$5)</f>
        <v/>
      </c>
      <c r="C160" t="str">
        <f>IF(A160="","",VLOOKUP(B160,Sheet6!C:D,2,0))</f>
        <v/>
      </c>
      <c r="E160" t="str">
        <f>IF(②選手情報入力!C169="","",②選手情報入力!C169)</f>
        <v/>
      </c>
      <c r="F160" t="str">
        <f>IF(E160="","",②選手情報入力!D169)</f>
        <v/>
      </c>
      <c r="G160" t="str">
        <f>IF(E160="","",IF(②選手情報入力!I169="男",1,2))</f>
        <v/>
      </c>
      <c r="H160" t="str">
        <f>IF(E160="","",VLOOKUP(data_kyogisha!Q160,Sheet3!A:G,2,0))</f>
        <v/>
      </c>
      <c r="I160" t="str">
        <f>IF(E160="","",IF(②選手情報入力!M169="","",②選手情報入力!M169))</f>
        <v/>
      </c>
      <c r="J160" s="28" t="str">
        <f>IF(E160="","",②選手情報入力!N169)</f>
        <v/>
      </c>
      <c r="K160" t="str">
        <f>IF(E160="","",VLOOKUP(data_kyogisha!U160,Sheet3!A:G,2,0))</f>
        <v/>
      </c>
      <c r="L160" t="str">
        <f>IF(E160="","",IF(②選手情報入力!P169="","",②選手情報入力!P169))</f>
        <v/>
      </c>
      <c r="M160" s="28" t="str">
        <f>IF(E160="","",②選手情報入力!Q169)</f>
        <v/>
      </c>
      <c r="N160" t="s">
        <v>1416</v>
      </c>
      <c r="O160" t="str">
        <f>IF(E160="","",IF(②選手情報入力!S169="","",②選手情報入力!S169))</f>
        <v/>
      </c>
      <c r="P160" t="s">
        <v>1416</v>
      </c>
      <c r="Q160" t="s">
        <v>1416</v>
      </c>
      <c r="R160" t="str">
        <f>IF(E160="","",IF(②選手情報入力!T169="","",IF(G160=1,IF(②選手情報入力!$U$6="","",②選手情報入力!$U$6),IF(②選手情報入力!$U$7="","",②選手情報入力!$U$7))))</f>
        <v/>
      </c>
      <c r="S160" t="str">
        <f>IF(E160="","",IF(②選手情報入力!T169="","",IF(G160=1,IF(②選手情報入力!$T$6="",0,1),IF(②選手情報入力!$T$7="",0,1))))</f>
        <v/>
      </c>
      <c r="T160" t="str">
        <f>IF(E160="","",IF(②選手情報入力!T169="","",2))</f>
        <v/>
      </c>
      <c r="U160" t="s">
        <v>1416</v>
      </c>
      <c r="V160" t="str">
        <f>IF(E160="","",IF(②選手情報入力!V169="","",IF(G160=1,IF(②選手情報入力!$W$6="","",②選手情報入力!$W$6),IF(②選手情報入力!$W$7="","",②選手情報入力!$W$7))))</f>
        <v/>
      </c>
      <c r="W160" t="str">
        <f>IF(E160="","",IF(②選手情報入力!V169="","",IF(G160=1,IF(②選手情報入力!$V$6="",0,1),IF(②選手情報入力!$V$7="",0,1))))</f>
        <v/>
      </c>
      <c r="X160" t="str">
        <f>IF(E160="","",IF(②選手情報入力!V169="","",2))</f>
        <v/>
      </c>
    </row>
    <row r="161" spans="1:24">
      <c r="A161" t="str">
        <f>IF(E161="","",data_kyogisha!A161)</f>
        <v/>
      </c>
      <c r="B161" t="str">
        <f>IF(E161="","",①団体情報入力!$C$5)</f>
        <v/>
      </c>
      <c r="C161" t="str">
        <f>IF(A161="","",VLOOKUP(B161,Sheet6!C:D,2,0))</f>
        <v/>
      </c>
      <c r="E161" t="str">
        <f>IF(②選手情報入力!C170="","",②選手情報入力!C170)</f>
        <v/>
      </c>
      <c r="F161" t="str">
        <f>IF(E161="","",②選手情報入力!D170)</f>
        <v/>
      </c>
      <c r="G161" t="str">
        <f>IF(E161="","",IF(②選手情報入力!I170="男",1,2))</f>
        <v/>
      </c>
      <c r="H161" t="str">
        <f>IF(E161="","",VLOOKUP(data_kyogisha!Q161,Sheet3!A:G,2,0))</f>
        <v/>
      </c>
      <c r="I161" t="str">
        <f>IF(E161="","",IF(②選手情報入力!M170="","",②選手情報入力!M170))</f>
        <v/>
      </c>
      <c r="J161" s="28" t="str">
        <f>IF(E161="","",②選手情報入力!N170)</f>
        <v/>
      </c>
      <c r="K161" t="str">
        <f>IF(E161="","",VLOOKUP(data_kyogisha!U161,Sheet3!A:G,2,0))</f>
        <v/>
      </c>
      <c r="L161" t="str">
        <f>IF(E161="","",IF(②選手情報入力!P170="","",②選手情報入力!P170))</f>
        <v/>
      </c>
      <c r="M161" s="28" t="str">
        <f>IF(E161="","",②選手情報入力!Q170)</f>
        <v/>
      </c>
      <c r="N161" t="s">
        <v>1416</v>
      </c>
      <c r="O161" t="str">
        <f>IF(E161="","",IF(②選手情報入力!S170="","",②選手情報入力!S170))</f>
        <v/>
      </c>
      <c r="P161" t="s">
        <v>1416</v>
      </c>
      <c r="Q161" t="s">
        <v>1416</v>
      </c>
      <c r="R161" t="str">
        <f>IF(E161="","",IF(②選手情報入力!T170="","",IF(G161=1,IF(②選手情報入力!$U$6="","",②選手情報入力!$U$6),IF(②選手情報入力!$U$7="","",②選手情報入力!$U$7))))</f>
        <v/>
      </c>
      <c r="S161" t="str">
        <f>IF(E161="","",IF(②選手情報入力!T170="","",IF(G161=1,IF(②選手情報入力!$T$6="",0,1),IF(②選手情報入力!$T$7="",0,1))))</f>
        <v/>
      </c>
      <c r="T161" t="str">
        <f>IF(E161="","",IF(②選手情報入力!T170="","",2))</f>
        <v/>
      </c>
      <c r="U161" t="s">
        <v>1416</v>
      </c>
      <c r="V161" t="str">
        <f>IF(E161="","",IF(②選手情報入力!V170="","",IF(G161=1,IF(②選手情報入力!$W$6="","",②選手情報入力!$W$6),IF(②選手情報入力!$W$7="","",②選手情報入力!$W$7))))</f>
        <v/>
      </c>
      <c r="W161" t="str">
        <f>IF(E161="","",IF(②選手情報入力!V170="","",IF(G161=1,IF(②選手情報入力!$V$6="",0,1),IF(②選手情報入力!$V$7="",0,1))))</f>
        <v/>
      </c>
      <c r="X161" t="str">
        <f>IF(E161="","",IF(②選手情報入力!V170="","",2))</f>
        <v/>
      </c>
    </row>
    <row r="162" spans="1:24">
      <c r="A162" t="str">
        <f>IF(E162="","",data_kyogisha!A162)</f>
        <v/>
      </c>
      <c r="B162" t="str">
        <f>IF(E162="","",①団体情報入力!$C$5)</f>
        <v/>
      </c>
      <c r="C162" t="str">
        <f>IF(A162="","",VLOOKUP(B162,Sheet6!C:D,2,0))</f>
        <v/>
      </c>
      <c r="E162" t="str">
        <f>IF(②選手情報入力!C171="","",②選手情報入力!C171)</f>
        <v/>
      </c>
      <c r="F162" t="str">
        <f>IF(E162="","",②選手情報入力!D171)</f>
        <v/>
      </c>
      <c r="G162" t="str">
        <f>IF(E162="","",IF(②選手情報入力!I171="男",1,2))</f>
        <v/>
      </c>
      <c r="H162" t="str">
        <f>IF(E162="","",VLOOKUP(data_kyogisha!Q162,Sheet3!A:G,2,0))</f>
        <v/>
      </c>
      <c r="I162" t="str">
        <f>IF(E162="","",IF(②選手情報入力!M171="","",②選手情報入力!M171))</f>
        <v/>
      </c>
      <c r="J162" s="28" t="str">
        <f>IF(E162="","",②選手情報入力!N171)</f>
        <v/>
      </c>
      <c r="K162" t="str">
        <f>IF(E162="","",VLOOKUP(data_kyogisha!U162,Sheet3!A:G,2,0))</f>
        <v/>
      </c>
      <c r="L162" t="str">
        <f>IF(E162="","",IF(②選手情報入力!P171="","",②選手情報入力!P171))</f>
        <v/>
      </c>
      <c r="M162" s="28" t="str">
        <f>IF(E162="","",②選手情報入力!Q171)</f>
        <v/>
      </c>
      <c r="N162" t="s">
        <v>1416</v>
      </c>
      <c r="O162" t="str">
        <f>IF(E162="","",IF(②選手情報入力!S171="","",②選手情報入力!S171))</f>
        <v/>
      </c>
      <c r="P162" t="s">
        <v>1416</v>
      </c>
      <c r="Q162" t="s">
        <v>1416</v>
      </c>
      <c r="R162" t="str">
        <f>IF(E162="","",IF(②選手情報入力!T171="","",IF(G162=1,IF(②選手情報入力!$U$6="","",②選手情報入力!$U$6),IF(②選手情報入力!$U$7="","",②選手情報入力!$U$7))))</f>
        <v/>
      </c>
      <c r="S162" t="str">
        <f>IF(E162="","",IF(②選手情報入力!T171="","",IF(G162=1,IF(②選手情報入力!$T$6="",0,1),IF(②選手情報入力!$T$7="",0,1))))</f>
        <v/>
      </c>
      <c r="T162" t="str">
        <f>IF(E162="","",IF(②選手情報入力!T171="","",2))</f>
        <v/>
      </c>
      <c r="U162" t="s">
        <v>1416</v>
      </c>
      <c r="V162" t="str">
        <f>IF(E162="","",IF(②選手情報入力!V171="","",IF(G162=1,IF(②選手情報入力!$W$6="","",②選手情報入力!$W$6),IF(②選手情報入力!$W$7="","",②選手情報入力!$W$7))))</f>
        <v/>
      </c>
      <c r="W162" t="str">
        <f>IF(E162="","",IF(②選手情報入力!V171="","",IF(G162=1,IF(②選手情報入力!$V$6="",0,1),IF(②選手情報入力!$V$7="",0,1))))</f>
        <v/>
      </c>
      <c r="X162" t="str">
        <f>IF(E162="","",IF(②選手情報入力!V171="","",2))</f>
        <v/>
      </c>
    </row>
    <row r="163" spans="1:24">
      <c r="A163" t="str">
        <f>IF(E163="","",data_kyogisha!A163)</f>
        <v/>
      </c>
      <c r="B163" t="str">
        <f>IF(E163="","",①団体情報入力!$C$5)</f>
        <v/>
      </c>
      <c r="C163" t="str">
        <f>IF(A163="","",VLOOKUP(B163,Sheet6!C:D,2,0))</f>
        <v/>
      </c>
      <c r="E163" t="str">
        <f>IF(②選手情報入力!C172="","",②選手情報入力!C172)</f>
        <v/>
      </c>
      <c r="F163" t="str">
        <f>IF(E163="","",②選手情報入力!D172)</f>
        <v/>
      </c>
      <c r="G163" t="str">
        <f>IF(E163="","",IF(②選手情報入力!I172="男",1,2))</f>
        <v/>
      </c>
      <c r="H163" t="str">
        <f>IF(E163="","",VLOOKUP(data_kyogisha!Q163,Sheet3!A:G,2,0))</f>
        <v/>
      </c>
      <c r="I163" t="str">
        <f>IF(E163="","",IF(②選手情報入力!M172="","",②選手情報入力!M172))</f>
        <v/>
      </c>
      <c r="J163" s="28" t="str">
        <f>IF(E163="","",②選手情報入力!N172)</f>
        <v/>
      </c>
      <c r="K163" t="str">
        <f>IF(E163="","",VLOOKUP(data_kyogisha!U163,Sheet3!A:G,2,0))</f>
        <v/>
      </c>
      <c r="L163" t="str">
        <f>IF(E163="","",IF(②選手情報入力!P172="","",②選手情報入力!P172))</f>
        <v/>
      </c>
      <c r="M163" s="28" t="str">
        <f>IF(E163="","",②選手情報入力!Q172)</f>
        <v/>
      </c>
      <c r="N163" t="s">
        <v>1416</v>
      </c>
      <c r="O163" t="str">
        <f>IF(E163="","",IF(②選手情報入力!S172="","",②選手情報入力!S172))</f>
        <v/>
      </c>
      <c r="P163" t="s">
        <v>1416</v>
      </c>
      <c r="Q163" t="s">
        <v>1416</v>
      </c>
      <c r="R163" t="str">
        <f>IF(E163="","",IF(②選手情報入力!T172="","",IF(G163=1,IF(②選手情報入力!$U$6="","",②選手情報入力!$U$6),IF(②選手情報入力!$U$7="","",②選手情報入力!$U$7))))</f>
        <v/>
      </c>
      <c r="S163" t="str">
        <f>IF(E163="","",IF(②選手情報入力!T172="","",IF(G163=1,IF(②選手情報入力!$T$6="",0,1),IF(②選手情報入力!$T$7="",0,1))))</f>
        <v/>
      </c>
      <c r="T163" t="str">
        <f>IF(E163="","",IF(②選手情報入力!T172="","",2))</f>
        <v/>
      </c>
      <c r="U163" t="s">
        <v>1416</v>
      </c>
      <c r="V163" t="str">
        <f>IF(E163="","",IF(②選手情報入力!V172="","",IF(G163=1,IF(②選手情報入力!$W$6="","",②選手情報入力!$W$6),IF(②選手情報入力!$W$7="","",②選手情報入力!$W$7))))</f>
        <v/>
      </c>
      <c r="W163" t="str">
        <f>IF(E163="","",IF(②選手情報入力!V172="","",IF(G163=1,IF(②選手情報入力!$V$6="",0,1),IF(②選手情報入力!$V$7="",0,1))))</f>
        <v/>
      </c>
      <c r="X163" t="str">
        <f>IF(E163="","",IF(②選手情報入力!V172="","",2))</f>
        <v/>
      </c>
    </row>
    <row r="164" spans="1:24">
      <c r="A164" t="str">
        <f>IF(E164="","",data_kyogisha!A164)</f>
        <v/>
      </c>
      <c r="B164" t="str">
        <f>IF(E164="","",①団体情報入力!$C$5)</f>
        <v/>
      </c>
      <c r="C164" t="str">
        <f>IF(A164="","",VLOOKUP(B164,Sheet6!C:D,2,0))</f>
        <v/>
      </c>
      <c r="E164" t="str">
        <f>IF(②選手情報入力!C173="","",②選手情報入力!C173)</f>
        <v/>
      </c>
      <c r="F164" t="str">
        <f>IF(E164="","",②選手情報入力!D173)</f>
        <v/>
      </c>
      <c r="G164" t="str">
        <f>IF(E164="","",IF(②選手情報入力!I173="男",1,2))</f>
        <v/>
      </c>
      <c r="H164" t="str">
        <f>IF(E164="","",VLOOKUP(data_kyogisha!Q164,Sheet3!A:G,2,0))</f>
        <v/>
      </c>
      <c r="I164" t="str">
        <f>IF(E164="","",IF(②選手情報入力!M173="","",②選手情報入力!M173))</f>
        <v/>
      </c>
      <c r="J164" s="28" t="str">
        <f>IF(E164="","",②選手情報入力!N173)</f>
        <v/>
      </c>
      <c r="K164" t="str">
        <f>IF(E164="","",VLOOKUP(data_kyogisha!U164,Sheet3!A:G,2,0))</f>
        <v/>
      </c>
      <c r="L164" t="str">
        <f>IF(E164="","",IF(②選手情報入力!P173="","",②選手情報入力!P173))</f>
        <v/>
      </c>
      <c r="M164" s="28" t="str">
        <f>IF(E164="","",②選手情報入力!Q173)</f>
        <v/>
      </c>
      <c r="N164" t="s">
        <v>1416</v>
      </c>
      <c r="O164" t="str">
        <f>IF(E164="","",IF(②選手情報入力!S173="","",②選手情報入力!S173))</f>
        <v/>
      </c>
      <c r="P164" t="s">
        <v>1416</v>
      </c>
      <c r="Q164" t="s">
        <v>1416</v>
      </c>
      <c r="R164" t="str">
        <f>IF(E164="","",IF(②選手情報入力!T173="","",IF(G164=1,IF(②選手情報入力!$U$6="","",②選手情報入力!$U$6),IF(②選手情報入力!$U$7="","",②選手情報入力!$U$7))))</f>
        <v/>
      </c>
      <c r="S164" t="str">
        <f>IF(E164="","",IF(②選手情報入力!T173="","",IF(G164=1,IF(②選手情報入力!$T$6="",0,1),IF(②選手情報入力!$T$7="",0,1))))</f>
        <v/>
      </c>
      <c r="T164" t="str">
        <f>IF(E164="","",IF(②選手情報入力!T173="","",2))</f>
        <v/>
      </c>
      <c r="U164" t="s">
        <v>1416</v>
      </c>
      <c r="V164" t="str">
        <f>IF(E164="","",IF(②選手情報入力!V173="","",IF(G164=1,IF(②選手情報入力!$W$6="","",②選手情報入力!$W$6),IF(②選手情報入力!$W$7="","",②選手情報入力!$W$7))))</f>
        <v/>
      </c>
      <c r="W164" t="str">
        <f>IF(E164="","",IF(②選手情報入力!V173="","",IF(G164=1,IF(②選手情報入力!$V$6="",0,1),IF(②選手情報入力!$V$7="",0,1))))</f>
        <v/>
      </c>
      <c r="X164" t="str">
        <f>IF(E164="","",IF(②選手情報入力!V173="","",2))</f>
        <v/>
      </c>
    </row>
    <row r="165" spans="1:24">
      <c r="A165" t="str">
        <f>IF(E165="","",data_kyogisha!A165)</f>
        <v/>
      </c>
      <c r="B165" t="str">
        <f>IF(E165="","",①団体情報入力!$C$5)</f>
        <v/>
      </c>
      <c r="C165" t="str">
        <f>IF(A165="","",VLOOKUP(B165,Sheet6!C:D,2,0))</f>
        <v/>
      </c>
      <c r="E165" t="str">
        <f>IF(②選手情報入力!C174="","",②選手情報入力!C174)</f>
        <v/>
      </c>
      <c r="F165" t="str">
        <f>IF(E165="","",②選手情報入力!D174)</f>
        <v/>
      </c>
      <c r="G165" t="str">
        <f>IF(E165="","",IF(②選手情報入力!I174="男",1,2))</f>
        <v/>
      </c>
      <c r="H165" t="str">
        <f>IF(E165="","",VLOOKUP(data_kyogisha!Q165,Sheet3!A:G,2,0))</f>
        <v/>
      </c>
      <c r="I165" t="str">
        <f>IF(E165="","",IF(②選手情報入力!M174="","",②選手情報入力!M174))</f>
        <v/>
      </c>
      <c r="J165" s="28" t="str">
        <f>IF(E165="","",②選手情報入力!N174)</f>
        <v/>
      </c>
      <c r="K165" t="str">
        <f>IF(E165="","",VLOOKUP(data_kyogisha!U165,Sheet3!A:G,2,0))</f>
        <v/>
      </c>
      <c r="L165" t="str">
        <f>IF(E165="","",IF(②選手情報入力!P174="","",②選手情報入力!P174))</f>
        <v/>
      </c>
      <c r="M165" s="28" t="str">
        <f>IF(E165="","",②選手情報入力!Q174)</f>
        <v/>
      </c>
      <c r="N165" t="s">
        <v>1416</v>
      </c>
      <c r="O165" t="str">
        <f>IF(E165="","",IF(②選手情報入力!S174="","",②選手情報入力!S174))</f>
        <v/>
      </c>
      <c r="P165" t="s">
        <v>1416</v>
      </c>
      <c r="Q165" t="s">
        <v>1416</v>
      </c>
      <c r="R165" t="str">
        <f>IF(E165="","",IF(②選手情報入力!T174="","",IF(G165=1,IF(②選手情報入力!$U$6="","",②選手情報入力!$U$6),IF(②選手情報入力!$U$7="","",②選手情報入力!$U$7))))</f>
        <v/>
      </c>
      <c r="S165" t="str">
        <f>IF(E165="","",IF(②選手情報入力!T174="","",IF(G165=1,IF(②選手情報入力!$T$6="",0,1),IF(②選手情報入力!$T$7="",0,1))))</f>
        <v/>
      </c>
      <c r="T165" t="str">
        <f>IF(E165="","",IF(②選手情報入力!T174="","",2))</f>
        <v/>
      </c>
      <c r="U165" t="s">
        <v>1416</v>
      </c>
      <c r="V165" t="str">
        <f>IF(E165="","",IF(②選手情報入力!V174="","",IF(G165=1,IF(②選手情報入力!$W$6="","",②選手情報入力!$W$6),IF(②選手情報入力!$W$7="","",②選手情報入力!$W$7))))</f>
        <v/>
      </c>
      <c r="W165" t="str">
        <f>IF(E165="","",IF(②選手情報入力!V174="","",IF(G165=1,IF(②選手情報入力!$V$6="",0,1),IF(②選手情報入力!$V$7="",0,1))))</f>
        <v/>
      </c>
      <c r="X165" t="str">
        <f>IF(E165="","",IF(②選手情報入力!V174="","",2))</f>
        <v/>
      </c>
    </row>
    <row r="166" spans="1:24">
      <c r="A166" t="str">
        <f>IF(E166="","",data_kyogisha!A166)</f>
        <v/>
      </c>
      <c r="B166" t="str">
        <f>IF(E166="","",①団体情報入力!$C$5)</f>
        <v/>
      </c>
      <c r="C166" t="str">
        <f>IF(A166="","",VLOOKUP(B166,Sheet6!C:D,2,0))</f>
        <v/>
      </c>
      <c r="E166" t="str">
        <f>IF(②選手情報入力!C175="","",②選手情報入力!C175)</f>
        <v/>
      </c>
      <c r="F166" t="str">
        <f>IF(E166="","",②選手情報入力!D175)</f>
        <v/>
      </c>
      <c r="G166" t="str">
        <f>IF(E166="","",IF(②選手情報入力!I175="男",1,2))</f>
        <v/>
      </c>
      <c r="H166" t="str">
        <f>IF(E166="","",VLOOKUP(data_kyogisha!Q166,Sheet3!A:G,2,0))</f>
        <v/>
      </c>
      <c r="I166" t="str">
        <f>IF(E166="","",IF(②選手情報入力!M175="","",②選手情報入力!M175))</f>
        <v/>
      </c>
      <c r="J166" s="28" t="str">
        <f>IF(E166="","",②選手情報入力!N175)</f>
        <v/>
      </c>
      <c r="K166" t="str">
        <f>IF(E166="","",VLOOKUP(data_kyogisha!U166,Sheet3!A:G,2,0))</f>
        <v/>
      </c>
      <c r="L166" t="str">
        <f>IF(E166="","",IF(②選手情報入力!P175="","",②選手情報入力!P175))</f>
        <v/>
      </c>
      <c r="M166" s="28" t="str">
        <f>IF(E166="","",②選手情報入力!Q175)</f>
        <v/>
      </c>
      <c r="N166" t="s">
        <v>1416</v>
      </c>
      <c r="O166" t="str">
        <f>IF(E166="","",IF(②選手情報入力!S175="","",②選手情報入力!S175))</f>
        <v/>
      </c>
      <c r="P166" t="s">
        <v>1416</v>
      </c>
      <c r="Q166" t="s">
        <v>1416</v>
      </c>
      <c r="R166" t="str">
        <f>IF(E166="","",IF(②選手情報入力!T175="","",IF(G166=1,IF(②選手情報入力!$U$6="","",②選手情報入力!$U$6),IF(②選手情報入力!$U$7="","",②選手情報入力!$U$7))))</f>
        <v/>
      </c>
      <c r="S166" t="str">
        <f>IF(E166="","",IF(②選手情報入力!T175="","",IF(G166=1,IF(②選手情報入力!$T$6="",0,1),IF(②選手情報入力!$T$7="",0,1))))</f>
        <v/>
      </c>
      <c r="T166" t="str">
        <f>IF(E166="","",IF(②選手情報入力!T175="","",2))</f>
        <v/>
      </c>
      <c r="U166" t="s">
        <v>1416</v>
      </c>
      <c r="V166" t="str">
        <f>IF(E166="","",IF(②選手情報入力!V175="","",IF(G166=1,IF(②選手情報入力!$W$6="","",②選手情報入力!$W$6),IF(②選手情報入力!$W$7="","",②選手情報入力!$W$7))))</f>
        <v/>
      </c>
      <c r="W166" t="str">
        <f>IF(E166="","",IF(②選手情報入力!V175="","",IF(G166=1,IF(②選手情報入力!$V$6="",0,1),IF(②選手情報入力!$V$7="",0,1))))</f>
        <v/>
      </c>
      <c r="X166" t="str">
        <f>IF(E166="","",IF(②選手情報入力!V175="","",2))</f>
        <v/>
      </c>
    </row>
    <row r="167" spans="1:24">
      <c r="A167" t="str">
        <f>IF(E167="","",data_kyogisha!A167)</f>
        <v/>
      </c>
      <c r="B167" t="str">
        <f>IF(E167="","",①団体情報入力!$C$5)</f>
        <v/>
      </c>
      <c r="C167" t="str">
        <f>IF(A167="","",VLOOKUP(B167,Sheet6!C:D,2,0))</f>
        <v/>
      </c>
      <c r="E167" t="str">
        <f>IF(②選手情報入力!C176="","",②選手情報入力!C176)</f>
        <v/>
      </c>
      <c r="F167" t="str">
        <f>IF(E167="","",②選手情報入力!D176)</f>
        <v/>
      </c>
      <c r="G167" t="str">
        <f>IF(E167="","",IF(②選手情報入力!I176="男",1,2))</f>
        <v/>
      </c>
      <c r="H167" t="str">
        <f>IF(E167="","",VLOOKUP(data_kyogisha!Q167,Sheet3!A:G,2,0))</f>
        <v/>
      </c>
      <c r="I167" t="str">
        <f>IF(E167="","",IF(②選手情報入力!M176="","",②選手情報入力!M176))</f>
        <v/>
      </c>
      <c r="J167" s="28" t="str">
        <f>IF(E167="","",②選手情報入力!N176)</f>
        <v/>
      </c>
      <c r="K167" t="str">
        <f>IF(E167="","",VLOOKUP(data_kyogisha!U167,Sheet3!A:G,2,0))</f>
        <v/>
      </c>
      <c r="L167" t="str">
        <f>IF(E167="","",IF(②選手情報入力!P176="","",②選手情報入力!P176))</f>
        <v/>
      </c>
      <c r="M167" s="28" t="str">
        <f>IF(E167="","",②選手情報入力!Q176)</f>
        <v/>
      </c>
      <c r="N167" t="s">
        <v>1416</v>
      </c>
      <c r="O167" t="str">
        <f>IF(E167="","",IF(②選手情報入力!S176="","",②選手情報入力!S176))</f>
        <v/>
      </c>
      <c r="P167" t="s">
        <v>1416</v>
      </c>
      <c r="Q167" t="s">
        <v>1416</v>
      </c>
      <c r="R167" t="str">
        <f>IF(E167="","",IF(②選手情報入力!T176="","",IF(G167=1,IF(②選手情報入力!$U$6="","",②選手情報入力!$U$6),IF(②選手情報入力!$U$7="","",②選手情報入力!$U$7))))</f>
        <v/>
      </c>
      <c r="S167" t="str">
        <f>IF(E167="","",IF(②選手情報入力!T176="","",IF(G167=1,IF(②選手情報入力!$T$6="",0,1),IF(②選手情報入力!$T$7="",0,1))))</f>
        <v/>
      </c>
      <c r="T167" t="str">
        <f>IF(E167="","",IF(②選手情報入力!T176="","",2))</f>
        <v/>
      </c>
      <c r="U167" t="s">
        <v>1416</v>
      </c>
      <c r="V167" t="str">
        <f>IF(E167="","",IF(②選手情報入力!V176="","",IF(G167=1,IF(②選手情報入力!$W$6="","",②選手情報入力!$W$6),IF(②選手情報入力!$W$7="","",②選手情報入力!$W$7))))</f>
        <v/>
      </c>
      <c r="W167" t="str">
        <f>IF(E167="","",IF(②選手情報入力!V176="","",IF(G167=1,IF(②選手情報入力!$V$6="",0,1),IF(②選手情報入力!$V$7="",0,1))))</f>
        <v/>
      </c>
      <c r="X167" t="str">
        <f>IF(E167="","",IF(②選手情報入力!V176="","",2))</f>
        <v/>
      </c>
    </row>
    <row r="168" spans="1:24">
      <c r="A168" t="str">
        <f>IF(E168="","",data_kyogisha!A168)</f>
        <v/>
      </c>
      <c r="B168" t="str">
        <f>IF(E168="","",①団体情報入力!$C$5)</f>
        <v/>
      </c>
      <c r="C168" t="str">
        <f>IF(A168="","",VLOOKUP(B168,Sheet6!C:D,2,0))</f>
        <v/>
      </c>
      <c r="E168" t="str">
        <f>IF(②選手情報入力!C177="","",②選手情報入力!C177)</f>
        <v/>
      </c>
      <c r="F168" t="str">
        <f>IF(E168="","",②選手情報入力!D177)</f>
        <v/>
      </c>
      <c r="G168" t="str">
        <f>IF(E168="","",IF(②選手情報入力!I177="男",1,2))</f>
        <v/>
      </c>
      <c r="H168" t="str">
        <f>IF(E168="","",VLOOKUP(data_kyogisha!Q168,Sheet3!A:G,2,0))</f>
        <v/>
      </c>
      <c r="I168" t="str">
        <f>IF(E168="","",IF(②選手情報入力!M177="","",②選手情報入力!M177))</f>
        <v/>
      </c>
      <c r="J168" s="28" t="str">
        <f>IF(E168="","",②選手情報入力!N177)</f>
        <v/>
      </c>
      <c r="K168" t="str">
        <f>IF(E168="","",VLOOKUP(data_kyogisha!U168,Sheet3!A:G,2,0))</f>
        <v/>
      </c>
      <c r="L168" t="str">
        <f>IF(E168="","",IF(②選手情報入力!P177="","",②選手情報入力!P177))</f>
        <v/>
      </c>
      <c r="M168" s="28" t="str">
        <f>IF(E168="","",②選手情報入力!Q177)</f>
        <v/>
      </c>
      <c r="N168" t="s">
        <v>1416</v>
      </c>
      <c r="O168" t="str">
        <f>IF(E168="","",IF(②選手情報入力!S177="","",②選手情報入力!S177))</f>
        <v/>
      </c>
      <c r="P168" t="s">
        <v>1416</v>
      </c>
      <c r="Q168" t="s">
        <v>1416</v>
      </c>
      <c r="R168" t="str">
        <f>IF(E168="","",IF(②選手情報入力!T177="","",IF(G168=1,IF(②選手情報入力!$U$6="","",②選手情報入力!$U$6),IF(②選手情報入力!$U$7="","",②選手情報入力!$U$7))))</f>
        <v/>
      </c>
      <c r="S168" t="str">
        <f>IF(E168="","",IF(②選手情報入力!T177="","",IF(G168=1,IF(②選手情報入力!$T$6="",0,1),IF(②選手情報入力!$T$7="",0,1))))</f>
        <v/>
      </c>
      <c r="T168" t="str">
        <f>IF(E168="","",IF(②選手情報入力!T177="","",2))</f>
        <v/>
      </c>
      <c r="U168" t="s">
        <v>1416</v>
      </c>
      <c r="V168" t="str">
        <f>IF(E168="","",IF(②選手情報入力!V177="","",IF(G168=1,IF(②選手情報入力!$W$6="","",②選手情報入力!$W$6),IF(②選手情報入力!$W$7="","",②選手情報入力!$W$7))))</f>
        <v/>
      </c>
      <c r="W168" t="str">
        <f>IF(E168="","",IF(②選手情報入力!V177="","",IF(G168=1,IF(②選手情報入力!$V$6="",0,1),IF(②選手情報入力!$V$7="",0,1))))</f>
        <v/>
      </c>
      <c r="X168" t="str">
        <f>IF(E168="","",IF(②選手情報入力!V177="","",2))</f>
        <v/>
      </c>
    </row>
    <row r="169" spans="1:24">
      <c r="A169" t="str">
        <f>IF(E169="","",data_kyogisha!A169)</f>
        <v/>
      </c>
      <c r="B169" t="str">
        <f>IF(E169="","",①団体情報入力!$C$5)</f>
        <v/>
      </c>
      <c r="C169" t="str">
        <f>IF(A169="","",VLOOKUP(B169,Sheet6!C:D,2,0))</f>
        <v/>
      </c>
      <c r="E169" t="str">
        <f>IF(②選手情報入力!C178="","",②選手情報入力!C178)</f>
        <v/>
      </c>
      <c r="F169" t="str">
        <f>IF(E169="","",②選手情報入力!D178)</f>
        <v/>
      </c>
      <c r="G169" t="str">
        <f>IF(E169="","",IF(②選手情報入力!I178="男",1,2))</f>
        <v/>
      </c>
      <c r="H169" t="str">
        <f>IF(E169="","",VLOOKUP(data_kyogisha!Q169,Sheet3!A:G,2,0))</f>
        <v/>
      </c>
      <c r="I169" t="str">
        <f>IF(E169="","",IF(②選手情報入力!M178="","",②選手情報入力!M178))</f>
        <v/>
      </c>
      <c r="J169" s="28" t="str">
        <f>IF(E169="","",②選手情報入力!N178)</f>
        <v/>
      </c>
      <c r="K169" t="str">
        <f>IF(E169="","",VLOOKUP(data_kyogisha!U169,Sheet3!A:G,2,0))</f>
        <v/>
      </c>
      <c r="L169" t="str">
        <f>IF(E169="","",IF(②選手情報入力!P178="","",②選手情報入力!P178))</f>
        <v/>
      </c>
      <c r="M169" s="28" t="str">
        <f>IF(E169="","",②選手情報入力!Q178)</f>
        <v/>
      </c>
      <c r="N169" t="s">
        <v>1416</v>
      </c>
      <c r="O169" t="str">
        <f>IF(E169="","",IF(②選手情報入力!S178="","",②選手情報入力!S178))</f>
        <v/>
      </c>
      <c r="P169" t="s">
        <v>1416</v>
      </c>
      <c r="Q169" t="s">
        <v>1416</v>
      </c>
      <c r="R169" t="str">
        <f>IF(E169="","",IF(②選手情報入力!T178="","",IF(G169=1,IF(②選手情報入力!$U$6="","",②選手情報入力!$U$6),IF(②選手情報入力!$U$7="","",②選手情報入力!$U$7))))</f>
        <v/>
      </c>
      <c r="S169" t="str">
        <f>IF(E169="","",IF(②選手情報入力!T178="","",IF(G169=1,IF(②選手情報入力!$T$6="",0,1),IF(②選手情報入力!$T$7="",0,1))))</f>
        <v/>
      </c>
      <c r="T169" t="str">
        <f>IF(E169="","",IF(②選手情報入力!T178="","",2))</f>
        <v/>
      </c>
      <c r="U169" t="s">
        <v>1416</v>
      </c>
      <c r="V169" t="str">
        <f>IF(E169="","",IF(②選手情報入力!V178="","",IF(G169=1,IF(②選手情報入力!$W$6="","",②選手情報入力!$W$6),IF(②選手情報入力!$W$7="","",②選手情報入力!$W$7))))</f>
        <v/>
      </c>
      <c r="W169" t="str">
        <f>IF(E169="","",IF(②選手情報入力!V178="","",IF(G169=1,IF(②選手情報入力!$V$6="",0,1),IF(②選手情報入力!$V$7="",0,1))))</f>
        <v/>
      </c>
      <c r="X169" t="str">
        <f>IF(E169="","",IF(②選手情報入力!V178="","",2))</f>
        <v/>
      </c>
    </row>
    <row r="170" spans="1:24">
      <c r="A170" t="str">
        <f>IF(E170="","",data_kyogisha!A170)</f>
        <v/>
      </c>
      <c r="B170" t="str">
        <f>IF(E170="","",①団体情報入力!$C$5)</f>
        <v/>
      </c>
      <c r="C170" t="str">
        <f>IF(A170="","",VLOOKUP(B170,Sheet6!C:D,2,0))</f>
        <v/>
      </c>
      <c r="E170" t="str">
        <f>IF(②選手情報入力!C179="","",②選手情報入力!C179)</f>
        <v/>
      </c>
      <c r="F170" t="str">
        <f>IF(E170="","",②選手情報入力!D179)</f>
        <v/>
      </c>
      <c r="G170" t="str">
        <f>IF(E170="","",IF(②選手情報入力!I179="男",1,2))</f>
        <v/>
      </c>
      <c r="H170" t="str">
        <f>IF(E170="","",VLOOKUP(data_kyogisha!Q170,Sheet3!A:G,2,0))</f>
        <v/>
      </c>
      <c r="I170" t="str">
        <f>IF(E170="","",IF(②選手情報入力!M179="","",②選手情報入力!M179))</f>
        <v/>
      </c>
      <c r="J170" s="28" t="str">
        <f>IF(E170="","",②選手情報入力!N179)</f>
        <v/>
      </c>
      <c r="K170" t="str">
        <f>IF(E170="","",VLOOKUP(data_kyogisha!U170,Sheet3!A:G,2,0))</f>
        <v/>
      </c>
      <c r="L170" t="str">
        <f>IF(E170="","",IF(②選手情報入力!P179="","",②選手情報入力!P179))</f>
        <v/>
      </c>
      <c r="M170" s="28" t="str">
        <f>IF(E170="","",②選手情報入力!Q179)</f>
        <v/>
      </c>
      <c r="N170" t="s">
        <v>1416</v>
      </c>
      <c r="O170" t="str">
        <f>IF(E170="","",IF(②選手情報入力!S179="","",②選手情報入力!S179))</f>
        <v/>
      </c>
      <c r="P170" t="s">
        <v>1416</v>
      </c>
      <c r="Q170" t="s">
        <v>1416</v>
      </c>
      <c r="R170" t="str">
        <f>IF(E170="","",IF(②選手情報入力!T179="","",IF(G170=1,IF(②選手情報入力!$U$6="","",②選手情報入力!$U$6),IF(②選手情報入力!$U$7="","",②選手情報入力!$U$7))))</f>
        <v/>
      </c>
      <c r="S170" t="str">
        <f>IF(E170="","",IF(②選手情報入力!T179="","",IF(G170=1,IF(②選手情報入力!$T$6="",0,1),IF(②選手情報入力!$T$7="",0,1))))</f>
        <v/>
      </c>
      <c r="T170" t="str">
        <f>IF(E170="","",IF(②選手情報入力!T179="","",2))</f>
        <v/>
      </c>
      <c r="U170" t="s">
        <v>1416</v>
      </c>
      <c r="V170" t="str">
        <f>IF(E170="","",IF(②選手情報入力!V179="","",IF(G170=1,IF(②選手情報入力!$W$6="","",②選手情報入力!$W$6),IF(②選手情報入力!$W$7="","",②選手情報入力!$W$7))))</f>
        <v/>
      </c>
      <c r="W170" t="str">
        <f>IF(E170="","",IF(②選手情報入力!V179="","",IF(G170=1,IF(②選手情報入力!$V$6="",0,1),IF(②選手情報入力!$V$7="",0,1))))</f>
        <v/>
      </c>
      <c r="X170" t="str">
        <f>IF(E170="","",IF(②選手情報入力!V179="","",2))</f>
        <v/>
      </c>
    </row>
    <row r="171" spans="1:24">
      <c r="A171" t="str">
        <f>IF(E171="","",data_kyogisha!A171)</f>
        <v/>
      </c>
      <c r="B171" t="str">
        <f>IF(E171="","",①団体情報入力!$C$5)</f>
        <v/>
      </c>
      <c r="C171" t="str">
        <f>IF(A171="","",VLOOKUP(B171,Sheet6!C:D,2,0))</f>
        <v/>
      </c>
      <c r="E171" t="str">
        <f>IF(②選手情報入力!C180="","",②選手情報入力!C180)</f>
        <v/>
      </c>
      <c r="F171" t="str">
        <f>IF(E171="","",②選手情報入力!D180)</f>
        <v/>
      </c>
      <c r="G171" t="str">
        <f>IF(E171="","",IF(②選手情報入力!I180="男",1,2))</f>
        <v/>
      </c>
      <c r="H171" t="str">
        <f>IF(E171="","",VLOOKUP(data_kyogisha!Q171,Sheet3!A:G,2,0))</f>
        <v/>
      </c>
      <c r="I171" t="str">
        <f>IF(E171="","",IF(②選手情報入力!M180="","",②選手情報入力!M180))</f>
        <v/>
      </c>
      <c r="J171" s="28" t="str">
        <f>IF(E171="","",②選手情報入力!N180)</f>
        <v/>
      </c>
      <c r="K171" t="str">
        <f>IF(E171="","",VLOOKUP(data_kyogisha!U171,Sheet3!A:G,2,0))</f>
        <v/>
      </c>
      <c r="L171" t="str">
        <f>IF(E171="","",IF(②選手情報入力!P180="","",②選手情報入力!P180))</f>
        <v/>
      </c>
      <c r="M171" s="28" t="str">
        <f>IF(E171="","",②選手情報入力!Q180)</f>
        <v/>
      </c>
      <c r="N171" t="s">
        <v>1416</v>
      </c>
      <c r="O171" t="str">
        <f>IF(E171="","",IF(②選手情報入力!S180="","",②選手情報入力!S180))</f>
        <v/>
      </c>
      <c r="P171" t="s">
        <v>1416</v>
      </c>
      <c r="Q171" t="s">
        <v>1416</v>
      </c>
      <c r="R171" t="str">
        <f>IF(E171="","",IF(②選手情報入力!T180="","",IF(G171=1,IF(②選手情報入力!$U$6="","",②選手情報入力!$U$6),IF(②選手情報入力!$U$7="","",②選手情報入力!$U$7))))</f>
        <v/>
      </c>
      <c r="S171" t="str">
        <f>IF(E171="","",IF(②選手情報入力!T180="","",IF(G171=1,IF(②選手情報入力!$T$6="",0,1),IF(②選手情報入力!$T$7="",0,1))))</f>
        <v/>
      </c>
      <c r="T171" t="str">
        <f>IF(E171="","",IF(②選手情報入力!T180="","",2))</f>
        <v/>
      </c>
      <c r="U171" t="s">
        <v>1416</v>
      </c>
      <c r="V171" t="str">
        <f>IF(E171="","",IF(②選手情報入力!V180="","",IF(G171=1,IF(②選手情報入力!$W$6="","",②選手情報入力!$W$6),IF(②選手情報入力!$W$7="","",②選手情報入力!$W$7))))</f>
        <v/>
      </c>
      <c r="W171" t="str">
        <f>IF(E171="","",IF(②選手情報入力!V180="","",IF(G171=1,IF(②選手情報入力!$V$6="",0,1),IF(②選手情報入力!$V$7="",0,1))))</f>
        <v/>
      </c>
      <c r="X171" t="str">
        <f>IF(E171="","",IF(②選手情報入力!V180="","",2))</f>
        <v/>
      </c>
    </row>
    <row r="172" spans="1:24">
      <c r="A172" t="str">
        <f>IF(E172="","",data_kyogisha!A172)</f>
        <v/>
      </c>
      <c r="B172" t="str">
        <f>IF(E172="","",①団体情報入力!$C$5)</f>
        <v/>
      </c>
      <c r="C172" t="str">
        <f>IF(A172="","",VLOOKUP(B172,Sheet6!C:D,2,0))</f>
        <v/>
      </c>
      <c r="E172" t="str">
        <f>IF(②選手情報入力!C181="","",②選手情報入力!C181)</f>
        <v/>
      </c>
      <c r="F172" t="str">
        <f>IF(E172="","",②選手情報入力!D181)</f>
        <v/>
      </c>
      <c r="G172" t="str">
        <f>IF(E172="","",IF(②選手情報入力!I181="男",1,2))</f>
        <v/>
      </c>
      <c r="H172" t="str">
        <f>IF(E172="","",VLOOKUP(data_kyogisha!Q172,Sheet3!A:G,2,0))</f>
        <v/>
      </c>
      <c r="I172" t="str">
        <f>IF(E172="","",IF(②選手情報入力!M181="","",②選手情報入力!M181))</f>
        <v/>
      </c>
      <c r="J172" s="28" t="str">
        <f>IF(E172="","",②選手情報入力!N181)</f>
        <v/>
      </c>
      <c r="K172" t="str">
        <f>IF(E172="","",VLOOKUP(data_kyogisha!U172,Sheet3!A:G,2,0))</f>
        <v/>
      </c>
      <c r="L172" t="str">
        <f>IF(E172="","",IF(②選手情報入力!P181="","",②選手情報入力!P181))</f>
        <v/>
      </c>
      <c r="M172" s="28" t="str">
        <f>IF(E172="","",②選手情報入力!Q181)</f>
        <v/>
      </c>
      <c r="N172" t="s">
        <v>1416</v>
      </c>
      <c r="O172" t="str">
        <f>IF(E172="","",IF(②選手情報入力!S181="","",②選手情報入力!S181))</f>
        <v/>
      </c>
      <c r="P172" t="s">
        <v>1416</v>
      </c>
      <c r="Q172" t="s">
        <v>1416</v>
      </c>
      <c r="R172" t="str">
        <f>IF(E172="","",IF(②選手情報入力!T181="","",IF(G172=1,IF(②選手情報入力!$U$6="","",②選手情報入力!$U$6),IF(②選手情報入力!$U$7="","",②選手情報入力!$U$7))))</f>
        <v/>
      </c>
      <c r="S172" t="str">
        <f>IF(E172="","",IF(②選手情報入力!T181="","",IF(G172=1,IF(②選手情報入力!$T$6="",0,1),IF(②選手情報入力!$T$7="",0,1))))</f>
        <v/>
      </c>
      <c r="T172" t="str">
        <f>IF(E172="","",IF(②選手情報入力!T181="","",2))</f>
        <v/>
      </c>
      <c r="U172" t="s">
        <v>1416</v>
      </c>
      <c r="V172" t="str">
        <f>IF(E172="","",IF(②選手情報入力!V181="","",IF(G172=1,IF(②選手情報入力!$W$6="","",②選手情報入力!$W$6),IF(②選手情報入力!$W$7="","",②選手情報入力!$W$7))))</f>
        <v/>
      </c>
      <c r="W172" t="str">
        <f>IF(E172="","",IF(②選手情報入力!V181="","",IF(G172=1,IF(②選手情報入力!$V$6="",0,1),IF(②選手情報入力!$V$7="",0,1))))</f>
        <v/>
      </c>
      <c r="X172" t="str">
        <f>IF(E172="","",IF(②選手情報入力!V181="","",2))</f>
        <v/>
      </c>
    </row>
    <row r="173" spans="1:24">
      <c r="A173" t="str">
        <f>IF(E173="","",data_kyogisha!A173)</f>
        <v/>
      </c>
      <c r="B173" t="str">
        <f>IF(E173="","",①団体情報入力!$C$5)</f>
        <v/>
      </c>
      <c r="C173" t="str">
        <f>IF(A173="","",VLOOKUP(B173,Sheet6!C:D,2,0))</f>
        <v/>
      </c>
      <c r="E173" t="str">
        <f>IF(②選手情報入力!C182="","",②選手情報入力!C182)</f>
        <v/>
      </c>
      <c r="F173" t="str">
        <f>IF(E173="","",②選手情報入力!D182)</f>
        <v/>
      </c>
      <c r="G173" t="str">
        <f>IF(E173="","",IF(②選手情報入力!I182="男",1,2))</f>
        <v/>
      </c>
      <c r="H173" t="str">
        <f>IF(E173="","",VLOOKUP(data_kyogisha!Q173,Sheet3!A:G,2,0))</f>
        <v/>
      </c>
      <c r="I173" t="str">
        <f>IF(E173="","",IF(②選手情報入力!M182="","",②選手情報入力!M182))</f>
        <v/>
      </c>
      <c r="J173" s="28" t="str">
        <f>IF(E173="","",②選手情報入力!N182)</f>
        <v/>
      </c>
      <c r="K173" t="str">
        <f>IF(E173="","",VLOOKUP(data_kyogisha!U173,Sheet3!A:G,2,0))</f>
        <v/>
      </c>
      <c r="L173" t="str">
        <f>IF(E173="","",IF(②選手情報入力!P182="","",②選手情報入力!P182))</f>
        <v/>
      </c>
      <c r="M173" s="28" t="str">
        <f>IF(E173="","",②選手情報入力!Q182)</f>
        <v/>
      </c>
      <c r="N173" t="s">
        <v>1416</v>
      </c>
      <c r="O173" t="str">
        <f>IF(E173="","",IF(②選手情報入力!S182="","",②選手情報入力!S182))</f>
        <v/>
      </c>
      <c r="P173" t="s">
        <v>1416</v>
      </c>
      <c r="Q173" t="s">
        <v>1416</v>
      </c>
      <c r="R173" t="str">
        <f>IF(E173="","",IF(②選手情報入力!T182="","",IF(G173=1,IF(②選手情報入力!$U$6="","",②選手情報入力!$U$6),IF(②選手情報入力!$U$7="","",②選手情報入力!$U$7))))</f>
        <v/>
      </c>
      <c r="S173" t="str">
        <f>IF(E173="","",IF(②選手情報入力!T182="","",IF(G173=1,IF(②選手情報入力!$T$6="",0,1),IF(②選手情報入力!$T$7="",0,1))))</f>
        <v/>
      </c>
      <c r="T173" t="str">
        <f>IF(E173="","",IF(②選手情報入力!T182="","",2))</f>
        <v/>
      </c>
      <c r="U173" t="s">
        <v>1416</v>
      </c>
      <c r="V173" t="str">
        <f>IF(E173="","",IF(②選手情報入力!V182="","",IF(G173=1,IF(②選手情報入力!$W$6="","",②選手情報入力!$W$6),IF(②選手情報入力!$W$7="","",②選手情報入力!$W$7))))</f>
        <v/>
      </c>
      <c r="W173" t="str">
        <f>IF(E173="","",IF(②選手情報入力!V182="","",IF(G173=1,IF(②選手情報入力!$V$6="",0,1),IF(②選手情報入力!$V$7="",0,1))))</f>
        <v/>
      </c>
      <c r="X173" t="str">
        <f>IF(E173="","",IF(②選手情報入力!V182="","",2))</f>
        <v/>
      </c>
    </row>
    <row r="174" spans="1:24">
      <c r="A174" t="str">
        <f>IF(E174="","",data_kyogisha!A174)</f>
        <v/>
      </c>
      <c r="B174" t="str">
        <f>IF(E174="","",①団体情報入力!$C$5)</f>
        <v/>
      </c>
      <c r="C174" t="str">
        <f>IF(A174="","",VLOOKUP(B174,Sheet6!C:D,2,0))</f>
        <v/>
      </c>
      <c r="E174" t="str">
        <f>IF(②選手情報入力!C183="","",②選手情報入力!C183)</f>
        <v/>
      </c>
      <c r="F174" t="str">
        <f>IF(E174="","",②選手情報入力!D183)</f>
        <v/>
      </c>
      <c r="G174" t="str">
        <f>IF(E174="","",IF(②選手情報入力!I183="男",1,2))</f>
        <v/>
      </c>
      <c r="H174" t="str">
        <f>IF(E174="","",VLOOKUP(data_kyogisha!Q174,Sheet3!A:G,2,0))</f>
        <v/>
      </c>
      <c r="I174" t="str">
        <f>IF(E174="","",IF(②選手情報入力!M183="","",②選手情報入力!M183))</f>
        <v/>
      </c>
      <c r="J174" s="28" t="str">
        <f>IF(E174="","",②選手情報入力!N183)</f>
        <v/>
      </c>
      <c r="K174" t="str">
        <f>IF(E174="","",VLOOKUP(data_kyogisha!U174,Sheet3!A:G,2,0))</f>
        <v/>
      </c>
      <c r="L174" t="str">
        <f>IF(E174="","",IF(②選手情報入力!P183="","",②選手情報入力!P183))</f>
        <v/>
      </c>
      <c r="M174" s="28" t="str">
        <f>IF(E174="","",②選手情報入力!Q183)</f>
        <v/>
      </c>
      <c r="N174" t="s">
        <v>1416</v>
      </c>
      <c r="O174" t="str">
        <f>IF(E174="","",IF(②選手情報入力!S183="","",②選手情報入力!S183))</f>
        <v/>
      </c>
      <c r="P174" t="s">
        <v>1416</v>
      </c>
      <c r="Q174" t="s">
        <v>1416</v>
      </c>
      <c r="R174" t="str">
        <f>IF(E174="","",IF(②選手情報入力!T183="","",IF(G174=1,IF(②選手情報入力!$U$6="","",②選手情報入力!$U$6),IF(②選手情報入力!$U$7="","",②選手情報入力!$U$7))))</f>
        <v/>
      </c>
      <c r="S174" t="str">
        <f>IF(E174="","",IF(②選手情報入力!T183="","",IF(G174=1,IF(②選手情報入力!$T$6="",0,1),IF(②選手情報入力!$T$7="",0,1))))</f>
        <v/>
      </c>
      <c r="T174" t="str">
        <f>IF(E174="","",IF(②選手情報入力!T183="","",2))</f>
        <v/>
      </c>
      <c r="U174" t="s">
        <v>1416</v>
      </c>
      <c r="V174" t="str">
        <f>IF(E174="","",IF(②選手情報入力!V183="","",IF(G174=1,IF(②選手情報入力!$W$6="","",②選手情報入力!$W$6),IF(②選手情報入力!$W$7="","",②選手情報入力!$W$7))))</f>
        <v/>
      </c>
      <c r="W174" t="str">
        <f>IF(E174="","",IF(②選手情報入力!V183="","",IF(G174=1,IF(②選手情報入力!$V$6="",0,1),IF(②選手情報入力!$V$7="",0,1))))</f>
        <v/>
      </c>
      <c r="X174" t="str">
        <f>IF(E174="","",IF(②選手情報入力!V183="","",2))</f>
        <v/>
      </c>
    </row>
    <row r="175" spans="1:24">
      <c r="A175" t="str">
        <f>IF(E175="","",data_kyogisha!A175)</f>
        <v/>
      </c>
      <c r="B175" t="str">
        <f>IF(E175="","",①団体情報入力!$C$5)</f>
        <v/>
      </c>
      <c r="C175" t="str">
        <f>IF(A175="","",VLOOKUP(B175,Sheet6!C:D,2,0))</f>
        <v/>
      </c>
      <c r="E175" t="str">
        <f>IF(②選手情報入力!C184="","",②選手情報入力!C184)</f>
        <v/>
      </c>
      <c r="F175" t="str">
        <f>IF(E175="","",②選手情報入力!D184)</f>
        <v/>
      </c>
      <c r="G175" t="str">
        <f>IF(E175="","",IF(②選手情報入力!I184="男",1,2))</f>
        <v/>
      </c>
      <c r="H175" t="str">
        <f>IF(E175="","",VLOOKUP(data_kyogisha!Q175,Sheet3!A:G,2,0))</f>
        <v/>
      </c>
      <c r="I175" t="str">
        <f>IF(E175="","",IF(②選手情報入力!M184="","",②選手情報入力!M184))</f>
        <v/>
      </c>
      <c r="J175" s="28" t="str">
        <f>IF(E175="","",②選手情報入力!N184)</f>
        <v/>
      </c>
      <c r="K175" t="str">
        <f>IF(E175="","",VLOOKUP(data_kyogisha!U175,Sheet3!A:G,2,0))</f>
        <v/>
      </c>
      <c r="L175" t="str">
        <f>IF(E175="","",IF(②選手情報入力!P184="","",②選手情報入力!P184))</f>
        <v/>
      </c>
      <c r="M175" s="28" t="str">
        <f>IF(E175="","",②選手情報入力!Q184)</f>
        <v/>
      </c>
      <c r="N175" t="s">
        <v>1416</v>
      </c>
      <c r="O175" t="str">
        <f>IF(E175="","",IF(②選手情報入力!S184="","",②選手情報入力!S184))</f>
        <v/>
      </c>
      <c r="P175" t="s">
        <v>1416</v>
      </c>
      <c r="Q175" t="s">
        <v>1416</v>
      </c>
      <c r="R175" t="str">
        <f>IF(E175="","",IF(②選手情報入力!T184="","",IF(G175=1,IF(②選手情報入力!$U$6="","",②選手情報入力!$U$6),IF(②選手情報入力!$U$7="","",②選手情報入力!$U$7))))</f>
        <v/>
      </c>
      <c r="S175" t="str">
        <f>IF(E175="","",IF(②選手情報入力!T184="","",IF(G175=1,IF(②選手情報入力!$T$6="",0,1),IF(②選手情報入力!$T$7="",0,1))))</f>
        <v/>
      </c>
      <c r="T175" t="str">
        <f>IF(E175="","",IF(②選手情報入力!T184="","",2))</f>
        <v/>
      </c>
      <c r="U175" t="s">
        <v>1416</v>
      </c>
      <c r="V175" t="str">
        <f>IF(E175="","",IF(②選手情報入力!V184="","",IF(G175=1,IF(②選手情報入力!$W$6="","",②選手情報入力!$W$6),IF(②選手情報入力!$W$7="","",②選手情報入力!$W$7))))</f>
        <v/>
      </c>
      <c r="W175" t="str">
        <f>IF(E175="","",IF(②選手情報入力!V184="","",IF(G175=1,IF(②選手情報入力!$V$6="",0,1),IF(②選手情報入力!$V$7="",0,1))))</f>
        <v/>
      </c>
      <c r="X175" t="str">
        <f>IF(E175="","",IF(②選手情報入力!V184="","",2))</f>
        <v/>
      </c>
    </row>
    <row r="176" spans="1:24">
      <c r="A176" t="str">
        <f>IF(E176="","",data_kyogisha!A176)</f>
        <v/>
      </c>
      <c r="B176" t="str">
        <f>IF(E176="","",①団体情報入力!$C$5)</f>
        <v/>
      </c>
      <c r="C176" t="str">
        <f>IF(A176="","",VLOOKUP(B176,Sheet6!C:D,2,0))</f>
        <v/>
      </c>
      <c r="E176" t="str">
        <f>IF(②選手情報入力!C185="","",②選手情報入力!C185)</f>
        <v/>
      </c>
      <c r="F176" t="str">
        <f>IF(E176="","",②選手情報入力!D185)</f>
        <v/>
      </c>
      <c r="G176" t="str">
        <f>IF(E176="","",IF(②選手情報入力!I185="男",1,2))</f>
        <v/>
      </c>
      <c r="H176" t="str">
        <f>IF(E176="","",VLOOKUP(data_kyogisha!Q176,Sheet3!A:G,2,0))</f>
        <v/>
      </c>
      <c r="I176" t="str">
        <f>IF(E176="","",IF(②選手情報入力!M185="","",②選手情報入力!M185))</f>
        <v/>
      </c>
      <c r="J176" s="28" t="str">
        <f>IF(E176="","",②選手情報入力!N185)</f>
        <v/>
      </c>
      <c r="K176" t="str">
        <f>IF(E176="","",VLOOKUP(data_kyogisha!U176,Sheet3!A:G,2,0))</f>
        <v/>
      </c>
      <c r="L176" t="str">
        <f>IF(E176="","",IF(②選手情報入力!P185="","",②選手情報入力!P185))</f>
        <v/>
      </c>
      <c r="M176" s="28" t="str">
        <f>IF(E176="","",②選手情報入力!Q185)</f>
        <v/>
      </c>
      <c r="N176" t="s">
        <v>1416</v>
      </c>
      <c r="O176" t="str">
        <f>IF(E176="","",IF(②選手情報入力!S185="","",②選手情報入力!S185))</f>
        <v/>
      </c>
      <c r="P176" t="s">
        <v>1416</v>
      </c>
      <c r="Q176" t="s">
        <v>1416</v>
      </c>
      <c r="R176" t="str">
        <f>IF(E176="","",IF(②選手情報入力!T185="","",IF(G176=1,IF(②選手情報入力!$U$6="","",②選手情報入力!$U$6),IF(②選手情報入力!$U$7="","",②選手情報入力!$U$7))))</f>
        <v/>
      </c>
      <c r="S176" t="str">
        <f>IF(E176="","",IF(②選手情報入力!T185="","",IF(G176=1,IF(②選手情報入力!$T$6="",0,1),IF(②選手情報入力!$T$7="",0,1))))</f>
        <v/>
      </c>
      <c r="T176" t="str">
        <f>IF(E176="","",IF(②選手情報入力!T185="","",2))</f>
        <v/>
      </c>
      <c r="U176" t="s">
        <v>1416</v>
      </c>
      <c r="V176" t="str">
        <f>IF(E176="","",IF(②選手情報入力!V185="","",IF(G176=1,IF(②選手情報入力!$W$6="","",②選手情報入力!$W$6),IF(②選手情報入力!$W$7="","",②選手情報入力!$W$7))))</f>
        <v/>
      </c>
      <c r="W176" t="str">
        <f>IF(E176="","",IF(②選手情報入力!V185="","",IF(G176=1,IF(②選手情報入力!$V$6="",0,1),IF(②選手情報入力!$V$7="",0,1))))</f>
        <v/>
      </c>
      <c r="X176" t="str">
        <f>IF(E176="","",IF(②選手情報入力!V185="","",2))</f>
        <v/>
      </c>
    </row>
    <row r="177" spans="1:24">
      <c r="A177" t="str">
        <f>IF(E177="","",data_kyogisha!A177)</f>
        <v/>
      </c>
      <c r="B177" t="str">
        <f>IF(E177="","",①団体情報入力!$C$5)</f>
        <v/>
      </c>
      <c r="C177" t="str">
        <f>IF(A177="","",VLOOKUP(B177,Sheet6!C:D,2,0))</f>
        <v/>
      </c>
      <c r="E177" t="str">
        <f>IF(②選手情報入力!C186="","",②選手情報入力!C186)</f>
        <v/>
      </c>
      <c r="F177" t="str">
        <f>IF(E177="","",②選手情報入力!D186)</f>
        <v/>
      </c>
      <c r="G177" t="str">
        <f>IF(E177="","",IF(②選手情報入力!I186="男",1,2))</f>
        <v/>
      </c>
      <c r="H177" t="str">
        <f>IF(E177="","",VLOOKUP(data_kyogisha!Q177,Sheet3!A:G,2,0))</f>
        <v/>
      </c>
      <c r="I177" t="str">
        <f>IF(E177="","",IF(②選手情報入力!M186="","",②選手情報入力!M186))</f>
        <v/>
      </c>
      <c r="J177" s="28" t="str">
        <f>IF(E177="","",②選手情報入力!N186)</f>
        <v/>
      </c>
      <c r="K177" t="str">
        <f>IF(E177="","",VLOOKUP(data_kyogisha!U177,Sheet3!A:G,2,0))</f>
        <v/>
      </c>
      <c r="L177" t="str">
        <f>IF(E177="","",IF(②選手情報入力!P186="","",②選手情報入力!P186))</f>
        <v/>
      </c>
      <c r="M177" s="28" t="str">
        <f>IF(E177="","",②選手情報入力!Q186)</f>
        <v/>
      </c>
      <c r="N177" t="s">
        <v>1416</v>
      </c>
      <c r="O177" t="str">
        <f>IF(E177="","",IF(②選手情報入力!S186="","",②選手情報入力!S186))</f>
        <v/>
      </c>
      <c r="P177" t="s">
        <v>1416</v>
      </c>
      <c r="Q177" t="s">
        <v>1416</v>
      </c>
      <c r="R177" t="str">
        <f>IF(E177="","",IF(②選手情報入力!T186="","",IF(G177=1,IF(②選手情報入力!$U$6="","",②選手情報入力!$U$6),IF(②選手情報入力!$U$7="","",②選手情報入力!$U$7))))</f>
        <v/>
      </c>
      <c r="S177" t="str">
        <f>IF(E177="","",IF(②選手情報入力!T186="","",IF(G177=1,IF(②選手情報入力!$T$6="",0,1),IF(②選手情報入力!$T$7="",0,1))))</f>
        <v/>
      </c>
      <c r="T177" t="str">
        <f>IF(E177="","",IF(②選手情報入力!T186="","",2))</f>
        <v/>
      </c>
      <c r="U177" t="s">
        <v>1416</v>
      </c>
      <c r="V177" t="str">
        <f>IF(E177="","",IF(②選手情報入力!V186="","",IF(G177=1,IF(②選手情報入力!$W$6="","",②選手情報入力!$W$6),IF(②選手情報入力!$W$7="","",②選手情報入力!$W$7))))</f>
        <v/>
      </c>
      <c r="W177" t="str">
        <f>IF(E177="","",IF(②選手情報入力!V186="","",IF(G177=1,IF(②選手情報入力!$V$6="",0,1),IF(②選手情報入力!$V$7="",0,1))))</f>
        <v/>
      </c>
      <c r="X177" t="str">
        <f>IF(E177="","",IF(②選手情報入力!V186="","",2))</f>
        <v/>
      </c>
    </row>
    <row r="178" spans="1:24">
      <c r="A178" t="str">
        <f>IF(E178="","",data_kyogisha!A178)</f>
        <v/>
      </c>
      <c r="B178" t="str">
        <f>IF(E178="","",①団体情報入力!$C$5)</f>
        <v/>
      </c>
      <c r="C178" t="str">
        <f>IF(A178="","",VLOOKUP(B178,Sheet6!C:D,2,0))</f>
        <v/>
      </c>
      <c r="E178" t="str">
        <f>IF(②選手情報入力!C187="","",②選手情報入力!C187)</f>
        <v/>
      </c>
      <c r="F178" t="str">
        <f>IF(E178="","",②選手情報入力!D187)</f>
        <v/>
      </c>
      <c r="G178" t="str">
        <f>IF(E178="","",IF(②選手情報入力!I187="男",1,2))</f>
        <v/>
      </c>
      <c r="H178" t="str">
        <f>IF(E178="","",VLOOKUP(data_kyogisha!Q178,Sheet3!A:G,2,0))</f>
        <v/>
      </c>
      <c r="I178" t="str">
        <f>IF(E178="","",IF(②選手情報入力!M187="","",②選手情報入力!M187))</f>
        <v/>
      </c>
      <c r="J178" s="28" t="str">
        <f>IF(E178="","",②選手情報入力!N187)</f>
        <v/>
      </c>
      <c r="K178" t="str">
        <f>IF(E178="","",VLOOKUP(data_kyogisha!U178,Sheet3!A:G,2,0))</f>
        <v/>
      </c>
      <c r="L178" t="str">
        <f>IF(E178="","",IF(②選手情報入力!P187="","",②選手情報入力!P187))</f>
        <v/>
      </c>
      <c r="M178" s="28" t="str">
        <f>IF(E178="","",②選手情報入力!Q187)</f>
        <v/>
      </c>
      <c r="N178" t="s">
        <v>1416</v>
      </c>
      <c r="O178" t="str">
        <f>IF(E178="","",IF(②選手情報入力!S187="","",②選手情報入力!S187))</f>
        <v/>
      </c>
      <c r="P178" t="s">
        <v>1416</v>
      </c>
      <c r="Q178" t="s">
        <v>1416</v>
      </c>
      <c r="R178" t="str">
        <f>IF(E178="","",IF(②選手情報入力!T187="","",IF(G178=1,IF(②選手情報入力!$U$6="","",②選手情報入力!$U$6),IF(②選手情報入力!$U$7="","",②選手情報入力!$U$7))))</f>
        <v/>
      </c>
      <c r="S178" t="str">
        <f>IF(E178="","",IF(②選手情報入力!T187="","",IF(G178=1,IF(②選手情報入力!$T$6="",0,1),IF(②選手情報入力!$T$7="",0,1))))</f>
        <v/>
      </c>
      <c r="T178" t="str">
        <f>IF(E178="","",IF(②選手情報入力!T187="","",2))</f>
        <v/>
      </c>
      <c r="U178" t="s">
        <v>1416</v>
      </c>
      <c r="V178" t="str">
        <f>IF(E178="","",IF(②選手情報入力!V187="","",IF(G178=1,IF(②選手情報入力!$W$6="","",②選手情報入力!$W$6),IF(②選手情報入力!$W$7="","",②選手情報入力!$W$7))))</f>
        <v/>
      </c>
      <c r="W178" t="str">
        <f>IF(E178="","",IF(②選手情報入力!V187="","",IF(G178=1,IF(②選手情報入力!$V$6="",0,1),IF(②選手情報入力!$V$7="",0,1))))</f>
        <v/>
      </c>
      <c r="X178" t="str">
        <f>IF(E178="","",IF(②選手情報入力!V187="","",2))</f>
        <v/>
      </c>
    </row>
    <row r="179" spans="1:24">
      <c r="A179" t="str">
        <f>IF(E179="","",data_kyogisha!A179)</f>
        <v/>
      </c>
      <c r="B179" t="str">
        <f>IF(E179="","",①団体情報入力!$C$5)</f>
        <v/>
      </c>
      <c r="C179" t="str">
        <f>IF(A179="","",VLOOKUP(B179,Sheet6!C:D,2,0))</f>
        <v/>
      </c>
      <c r="E179" t="str">
        <f>IF(②選手情報入力!C188="","",②選手情報入力!C188)</f>
        <v/>
      </c>
      <c r="F179" t="str">
        <f>IF(E179="","",②選手情報入力!D188)</f>
        <v/>
      </c>
      <c r="G179" t="str">
        <f>IF(E179="","",IF(②選手情報入力!I188="男",1,2))</f>
        <v/>
      </c>
      <c r="H179" t="str">
        <f>IF(E179="","",VLOOKUP(data_kyogisha!Q179,Sheet3!A:G,2,0))</f>
        <v/>
      </c>
      <c r="I179" t="str">
        <f>IF(E179="","",IF(②選手情報入力!M188="","",②選手情報入力!M188))</f>
        <v/>
      </c>
      <c r="J179" s="28" t="str">
        <f>IF(E179="","",②選手情報入力!N188)</f>
        <v/>
      </c>
      <c r="K179" t="str">
        <f>IF(E179="","",VLOOKUP(data_kyogisha!U179,Sheet3!A:G,2,0))</f>
        <v/>
      </c>
      <c r="L179" t="str">
        <f>IF(E179="","",IF(②選手情報入力!P188="","",②選手情報入力!P188))</f>
        <v/>
      </c>
      <c r="M179" s="28" t="str">
        <f>IF(E179="","",②選手情報入力!Q188)</f>
        <v/>
      </c>
      <c r="N179" t="s">
        <v>1416</v>
      </c>
      <c r="O179" t="str">
        <f>IF(E179="","",IF(②選手情報入力!S188="","",②選手情報入力!S188))</f>
        <v/>
      </c>
      <c r="P179" t="s">
        <v>1416</v>
      </c>
      <c r="Q179" t="s">
        <v>1416</v>
      </c>
      <c r="R179" t="str">
        <f>IF(E179="","",IF(②選手情報入力!T188="","",IF(G179=1,IF(②選手情報入力!$U$6="","",②選手情報入力!$U$6),IF(②選手情報入力!$U$7="","",②選手情報入力!$U$7))))</f>
        <v/>
      </c>
      <c r="S179" t="str">
        <f>IF(E179="","",IF(②選手情報入力!T188="","",IF(G179=1,IF(②選手情報入力!$T$6="",0,1),IF(②選手情報入力!$T$7="",0,1))))</f>
        <v/>
      </c>
      <c r="T179" t="str">
        <f>IF(E179="","",IF(②選手情報入力!T188="","",2))</f>
        <v/>
      </c>
      <c r="U179" t="s">
        <v>1416</v>
      </c>
      <c r="V179" t="str">
        <f>IF(E179="","",IF(②選手情報入力!V188="","",IF(G179=1,IF(②選手情報入力!$W$6="","",②選手情報入力!$W$6),IF(②選手情報入力!$W$7="","",②選手情報入力!$W$7))))</f>
        <v/>
      </c>
      <c r="W179" t="str">
        <f>IF(E179="","",IF(②選手情報入力!V188="","",IF(G179=1,IF(②選手情報入力!$V$6="",0,1),IF(②選手情報入力!$V$7="",0,1))))</f>
        <v/>
      </c>
      <c r="X179" t="str">
        <f>IF(E179="","",IF(②選手情報入力!V188="","",2))</f>
        <v/>
      </c>
    </row>
    <row r="180" spans="1:24">
      <c r="A180" t="str">
        <f>IF(E180="","",data_kyogisha!A180)</f>
        <v/>
      </c>
      <c r="B180" t="str">
        <f>IF(E180="","",①団体情報入力!$C$5)</f>
        <v/>
      </c>
      <c r="C180" t="str">
        <f>IF(A180="","",VLOOKUP(B180,Sheet6!C:D,2,0))</f>
        <v/>
      </c>
      <c r="E180" t="str">
        <f>IF(②選手情報入力!C189="","",②選手情報入力!C189)</f>
        <v/>
      </c>
      <c r="F180" t="str">
        <f>IF(E180="","",②選手情報入力!D189)</f>
        <v/>
      </c>
      <c r="G180" t="str">
        <f>IF(E180="","",IF(②選手情報入力!I189="男",1,2))</f>
        <v/>
      </c>
      <c r="H180" t="str">
        <f>IF(E180="","",VLOOKUP(data_kyogisha!Q180,Sheet3!A:G,2,0))</f>
        <v/>
      </c>
      <c r="I180" t="str">
        <f>IF(E180="","",IF(②選手情報入力!M189="","",②選手情報入力!M189))</f>
        <v/>
      </c>
      <c r="J180" s="28" t="str">
        <f>IF(E180="","",②選手情報入力!N189)</f>
        <v/>
      </c>
      <c r="K180" t="str">
        <f>IF(E180="","",VLOOKUP(data_kyogisha!U180,Sheet3!A:G,2,0))</f>
        <v/>
      </c>
      <c r="L180" t="str">
        <f>IF(E180="","",IF(②選手情報入力!P189="","",②選手情報入力!P189))</f>
        <v/>
      </c>
      <c r="M180" s="28" t="str">
        <f>IF(E180="","",②選手情報入力!Q189)</f>
        <v/>
      </c>
      <c r="N180" t="s">
        <v>1416</v>
      </c>
      <c r="O180" t="str">
        <f>IF(E180="","",IF(②選手情報入力!S189="","",②選手情報入力!S189))</f>
        <v/>
      </c>
      <c r="P180" t="s">
        <v>1416</v>
      </c>
      <c r="Q180" t="s">
        <v>1416</v>
      </c>
      <c r="R180" t="str">
        <f>IF(E180="","",IF(②選手情報入力!T189="","",IF(G180=1,IF(②選手情報入力!$U$6="","",②選手情報入力!$U$6),IF(②選手情報入力!$U$7="","",②選手情報入力!$U$7))))</f>
        <v/>
      </c>
      <c r="S180" t="str">
        <f>IF(E180="","",IF(②選手情報入力!T189="","",IF(G180=1,IF(②選手情報入力!$T$6="",0,1),IF(②選手情報入力!$T$7="",0,1))))</f>
        <v/>
      </c>
      <c r="T180" t="str">
        <f>IF(E180="","",IF(②選手情報入力!T189="","",2))</f>
        <v/>
      </c>
      <c r="U180" t="s">
        <v>1416</v>
      </c>
      <c r="V180" t="str">
        <f>IF(E180="","",IF(②選手情報入力!V189="","",IF(G180=1,IF(②選手情報入力!$W$6="","",②選手情報入力!$W$6),IF(②選手情報入力!$W$7="","",②選手情報入力!$W$7))))</f>
        <v/>
      </c>
      <c r="W180" t="str">
        <f>IF(E180="","",IF(②選手情報入力!V189="","",IF(G180=1,IF(②選手情報入力!$V$6="",0,1),IF(②選手情報入力!$V$7="",0,1))))</f>
        <v/>
      </c>
      <c r="X180" t="str">
        <f>IF(E180="","",IF(②選手情報入力!V189="","",2))</f>
        <v/>
      </c>
    </row>
    <row r="181" spans="1:24">
      <c r="A181" t="str">
        <f>IF(E181="","",data_kyogisha!A181)</f>
        <v/>
      </c>
      <c r="B181" t="str">
        <f>IF(E181="","",①団体情報入力!$C$5)</f>
        <v/>
      </c>
      <c r="C181" t="str">
        <f>IF(A181="","",VLOOKUP(B181,Sheet6!C:D,2,0))</f>
        <v/>
      </c>
      <c r="E181" t="str">
        <f>IF(②選手情報入力!C190="","",②選手情報入力!C190)</f>
        <v/>
      </c>
      <c r="F181" t="str">
        <f>IF(E181="","",②選手情報入力!D190)</f>
        <v/>
      </c>
      <c r="G181" t="str">
        <f>IF(E181="","",IF(②選手情報入力!I190="男",1,2))</f>
        <v/>
      </c>
      <c r="H181" t="str">
        <f>IF(E181="","",VLOOKUP(data_kyogisha!Q181,Sheet3!A:G,2,0))</f>
        <v/>
      </c>
      <c r="I181" t="str">
        <f>IF(E181="","",IF(②選手情報入力!M190="","",②選手情報入力!M190))</f>
        <v/>
      </c>
      <c r="J181" s="28" t="str">
        <f>IF(E181="","",②選手情報入力!N190)</f>
        <v/>
      </c>
      <c r="K181" t="str">
        <f>IF(E181="","",VLOOKUP(data_kyogisha!U181,Sheet3!A:G,2,0))</f>
        <v/>
      </c>
      <c r="L181" t="str">
        <f>IF(E181="","",IF(②選手情報入力!P190="","",②選手情報入力!P190))</f>
        <v/>
      </c>
      <c r="M181" s="28" t="str">
        <f>IF(E181="","",②選手情報入力!Q190)</f>
        <v/>
      </c>
      <c r="N181" t="s">
        <v>1416</v>
      </c>
      <c r="O181" t="str">
        <f>IF(E181="","",IF(②選手情報入力!S190="","",②選手情報入力!S190))</f>
        <v/>
      </c>
      <c r="P181" t="s">
        <v>1416</v>
      </c>
      <c r="Q181" t="s">
        <v>1416</v>
      </c>
      <c r="R181" t="str">
        <f>IF(E181="","",IF(②選手情報入力!T190="","",IF(G181=1,IF(②選手情報入力!$U$6="","",②選手情報入力!$U$6),IF(②選手情報入力!$U$7="","",②選手情報入力!$U$7))))</f>
        <v/>
      </c>
      <c r="S181" t="str">
        <f>IF(E181="","",IF(②選手情報入力!T190="","",IF(G181=1,IF(②選手情報入力!$T$6="",0,1),IF(②選手情報入力!$T$7="",0,1))))</f>
        <v/>
      </c>
      <c r="T181" t="str">
        <f>IF(E181="","",IF(②選手情報入力!T190="","",2))</f>
        <v/>
      </c>
      <c r="U181" t="s">
        <v>1416</v>
      </c>
      <c r="V181" t="str">
        <f>IF(E181="","",IF(②選手情報入力!V190="","",IF(G181=1,IF(②選手情報入力!$W$6="","",②選手情報入力!$W$6),IF(②選手情報入力!$W$7="","",②選手情報入力!$W$7))))</f>
        <v/>
      </c>
      <c r="W181" t="str">
        <f>IF(E181="","",IF(②選手情報入力!V190="","",IF(G181=1,IF(②選手情報入力!$V$6="",0,1),IF(②選手情報入力!$V$7="",0,1))))</f>
        <v/>
      </c>
      <c r="X181" t="str">
        <f>IF(E181="","",IF(②選手情報入力!V190="","",2))</f>
        <v/>
      </c>
    </row>
    <row r="182" spans="1:24">
      <c r="A182" t="str">
        <f>IF(E182="","",data_kyogisha!A182)</f>
        <v/>
      </c>
      <c r="B182" t="str">
        <f>IF(E182="","",①団体情報入力!$C$5)</f>
        <v/>
      </c>
      <c r="C182" t="str">
        <f>IF(A182="","",VLOOKUP(B182,Sheet6!C:D,2,0))</f>
        <v/>
      </c>
      <c r="E182" t="str">
        <f>IF(②選手情報入力!C191="","",②選手情報入力!C191)</f>
        <v/>
      </c>
      <c r="F182" t="str">
        <f>IF(E182="","",②選手情報入力!D191)</f>
        <v/>
      </c>
      <c r="G182" t="str">
        <f>IF(E182="","",IF(②選手情報入力!I191="男",1,2))</f>
        <v/>
      </c>
      <c r="H182" t="str">
        <f>IF(E182="","",VLOOKUP(data_kyogisha!Q182,Sheet3!A:G,2,0))</f>
        <v/>
      </c>
      <c r="I182" t="str">
        <f>IF(E182="","",IF(②選手情報入力!M191="","",②選手情報入力!M191))</f>
        <v/>
      </c>
      <c r="J182" s="28" t="str">
        <f>IF(E182="","",②選手情報入力!N191)</f>
        <v/>
      </c>
      <c r="K182" t="str">
        <f>IF(E182="","",VLOOKUP(data_kyogisha!U182,Sheet3!A:G,2,0))</f>
        <v/>
      </c>
      <c r="L182" t="str">
        <f>IF(E182="","",IF(②選手情報入力!P191="","",②選手情報入力!P191))</f>
        <v/>
      </c>
      <c r="M182" s="28" t="str">
        <f>IF(E182="","",②選手情報入力!Q191)</f>
        <v/>
      </c>
      <c r="N182" t="s">
        <v>1416</v>
      </c>
      <c r="O182" t="str">
        <f>IF(E182="","",IF(②選手情報入力!S191="","",②選手情報入力!S191))</f>
        <v/>
      </c>
      <c r="P182" t="s">
        <v>1416</v>
      </c>
      <c r="Q182" t="s">
        <v>1416</v>
      </c>
      <c r="R182" t="str">
        <f>IF(E182="","",IF(②選手情報入力!T191="","",IF(G182=1,IF(②選手情報入力!$U$6="","",②選手情報入力!$U$6),IF(②選手情報入力!$U$7="","",②選手情報入力!$U$7))))</f>
        <v/>
      </c>
      <c r="S182" t="str">
        <f>IF(E182="","",IF(②選手情報入力!T191="","",IF(G182=1,IF(②選手情報入力!$T$6="",0,1),IF(②選手情報入力!$T$7="",0,1))))</f>
        <v/>
      </c>
      <c r="T182" t="str">
        <f>IF(E182="","",IF(②選手情報入力!T191="","",2))</f>
        <v/>
      </c>
      <c r="U182" t="s">
        <v>1416</v>
      </c>
      <c r="V182" t="str">
        <f>IF(E182="","",IF(②選手情報入力!V191="","",IF(G182=1,IF(②選手情報入力!$W$6="","",②選手情報入力!$W$6),IF(②選手情報入力!$W$7="","",②選手情報入力!$W$7))))</f>
        <v/>
      </c>
      <c r="W182" t="str">
        <f>IF(E182="","",IF(②選手情報入力!V191="","",IF(G182=1,IF(②選手情報入力!$V$6="",0,1),IF(②選手情報入力!$V$7="",0,1))))</f>
        <v/>
      </c>
      <c r="X182" t="str">
        <f>IF(E182="","",IF(②選手情報入力!V191="","",2))</f>
        <v/>
      </c>
    </row>
    <row r="183" spans="1:24">
      <c r="A183" t="str">
        <f>IF(E183="","",data_kyogisha!A183)</f>
        <v/>
      </c>
      <c r="B183" t="str">
        <f>IF(E183="","",①団体情報入力!$C$5)</f>
        <v/>
      </c>
      <c r="C183" t="str">
        <f>IF(A183="","",VLOOKUP(B183,Sheet6!C:D,2,0))</f>
        <v/>
      </c>
      <c r="E183" t="str">
        <f>IF(②選手情報入力!C192="","",②選手情報入力!C192)</f>
        <v/>
      </c>
      <c r="F183" t="str">
        <f>IF(E183="","",②選手情報入力!D192)</f>
        <v/>
      </c>
      <c r="G183" t="str">
        <f>IF(E183="","",IF(②選手情報入力!I192="男",1,2))</f>
        <v/>
      </c>
      <c r="H183" t="str">
        <f>IF(E183="","",VLOOKUP(data_kyogisha!Q183,Sheet3!A:G,2,0))</f>
        <v/>
      </c>
      <c r="I183" t="str">
        <f>IF(E183="","",IF(②選手情報入力!M192="","",②選手情報入力!M192))</f>
        <v/>
      </c>
      <c r="J183" s="28" t="str">
        <f>IF(E183="","",②選手情報入力!N192)</f>
        <v/>
      </c>
      <c r="K183" t="str">
        <f>IF(E183="","",VLOOKUP(data_kyogisha!U183,Sheet3!A:G,2,0))</f>
        <v/>
      </c>
      <c r="L183" t="str">
        <f>IF(E183="","",IF(②選手情報入力!P192="","",②選手情報入力!P192))</f>
        <v/>
      </c>
      <c r="M183" s="28" t="str">
        <f>IF(E183="","",②選手情報入力!Q192)</f>
        <v/>
      </c>
      <c r="N183" t="s">
        <v>1416</v>
      </c>
      <c r="O183" t="str">
        <f>IF(E183="","",IF(②選手情報入力!S192="","",②選手情報入力!S192))</f>
        <v/>
      </c>
      <c r="P183" t="s">
        <v>1416</v>
      </c>
      <c r="Q183" t="s">
        <v>1416</v>
      </c>
      <c r="R183" t="str">
        <f>IF(E183="","",IF(②選手情報入力!T192="","",IF(G183=1,IF(②選手情報入力!$U$6="","",②選手情報入力!$U$6),IF(②選手情報入力!$U$7="","",②選手情報入力!$U$7))))</f>
        <v/>
      </c>
      <c r="S183" t="str">
        <f>IF(E183="","",IF(②選手情報入力!T192="","",IF(G183=1,IF(②選手情報入力!$T$6="",0,1),IF(②選手情報入力!$T$7="",0,1))))</f>
        <v/>
      </c>
      <c r="T183" t="str">
        <f>IF(E183="","",IF(②選手情報入力!T192="","",2))</f>
        <v/>
      </c>
      <c r="U183" t="s">
        <v>1416</v>
      </c>
      <c r="V183" t="str">
        <f>IF(E183="","",IF(②選手情報入力!V192="","",IF(G183=1,IF(②選手情報入力!$W$6="","",②選手情報入力!$W$6),IF(②選手情報入力!$W$7="","",②選手情報入力!$W$7))))</f>
        <v/>
      </c>
      <c r="W183" t="str">
        <f>IF(E183="","",IF(②選手情報入力!V192="","",IF(G183=1,IF(②選手情報入力!$V$6="",0,1),IF(②選手情報入力!$V$7="",0,1))))</f>
        <v/>
      </c>
      <c r="X183" t="str">
        <f>IF(E183="","",IF(②選手情報入力!V192="","",2))</f>
        <v/>
      </c>
    </row>
    <row r="184" spans="1:24">
      <c r="A184" t="str">
        <f>IF(E184="","",data_kyogisha!A184)</f>
        <v/>
      </c>
      <c r="B184" t="str">
        <f>IF(E184="","",①団体情報入力!$C$5)</f>
        <v/>
      </c>
      <c r="C184" t="str">
        <f>IF(A184="","",VLOOKUP(B184,Sheet6!C:D,2,0))</f>
        <v/>
      </c>
      <c r="E184" t="str">
        <f>IF(②選手情報入力!C193="","",②選手情報入力!C193)</f>
        <v/>
      </c>
      <c r="F184" t="str">
        <f>IF(E184="","",②選手情報入力!D193)</f>
        <v/>
      </c>
      <c r="G184" t="str">
        <f>IF(E184="","",IF(②選手情報入力!I193="男",1,2))</f>
        <v/>
      </c>
      <c r="H184" t="str">
        <f>IF(E184="","",VLOOKUP(data_kyogisha!Q184,Sheet3!A:G,2,0))</f>
        <v/>
      </c>
      <c r="I184" t="str">
        <f>IF(E184="","",IF(②選手情報入力!M193="","",②選手情報入力!M193))</f>
        <v/>
      </c>
      <c r="J184" s="28" t="str">
        <f>IF(E184="","",②選手情報入力!N193)</f>
        <v/>
      </c>
      <c r="K184" t="str">
        <f>IF(E184="","",VLOOKUP(data_kyogisha!U184,Sheet3!A:G,2,0))</f>
        <v/>
      </c>
      <c r="L184" t="str">
        <f>IF(E184="","",IF(②選手情報入力!P193="","",②選手情報入力!P193))</f>
        <v/>
      </c>
      <c r="M184" s="28" t="str">
        <f>IF(E184="","",②選手情報入力!Q193)</f>
        <v/>
      </c>
      <c r="N184" t="s">
        <v>1416</v>
      </c>
      <c r="O184" t="str">
        <f>IF(E184="","",IF(②選手情報入力!S193="","",②選手情報入力!S193))</f>
        <v/>
      </c>
      <c r="P184" t="s">
        <v>1416</v>
      </c>
      <c r="Q184" t="s">
        <v>1416</v>
      </c>
      <c r="R184" t="str">
        <f>IF(E184="","",IF(②選手情報入力!T193="","",IF(G184=1,IF(②選手情報入力!$U$6="","",②選手情報入力!$U$6),IF(②選手情報入力!$U$7="","",②選手情報入力!$U$7))))</f>
        <v/>
      </c>
      <c r="S184" t="str">
        <f>IF(E184="","",IF(②選手情報入力!T193="","",IF(G184=1,IF(②選手情報入力!$T$6="",0,1),IF(②選手情報入力!$T$7="",0,1))))</f>
        <v/>
      </c>
      <c r="T184" t="str">
        <f>IF(E184="","",IF(②選手情報入力!T193="","",2))</f>
        <v/>
      </c>
      <c r="U184" t="s">
        <v>1416</v>
      </c>
      <c r="V184" t="str">
        <f>IF(E184="","",IF(②選手情報入力!V193="","",IF(G184=1,IF(②選手情報入力!$W$6="","",②選手情報入力!$W$6),IF(②選手情報入力!$W$7="","",②選手情報入力!$W$7))))</f>
        <v/>
      </c>
      <c r="W184" t="str">
        <f>IF(E184="","",IF(②選手情報入力!V193="","",IF(G184=1,IF(②選手情報入力!$V$6="",0,1),IF(②選手情報入力!$V$7="",0,1))))</f>
        <v/>
      </c>
      <c r="X184" t="str">
        <f>IF(E184="","",IF(②選手情報入力!V193="","",2))</f>
        <v/>
      </c>
    </row>
    <row r="185" spans="1:24">
      <c r="A185" t="str">
        <f>IF(E185="","",data_kyogisha!A185)</f>
        <v/>
      </c>
      <c r="B185" t="str">
        <f>IF(E185="","",①団体情報入力!$C$5)</f>
        <v/>
      </c>
      <c r="C185" t="str">
        <f>IF(A185="","",VLOOKUP(B185,Sheet6!C:D,2,0))</f>
        <v/>
      </c>
      <c r="E185" t="str">
        <f>IF(②選手情報入力!C194="","",②選手情報入力!C194)</f>
        <v/>
      </c>
      <c r="F185" t="str">
        <f>IF(E185="","",②選手情報入力!D194)</f>
        <v/>
      </c>
      <c r="G185" t="str">
        <f>IF(E185="","",IF(②選手情報入力!I194="男",1,2))</f>
        <v/>
      </c>
      <c r="H185" t="str">
        <f>IF(E185="","",VLOOKUP(data_kyogisha!Q185,Sheet3!A:G,2,0))</f>
        <v/>
      </c>
      <c r="I185" t="str">
        <f>IF(E185="","",IF(②選手情報入力!M194="","",②選手情報入力!M194))</f>
        <v/>
      </c>
      <c r="J185" s="28" t="str">
        <f>IF(E185="","",②選手情報入力!N194)</f>
        <v/>
      </c>
      <c r="K185" t="str">
        <f>IF(E185="","",VLOOKUP(data_kyogisha!U185,Sheet3!A:G,2,0))</f>
        <v/>
      </c>
      <c r="L185" t="str">
        <f>IF(E185="","",IF(②選手情報入力!P194="","",②選手情報入力!P194))</f>
        <v/>
      </c>
      <c r="M185" s="28" t="str">
        <f>IF(E185="","",②選手情報入力!Q194)</f>
        <v/>
      </c>
      <c r="N185" t="s">
        <v>1416</v>
      </c>
      <c r="O185" t="str">
        <f>IF(E185="","",IF(②選手情報入力!S194="","",②選手情報入力!S194))</f>
        <v/>
      </c>
      <c r="P185" t="s">
        <v>1416</v>
      </c>
      <c r="Q185" t="s">
        <v>1416</v>
      </c>
      <c r="R185" t="str">
        <f>IF(E185="","",IF(②選手情報入力!T194="","",IF(G185=1,IF(②選手情報入力!$U$6="","",②選手情報入力!$U$6),IF(②選手情報入力!$U$7="","",②選手情報入力!$U$7))))</f>
        <v/>
      </c>
      <c r="S185" t="str">
        <f>IF(E185="","",IF(②選手情報入力!T194="","",IF(G185=1,IF(②選手情報入力!$T$6="",0,1),IF(②選手情報入力!$T$7="",0,1))))</f>
        <v/>
      </c>
      <c r="T185" t="str">
        <f>IF(E185="","",IF(②選手情報入力!T194="","",2))</f>
        <v/>
      </c>
      <c r="U185" t="s">
        <v>1416</v>
      </c>
      <c r="V185" t="str">
        <f>IF(E185="","",IF(②選手情報入力!V194="","",IF(G185=1,IF(②選手情報入力!$W$6="","",②選手情報入力!$W$6),IF(②選手情報入力!$W$7="","",②選手情報入力!$W$7))))</f>
        <v/>
      </c>
      <c r="W185" t="str">
        <f>IF(E185="","",IF(②選手情報入力!V194="","",IF(G185=1,IF(②選手情報入力!$V$6="",0,1),IF(②選手情報入力!$V$7="",0,1))))</f>
        <v/>
      </c>
      <c r="X185" t="str">
        <f>IF(E185="","",IF(②選手情報入力!V194="","",2))</f>
        <v/>
      </c>
    </row>
    <row r="186" spans="1:24">
      <c r="A186" t="str">
        <f>IF(E186="","",data_kyogisha!A186)</f>
        <v/>
      </c>
      <c r="B186" t="str">
        <f>IF(E186="","",①団体情報入力!$C$5)</f>
        <v/>
      </c>
      <c r="C186" t="str">
        <f>IF(A186="","",VLOOKUP(B186,Sheet6!C:D,2,0))</f>
        <v/>
      </c>
      <c r="E186" t="str">
        <f>IF(②選手情報入力!C195="","",②選手情報入力!C195)</f>
        <v/>
      </c>
      <c r="F186" t="str">
        <f>IF(E186="","",②選手情報入力!D195)</f>
        <v/>
      </c>
      <c r="G186" t="str">
        <f>IF(E186="","",IF(②選手情報入力!I195="男",1,2))</f>
        <v/>
      </c>
      <c r="H186" t="str">
        <f>IF(E186="","",VLOOKUP(data_kyogisha!Q186,Sheet3!A:G,2,0))</f>
        <v/>
      </c>
      <c r="I186" t="str">
        <f>IF(E186="","",IF(②選手情報入力!M195="","",②選手情報入力!M195))</f>
        <v/>
      </c>
      <c r="J186" s="28" t="str">
        <f>IF(E186="","",②選手情報入力!N195)</f>
        <v/>
      </c>
      <c r="K186" t="str">
        <f>IF(E186="","",VLOOKUP(data_kyogisha!U186,Sheet3!A:G,2,0))</f>
        <v/>
      </c>
      <c r="L186" t="str">
        <f>IF(E186="","",IF(②選手情報入力!P195="","",②選手情報入力!P195))</f>
        <v/>
      </c>
      <c r="M186" s="28" t="str">
        <f>IF(E186="","",②選手情報入力!Q195)</f>
        <v/>
      </c>
      <c r="N186" t="s">
        <v>1416</v>
      </c>
      <c r="O186" t="str">
        <f>IF(E186="","",IF(②選手情報入力!S195="","",②選手情報入力!S195))</f>
        <v/>
      </c>
      <c r="P186" t="s">
        <v>1416</v>
      </c>
      <c r="Q186" t="s">
        <v>1416</v>
      </c>
      <c r="R186" t="str">
        <f>IF(E186="","",IF(②選手情報入力!T195="","",IF(G186=1,IF(②選手情報入力!$U$6="","",②選手情報入力!$U$6),IF(②選手情報入力!$U$7="","",②選手情報入力!$U$7))))</f>
        <v/>
      </c>
      <c r="S186" t="str">
        <f>IF(E186="","",IF(②選手情報入力!T195="","",IF(G186=1,IF(②選手情報入力!$T$6="",0,1),IF(②選手情報入力!$T$7="",0,1))))</f>
        <v/>
      </c>
      <c r="T186" t="str">
        <f>IF(E186="","",IF(②選手情報入力!T195="","",2))</f>
        <v/>
      </c>
      <c r="U186" t="s">
        <v>1416</v>
      </c>
      <c r="V186" t="str">
        <f>IF(E186="","",IF(②選手情報入力!V195="","",IF(G186=1,IF(②選手情報入力!$W$6="","",②選手情報入力!$W$6),IF(②選手情報入力!$W$7="","",②選手情報入力!$W$7))))</f>
        <v/>
      </c>
      <c r="W186" t="str">
        <f>IF(E186="","",IF(②選手情報入力!V195="","",IF(G186=1,IF(②選手情報入力!$V$6="",0,1),IF(②選手情報入力!$V$7="",0,1))))</f>
        <v/>
      </c>
      <c r="X186" t="str">
        <f>IF(E186="","",IF(②選手情報入力!V195="","",2))</f>
        <v/>
      </c>
    </row>
    <row r="187" spans="1:24">
      <c r="A187" t="str">
        <f>IF(E187="","",data_kyogisha!A187)</f>
        <v/>
      </c>
      <c r="B187" t="str">
        <f>IF(E187="","",①団体情報入力!$C$5)</f>
        <v/>
      </c>
      <c r="C187" t="str">
        <f>IF(A187="","",VLOOKUP(B187,Sheet6!C:D,2,0))</f>
        <v/>
      </c>
      <c r="E187" t="str">
        <f>IF(②選手情報入力!C196="","",②選手情報入力!C196)</f>
        <v/>
      </c>
      <c r="F187" t="str">
        <f>IF(E187="","",②選手情報入力!D196)</f>
        <v/>
      </c>
      <c r="G187" t="str">
        <f>IF(E187="","",IF(②選手情報入力!I196="男",1,2))</f>
        <v/>
      </c>
      <c r="H187" t="str">
        <f>IF(E187="","",VLOOKUP(data_kyogisha!Q187,Sheet3!A:G,2,0))</f>
        <v/>
      </c>
      <c r="I187" t="str">
        <f>IF(E187="","",IF(②選手情報入力!M196="","",②選手情報入力!M196))</f>
        <v/>
      </c>
      <c r="J187" s="28" t="str">
        <f>IF(E187="","",②選手情報入力!N196)</f>
        <v/>
      </c>
      <c r="K187" t="str">
        <f>IF(E187="","",VLOOKUP(data_kyogisha!U187,Sheet3!A:G,2,0))</f>
        <v/>
      </c>
      <c r="L187" t="str">
        <f>IF(E187="","",IF(②選手情報入力!P196="","",②選手情報入力!P196))</f>
        <v/>
      </c>
      <c r="M187" s="28" t="str">
        <f>IF(E187="","",②選手情報入力!Q196)</f>
        <v/>
      </c>
      <c r="N187" t="s">
        <v>1416</v>
      </c>
      <c r="O187" t="str">
        <f>IF(E187="","",IF(②選手情報入力!S196="","",②選手情報入力!S196))</f>
        <v/>
      </c>
      <c r="P187" t="s">
        <v>1416</v>
      </c>
      <c r="Q187" t="s">
        <v>1416</v>
      </c>
      <c r="R187" t="str">
        <f>IF(E187="","",IF(②選手情報入力!T196="","",IF(G187=1,IF(②選手情報入力!$U$6="","",②選手情報入力!$U$6),IF(②選手情報入力!$U$7="","",②選手情報入力!$U$7))))</f>
        <v/>
      </c>
      <c r="S187" t="str">
        <f>IF(E187="","",IF(②選手情報入力!T196="","",IF(G187=1,IF(②選手情報入力!$T$6="",0,1),IF(②選手情報入力!$T$7="",0,1))))</f>
        <v/>
      </c>
      <c r="T187" t="str">
        <f>IF(E187="","",IF(②選手情報入力!T196="","",2))</f>
        <v/>
      </c>
      <c r="U187" t="s">
        <v>1416</v>
      </c>
      <c r="V187" t="str">
        <f>IF(E187="","",IF(②選手情報入力!V196="","",IF(G187=1,IF(②選手情報入力!$W$6="","",②選手情報入力!$W$6),IF(②選手情報入力!$W$7="","",②選手情報入力!$W$7))))</f>
        <v/>
      </c>
      <c r="W187" t="str">
        <f>IF(E187="","",IF(②選手情報入力!V196="","",IF(G187=1,IF(②選手情報入力!$V$6="",0,1),IF(②選手情報入力!$V$7="",0,1))))</f>
        <v/>
      </c>
      <c r="X187" t="str">
        <f>IF(E187="","",IF(②選手情報入力!V196="","",2))</f>
        <v/>
      </c>
    </row>
    <row r="188" spans="1:24">
      <c r="A188" t="str">
        <f>IF(E188="","",data_kyogisha!A188)</f>
        <v/>
      </c>
      <c r="B188" t="str">
        <f>IF(E188="","",①団体情報入力!$C$5)</f>
        <v/>
      </c>
      <c r="C188" t="str">
        <f>IF(A188="","",VLOOKUP(B188,Sheet6!C:D,2,0))</f>
        <v/>
      </c>
      <c r="E188" t="str">
        <f>IF(②選手情報入力!C197="","",②選手情報入力!C197)</f>
        <v/>
      </c>
      <c r="F188" t="str">
        <f>IF(E188="","",②選手情報入力!D197)</f>
        <v/>
      </c>
      <c r="G188" t="str">
        <f>IF(E188="","",IF(②選手情報入力!I197="男",1,2))</f>
        <v/>
      </c>
      <c r="H188" t="str">
        <f>IF(E188="","",VLOOKUP(data_kyogisha!Q188,Sheet3!A:G,2,0))</f>
        <v/>
      </c>
      <c r="I188" t="str">
        <f>IF(E188="","",IF(②選手情報入力!M197="","",②選手情報入力!M197))</f>
        <v/>
      </c>
      <c r="J188" s="28" t="str">
        <f>IF(E188="","",②選手情報入力!N197)</f>
        <v/>
      </c>
      <c r="K188" t="str">
        <f>IF(E188="","",VLOOKUP(data_kyogisha!U188,Sheet3!A:G,2,0))</f>
        <v/>
      </c>
      <c r="L188" t="str">
        <f>IF(E188="","",IF(②選手情報入力!P197="","",②選手情報入力!P197))</f>
        <v/>
      </c>
      <c r="M188" s="28" t="str">
        <f>IF(E188="","",②選手情報入力!Q197)</f>
        <v/>
      </c>
      <c r="N188" t="s">
        <v>1416</v>
      </c>
      <c r="O188" t="str">
        <f>IF(E188="","",IF(②選手情報入力!S197="","",②選手情報入力!S197))</f>
        <v/>
      </c>
      <c r="P188" t="s">
        <v>1416</v>
      </c>
      <c r="Q188" t="s">
        <v>1416</v>
      </c>
      <c r="R188" t="str">
        <f>IF(E188="","",IF(②選手情報入力!T197="","",IF(G188=1,IF(②選手情報入力!$U$6="","",②選手情報入力!$U$6),IF(②選手情報入力!$U$7="","",②選手情報入力!$U$7))))</f>
        <v/>
      </c>
      <c r="S188" t="str">
        <f>IF(E188="","",IF(②選手情報入力!T197="","",IF(G188=1,IF(②選手情報入力!$T$6="",0,1),IF(②選手情報入力!$T$7="",0,1))))</f>
        <v/>
      </c>
      <c r="T188" t="str">
        <f>IF(E188="","",IF(②選手情報入力!T197="","",2))</f>
        <v/>
      </c>
      <c r="U188" t="s">
        <v>1416</v>
      </c>
      <c r="V188" t="str">
        <f>IF(E188="","",IF(②選手情報入力!V197="","",IF(G188=1,IF(②選手情報入力!$W$6="","",②選手情報入力!$W$6),IF(②選手情報入力!$W$7="","",②選手情報入力!$W$7))))</f>
        <v/>
      </c>
      <c r="W188" t="str">
        <f>IF(E188="","",IF(②選手情報入力!V197="","",IF(G188=1,IF(②選手情報入力!$V$6="",0,1),IF(②選手情報入力!$V$7="",0,1))))</f>
        <v/>
      </c>
      <c r="X188" t="str">
        <f>IF(E188="","",IF(②選手情報入力!V197="","",2))</f>
        <v/>
      </c>
    </row>
    <row r="189" spans="1:24">
      <c r="A189" t="str">
        <f>IF(E189="","",data_kyogisha!A189)</f>
        <v/>
      </c>
      <c r="B189" t="str">
        <f>IF(E189="","",①団体情報入力!$C$5)</f>
        <v/>
      </c>
      <c r="C189" t="str">
        <f>IF(A189="","",VLOOKUP(B189,Sheet6!C:D,2,0))</f>
        <v/>
      </c>
      <c r="E189" t="str">
        <f>IF(②選手情報入力!C198="","",②選手情報入力!C198)</f>
        <v/>
      </c>
      <c r="F189" t="str">
        <f>IF(E189="","",②選手情報入力!D198)</f>
        <v/>
      </c>
      <c r="G189" t="str">
        <f>IF(E189="","",IF(②選手情報入力!I198="男",1,2))</f>
        <v/>
      </c>
      <c r="H189" t="str">
        <f>IF(E189="","",VLOOKUP(data_kyogisha!Q189,Sheet3!A:G,2,0))</f>
        <v/>
      </c>
      <c r="I189" t="str">
        <f>IF(E189="","",IF(②選手情報入力!M198="","",②選手情報入力!M198))</f>
        <v/>
      </c>
      <c r="J189" s="28" t="str">
        <f>IF(E189="","",②選手情報入力!N198)</f>
        <v/>
      </c>
      <c r="K189" t="str">
        <f>IF(E189="","",VLOOKUP(data_kyogisha!U189,Sheet3!A:G,2,0))</f>
        <v/>
      </c>
      <c r="L189" t="str">
        <f>IF(E189="","",IF(②選手情報入力!P198="","",②選手情報入力!P198))</f>
        <v/>
      </c>
      <c r="M189" s="28" t="str">
        <f>IF(E189="","",②選手情報入力!Q198)</f>
        <v/>
      </c>
      <c r="N189" t="s">
        <v>1416</v>
      </c>
      <c r="O189" t="str">
        <f>IF(E189="","",IF(②選手情報入力!S198="","",②選手情報入力!S198))</f>
        <v/>
      </c>
      <c r="P189" t="s">
        <v>1416</v>
      </c>
      <c r="Q189" t="s">
        <v>1416</v>
      </c>
      <c r="R189" t="str">
        <f>IF(E189="","",IF(②選手情報入力!T198="","",IF(G189=1,IF(②選手情報入力!$U$6="","",②選手情報入力!$U$6),IF(②選手情報入力!$U$7="","",②選手情報入力!$U$7))))</f>
        <v/>
      </c>
      <c r="S189" t="str">
        <f>IF(E189="","",IF(②選手情報入力!T198="","",IF(G189=1,IF(②選手情報入力!$T$6="",0,1),IF(②選手情報入力!$T$7="",0,1))))</f>
        <v/>
      </c>
      <c r="T189" t="str">
        <f>IF(E189="","",IF(②選手情報入力!T198="","",2))</f>
        <v/>
      </c>
      <c r="U189" t="s">
        <v>1416</v>
      </c>
      <c r="V189" t="str">
        <f>IF(E189="","",IF(②選手情報入力!V198="","",IF(G189=1,IF(②選手情報入力!$W$6="","",②選手情報入力!$W$6),IF(②選手情報入力!$W$7="","",②選手情報入力!$W$7))))</f>
        <v/>
      </c>
      <c r="W189" t="str">
        <f>IF(E189="","",IF(②選手情報入力!V198="","",IF(G189=1,IF(②選手情報入力!$V$6="",0,1),IF(②選手情報入力!$V$7="",0,1))))</f>
        <v/>
      </c>
      <c r="X189" t="str">
        <f>IF(E189="","",IF(②選手情報入力!V198="","",2))</f>
        <v/>
      </c>
    </row>
    <row r="190" spans="1:24">
      <c r="A190" t="str">
        <f>IF(E190="","",data_kyogisha!A190)</f>
        <v/>
      </c>
      <c r="B190" t="str">
        <f>IF(E190="","",①団体情報入力!$C$5)</f>
        <v/>
      </c>
      <c r="C190" t="str">
        <f>IF(A190="","",VLOOKUP(B190,Sheet6!C:D,2,0))</f>
        <v/>
      </c>
      <c r="E190" t="str">
        <f>IF(②選手情報入力!C199="","",②選手情報入力!C199)</f>
        <v/>
      </c>
      <c r="F190" t="str">
        <f>IF(E190="","",②選手情報入力!D199)</f>
        <v/>
      </c>
      <c r="G190" t="str">
        <f>IF(E190="","",IF(②選手情報入力!I199="男",1,2))</f>
        <v/>
      </c>
      <c r="H190" t="str">
        <f>IF(E190="","",VLOOKUP(data_kyogisha!Q190,Sheet3!A:G,2,0))</f>
        <v/>
      </c>
      <c r="I190" t="str">
        <f>IF(E190="","",IF(②選手情報入力!M199="","",②選手情報入力!M199))</f>
        <v/>
      </c>
      <c r="J190" s="28" t="str">
        <f>IF(E190="","",②選手情報入力!N199)</f>
        <v/>
      </c>
      <c r="K190" t="str">
        <f>IF(E190="","",VLOOKUP(data_kyogisha!U190,Sheet3!A:G,2,0))</f>
        <v/>
      </c>
      <c r="L190" t="str">
        <f>IF(E190="","",IF(②選手情報入力!P199="","",②選手情報入力!P199))</f>
        <v/>
      </c>
      <c r="M190" s="28" t="str">
        <f>IF(E190="","",②選手情報入力!Q199)</f>
        <v/>
      </c>
      <c r="N190" t="s">
        <v>1416</v>
      </c>
      <c r="O190" t="str">
        <f>IF(E190="","",IF(②選手情報入力!S199="","",②選手情報入力!S199))</f>
        <v/>
      </c>
      <c r="P190" t="s">
        <v>1416</v>
      </c>
      <c r="Q190" t="s">
        <v>1416</v>
      </c>
      <c r="R190" t="str">
        <f>IF(E190="","",IF(②選手情報入力!T199="","",IF(G190=1,IF(②選手情報入力!$U$6="","",②選手情報入力!$U$6),IF(②選手情報入力!$U$7="","",②選手情報入力!$U$7))))</f>
        <v/>
      </c>
      <c r="S190" t="str">
        <f>IF(E190="","",IF(②選手情報入力!T199="","",IF(G190=1,IF(②選手情報入力!$T$6="",0,1),IF(②選手情報入力!$T$7="",0,1))))</f>
        <v/>
      </c>
      <c r="T190" t="str">
        <f>IF(E190="","",IF(②選手情報入力!T199="","",2))</f>
        <v/>
      </c>
      <c r="U190" t="s">
        <v>1416</v>
      </c>
      <c r="V190" t="str">
        <f>IF(E190="","",IF(②選手情報入力!V199="","",IF(G190=1,IF(②選手情報入力!$W$6="","",②選手情報入力!$W$6),IF(②選手情報入力!$W$7="","",②選手情報入力!$W$7))))</f>
        <v/>
      </c>
      <c r="W190" t="str">
        <f>IF(E190="","",IF(②選手情報入力!V199="","",IF(G190=1,IF(②選手情報入力!$V$6="",0,1),IF(②選手情報入力!$V$7="",0,1))))</f>
        <v/>
      </c>
      <c r="X190" t="str">
        <f>IF(E190="","",IF(②選手情報入力!V199="","",2))</f>
        <v/>
      </c>
    </row>
    <row r="191" spans="1:24">
      <c r="A191" t="str">
        <f>IF(E191="","",data_kyogisha!A191)</f>
        <v/>
      </c>
      <c r="B191" t="str">
        <f>IF(E191="","",①団体情報入力!$C$5)</f>
        <v/>
      </c>
      <c r="C191" t="str">
        <f>IF(A191="","",VLOOKUP(B191,Sheet6!C:D,2,0))</f>
        <v/>
      </c>
      <c r="E191" t="str">
        <f>IF(②選手情報入力!C200="","",②選手情報入力!C200)</f>
        <v/>
      </c>
      <c r="F191" t="str">
        <f>IF(E191="","",②選手情報入力!D200)</f>
        <v/>
      </c>
      <c r="G191" t="str">
        <f>IF(E191="","",IF(②選手情報入力!I200="男",1,2))</f>
        <v/>
      </c>
      <c r="H191" t="str">
        <f>IF(E191="","",VLOOKUP(data_kyogisha!Q191,Sheet3!A:G,2,0))</f>
        <v/>
      </c>
      <c r="I191" t="str">
        <f>IF(E191="","",IF(②選手情報入力!M200="","",②選手情報入力!M200))</f>
        <v/>
      </c>
      <c r="J191" s="28" t="str">
        <f>IF(E191="","",②選手情報入力!N200)</f>
        <v/>
      </c>
      <c r="K191" t="str">
        <f>IF(E191="","",VLOOKUP(data_kyogisha!U191,Sheet3!A:G,2,0))</f>
        <v/>
      </c>
      <c r="L191" t="str">
        <f>IF(E191="","",IF(②選手情報入力!P200="","",②選手情報入力!P200))</f>
        <v/>
      </c>
      <c r="M191" s="28" t="str">
        <f>IF(E191="","",②選手情報入力!Q200)</f>
        <v/>
      </c>
      <c r="N191" t="s">
        <v>1416</v>
      </c>
      <c r="O191" t="str">
        <f>IF(E191="","",IF(②選手情報入力!S200="","",②選手情報入力!S200))</f>
        <v/>
      </c>
      <c r="P191" t="s">
        <v>1416</v>
      </c>
      <c r="Q191" t="s">
        <v>1416</v>
      </c>
      <c r="R191" t="str">
        <f>IF(E191="","",IF(②選手情報入力!T200="","",IF(G191=1,IF(②選手情報入力!$U$6="","",②選手情報入力!$U$6),IF(②選手情報入力!$U$7="","",②選手情報入力!$U$7))))</f>
        <v/>
      </c>
      <c r="S191" t="str">
        <f>IF(E191="","",IF(②選手情報入力!T200="","",IF(G191=1,IF(②選手情報入力!$T$6="",0,1),IF(②選手情報入力!$T$7="",0,1))))</f>
        <v/>
      </c>
      <c r="T191" t="str">
        <f>IF(E191="","",IF(②選手情報入力!T200="","",2))</f>
        <v/>
      </c>
      <c r="U191" t="s">
        <v>1416</v>
      </c>
      <c r="V191" t="str">
        <f>IF(E191="","",IF(②選手情報入力!V200="","",IF(G191=1,IF(②選手情報入力!$W$6="","",②選手情報入力!$W$6),IF(②選手情報入力!$W$7="","",②選手情報入力!$W$7))))</f>
        <v/>
      </c>
      <c r="W191" t="str">
        <f>IF(E191="","",IF(②選手情報入力!V200="","",IF(G191=1,IF(②選手情報入力!$V$6="",0,1),IF(②選手情報入力!$V$7="",0,1))))</f>
        <v/>
      </c>
      <c r="X191" t="str">
        <f>IF(E191="","",IF(②選手情報入力!V200="","",2))</f>
        <v/>
      </c>
    </row>
    <row r="192" spans="1:24">
      <c r="A192" t="str">
        <f>IF(E192="","",data_kyogisha!A192)</f>
        <v/>
      </c>
      <c r="B192" t="str">
        <f>IF(E192="","",①団体情報入力!$C$5)</f>
        <v/>
      </c>
      <c r="C192" t="str">
        <f>IF(A192="","",VLOOKUP(B192,Sheet6!C:D,2,0))</f>
        <v/>
      </c>
      <c r="E192" t="str">
        <f>IF(②選手情報入力!C201="","",②選手情報入力!C201)</f>
        <v/>
      </c>
      <c r="F192" t="str">
        <f>IF(E192="","",②選手情報入力!D201)</f>
        <v/>
      </c>
      <c r="G192" t="str">
        <f>IF(E192="","",IF(②選手情報入力!I201="男",1,2))</f>
        <v/>
      </c>
      <c r="H192" t="str">
        <f>IF(E192="","",VLOOKUP(data_kyogisha!Q192,Sheet3!A:G,2,0))</f>
        <v/>
      </c>
      <c r="I192" t="str">
        <f>IF(E192="","",IF(②選手情報入力!M201="","",②選手情報入力!M201))</f>
        <v/>
      </c>
      <c r="J192" s="28" t="str">
        <f>IF(E192="","",②選手情報入力!N201)</f>
        <v/>
      </c>
      <c r="K192" t="str">
        <f>IF(E192="","",VLOOKUP(data_kyogisha!U192,Sheet3!A:G,2,0))</f>
        <v/>
      </c>
      <c r="L192" t="str">
        <f>IF(E192="","",IF(②選手情報入力!P201="","",②選手情報入力!P201))</f>
        <v/>
      </c>
      <c r="M192" s="28" t="str">
        <f>IF(E192="","",②選手情報入力!Q201)</f>
        <v/>
      </c>
      <c r="N192" t="s">
        <v>1416</v>
      </c>
      <c r="O192" t="str">
        <f>IF(E192="","",IF(②選手情報入力!S201="","",②選手情報入力!S201))</f>
        <v/>
      </c>
      <c r="P192" t="s">
        <v>1416</v>
      </c>
      <c r="Q192" t="s">
        <v>1416</v>
      </c>
      <c r="R192" t="str">
        <f>IF(E192="","",IF(②選手情報入力!T201="","",IF(G192=1,IF(②選手情報入力!$U$6="","",②選手情報入力!$U$6),IF(②選手情報入力!$U$7="","",②選手情報入力!$U$7))))</f>
        <v/>
      </c>
      <c r="S192" t="str">
        <f>IF(E192="","",IF(②選手情報入力!T201="","",IF(G192=1,IF(②選手情報入力!$T$6="",0,1),IF(②選手情報入力!$T$7="",0,1))))</f>
        <v/>
      </c>
      <c r="T192" t="str">
        <f>IF(E192="","",IF(②選手情報入力!T201="","",2))</f>
        <v/>
      </c>
      <c r="U192" t="s">
        <v>1416</v>
      </c>
      <c r="V192" t="str">
        <f>IF(E192="","",IF(②選手情報入力!V201="","",IF(G192=1,IF(②選手情報入力!$W$6="","",②選手情報入力!$W$6),IF(②選手情報入力!$W$7="","",②選手情報入力!$W$7))))</f>
        <v/>
      </c>
      <c r="W192" t="str">
        <f>IF(E192="","",IF(②選手情報入力!V201="","",IF(G192=1,IF(②選手情報入力!$V$6="",0,1),IF(②選手情報入力!$V$7="",0,1))))</f>
        <v/>
      </c>
      <c r="X192" t="str">
        <f>IF(E192="","",IF(②選手情報入力!V201="","",2))</f>
        <v/>
      </c>
    </row>
    <row r="193" spans="1:24">
      <c r="A193" t="str">
        <f>IF(E193="","",data_kyogisha!A193)</f>
        <v/>
      </c>
      <c r="B193" t="str">
        <f>IF(E193="","",①団体情報入力!$C$5)</f>
        <v/>
      </c>
      <c r="C193" t="str">
        <f>IF(A193="","",VLOOKUP(B193,Sheet6!C:D,2,0))</f>
        <v/>
      </c>
      <c r="E193" t="str">
        <f>IF(②選手情報入力!C202="","",②選手情報入力!C202)</f>
        <v/>
      </c>
      <c r="F193" t="str">
        <f>IF(E193="","",②選手情報入力!D202)</f>
        <v/>
      </c>
      <c r="G193" t="str">
        <f>IF(E193="","",IF(②選手情報入力!I202="男",1,2))</f>
        <v/>
      </c>
      <c r="H193" t="str">
        <f>IF(E193="","",VLOOKUP(data_kyogisha!Q193,Sheet3!A:G,2,0))</f>
        <v/>
      </c>
      <c r="I193" t="str">
        <f>IF(E193="","",IF(②選手情報入力!M202="","",②選手情報入力!M202))</f>
        <v/>
      </c>
      <c r="J193" s="28" t="str">
        <f>IF(E193="","",②選手情報入力!N202)</f>
        <v/>
      </c>
      <c r="K193" t="str">
        <f>IF(E193="","",VLOOKUP(data_kyogisha!U193,Sheet3!A:G,2,0))</f>
        <v/>
      </c>
      <c r="L193" t="str">
        <f>IF(E193="","",IF(②選手情報入力!P202="","",②選手情報入力!P202))</f>
        <v/>
      </c>
      <c r="M193" s="28" t="str">
        <f>IF(E193="","",②選手情報入力!Q202)</f>
        <v/>
      </c>
      <c r="N193" t="s">
        <v>1416</v>
      </c>
      <c r="O193" t="str">
        <f>IF(E193="","",IF(②選手情報入力!S202="","",②選手情報入力!S202))</f>
        <v/>
      </c>
      <c r="P193" t="s">
        <v>1416</v>
      </c>
      <c r="Q193" t="s">
        <v>1416</v>
      </c>
      <c r="R193" t="str">
        <f>IF(E193="","",IF(②選手情報入力!T202="","",IF(G193=1,IF(②選手情報入力!$U$6="","",②選手情報入力!$U$6),IF(②選手情報入力!$U$7="","",②選手情報入力!$U$7))))</f>
        <v/>
      </c>
      <c r="S193" t="str">
        <f>IF(E193="","",IF(②選手情報入力!T202="","",IF(G193=1,IF(②選手情報入力!$T$6="",0,1),IF(②選手情報入力!$T$7="",0,1))))</f>
        <v/>
      </c>
      <c r="T193" t="str">
        <f>IF(E193="","",IF(②選手情報入力!T202="","",2))</f>
        <v/>
      </c>
      <c r="U193" t="s">
        <v>1416</v>
      </c>
      <c r="V193" t="str">
        <f>IF(E193="","",IF(②選手情報入力!V202="","",IF(G193=1,IF(②選手情報入力!$W$6="","",②選手情報入力!$W$6),IF(②選手情報入力!$W$7="","",②選手情報入力!$W$7))))</f>
        <v/>
      </c>
      <c r="W193" t="str">
        <f>IF(E193="","",IF(②選手情報入力!V202="","",IF(G193=1,IF(②選手情報入力!$V$6="",0,1),IF(②選手情報入力!$V$7="",0,1))))</f>
        <v/>
      </c>
      <c r="X193" t="str">
        <f>IF(E193="","",IF(②選手情報入力!V202="","",2))</f>
        <v/>
      </c>
    </row>
    <row r="194" spans="1:24">
      <c r="A194" t="str">
        <f>IF(E194="","",data_kyogisha!A194)</f>
        <v/>
      </c>
      <c r="B194" t="str">
        <f>IF(E194="","",①団体情報入力!$C$5)</f>
        <v/>
      </c>
      <c r="C194" t="str">
        <f>IF(A194="","",VLOOKUP(B194,Sheet6!C:D,2,0))</f>
        <v/>
      </c>
      <c r="E194" t="str">
        <f>IF(②選手情報入力!C203="","",②選手情報入力!C203)</f>
        <v/>
      </c>
      <c r="F194" t="str">
        <f>IF(E194="","",②選手情報入力!D203)</f>
        <v/>
      </c>
      <c r="G194" t="str">
        <f>IF(E194="","",IF(②選手情報入力!I203="男",1,2))</f>
        <v/>
      </c>
      <c r="H194" t="str">
        <f>IF(E194="","",VLOOKUP(data_kyogisha!Q194,Sheet3!A:G,2,0))</f>
        <v/>
      </c>
      <c r="I194" t="str">
        <f>IF(E194="","",IF(②選手情報入力!M203="","",②選手情報入力!M203))</f>
        <v/>
      </c>
      <c r="J194" s="28" t="str">
        <f>IF(E194="","",②選手情報入力!N203)</f>
        <v/>
      </c>
      <c r="K194" t="str">
        <f>IF(E194="","",VLOOKUP(data_kyogisha!U194,Sheet3!A:G,2,0))</f>
        <v/>
      </c>
      <c r="L194" t="str">
        <f>IF(E194="","",IF(②選手情報入力!P203="","",②選手情報入力!P203))</f>
        <v/>
      </c>
      <c r="M194" s="28" t="str">
        <f>IF(E194="","",②選手情報入力!Q203)</f>
        <v/>
      </c>
      <c r="N194" t="s">
        <v>1416</v>
      </c>
      <c r="O194" t="str">
        <f>IF(E194="","",IF(②選手情報入力!S203="","",②選手情報入力!S203))</f>
        <v/>
      </c>
      <c r="P194" t="s">
        <v>1416</v>
      </c>
      <c r="Q194" t="s">
        <v>1416</v>
      </c>
      <c r="R194" t="str">
        <f>IF(E194="","",IF(②選手情報入力!T203="","",IF(G194=1,IF(②選手情報入力!$U$6="","",②選手情報入力!$U$6),IF(②選手情報入力!$U$7="","",②選手情報入力!$U$7))))</f>
        <v/>
      </c>
      <c r="S194" t="str">
        <f>IF(E194="","",IF(②選手情報入力!T203="","",IF(G194=1,IF(②選手情報入力!$T$6="",0,1),IF(②選手情報入力!$T$7="",0,1))))</f>
        <v/>
      </c>
      <c r="T194" t="str">
        <f>IF(E194="","",IF(②選手情報入力!T203="","",2))</f>
        <v/>
      </c>
      <c r="U194" t="s">
        <v>1416</v>
      </c>
      <c r="V194" t="str">
        <f>IF(E194="","",IF(②選手情報入力!V203="","",IF(G194=1,IF(②選手情報入力!$W$6="","",②選手情報入力!$W$6),IF(②選手情報入力!$W$7="","",②選手情報入力!$W$7))))</f>
        <v/>
      </c>
      <c r="W194" t="str">
        <f>IF(E194="","",IF(②選手情報入力!V203="","",IF(G194=1,IF(②選手情報入力!$V$6="",0,1),IF(②選手情報入力!$V$7="",0,1))))</f>
        <v/>
      </c>
      <c r="X194" t="str">
        <f>IF(E194="","",IF(②選手情報入力!V203="","",2))</f>
        <v/>
      </c>
    </row>
    <row r="195" spans="1:24">
      <c r="A195" t="str">
        <f>IF(E195="","",data_kyogisha!A195)</f>
        <v/>
      </c>
      <c r="B195" t="str">
        <f>IF(E195="","",①団体情報入力!$C$5)</f>
        <v/>
      </c>
      <c r="C195" t="str">
        <f>IF(A195="","",VLOOKUP(B195,Sheet6!C:D,2,0))</f>
        <v/>
      </c>
      <c r="E195" t="str">
        <f>IF(②選手情報入力!C204="","",②選手情報入力!C204)</f>
        <v/>
      </c>
      <c r="F195" t="str">
        <f>IF(E195="","",②選手情報入力!D204)</f>
        <v/>
      </c>
      <c r="G195" t="str">
        <f>IF(E195="","",IF(②選手情報入力!I204="男",1,2))</f>
        <v/>
      </c>
      <c r="H195" t="str">
        <f>IF(E195="","",VLOOKUP(data_kyogisha!Q195,Sheet3!A:G,2,0))</f>
        <v/>
      </c>
      <c r="I195" t="str">
        <f>IF(E195="","",IF(②選手情報入力!M204="","",②選手情報入力!M204))</f>
        <v/>
      </c>
      <c r="J195" s="28" t="str">
        <f>IF(E195="","",②選手情報入力!N204)</f>
        <v/>
      </c>
      <c r="K195" t="str">
        <f>IF(E195="","",VLOOKUP(data_kyogisha!U195,Sheet3!A:G,2,0))</f>
        <v/>
      </c>
      <c r="L195" t="str">
        <f>IF(E195="","",IF(②選手情報入力!P204="","",②選手情報入力!P204))</f>
        <v/>
      </c>
      <c r="M195" s="28" t="str">
        <f>IF(E195="","",②選手情報入力!Q204)</f>
        <v/>
      </c>
      <c r="N195" t="s">
        <v>1416</v>
      </c>
      <c r="O195" t="str">
        <f>IF(E195="","",IF(②選手情報入力!S204="","",②選手情報入力!S204))</f>
        <v/>
      </c>
      <c r="P195" t="s">
        <v>1416</v>
      </c>
      <c r="Q195" t="s">
        <v>1416</v>
      </c>
      <c r="R195" t="str">
        <f>IF(E195="","",IF(②選手情報入力!T204="","",IF(G195=1,IF(②選手情報入力!$U$6="","",②選手情報入力!$U$6),IF(②選手情報入力!$U$7="","",②選手情報入力!$U$7))))</f>
        <v/>
      </c>
      <c r="S195" t="str">
        <f>IF(E195="","",IF(②選手情報入力!T204="","",IF(G195=1,IF(②選手情報入力!$T$6="",0,1),IF(②選手情報入力!$T$7="",0,1))))</f>
        <v/>
      </c>
      <c r="T195" t="str">
        <f>IF(E195="","",IF(②選手情報入力!T204="","",2))</f>
        <v/>
      </c>
      <c r="U195" t="s">
        <v>1416</v>
      </c>
      <c r="V195" t="str">
        <f>IF(E195="","",IF(②選手情報入力!V204="","",IF(G195=1,IF(②選手情報入力!$W$6="","",②選手情報入力!$W$6),IF(②選手情報入力!$W$7="","",②選手情報入力!$W$7))))</f>
        <v/>
      </c>
      <c r="W195" t="str">
        <f>IF(E195="","",IF(②選手情報入力!V204="","",IF(G195=1,IF(②選手情報入力!$V$6="",0,1),IF(②選手情報入力!$V$7="",0,1))))</f>
        <v/>
      </c>
      <c r="X195" t="str">
        <f>IF(E195="","",IF(②選手情報入力!V204="","",2))</f>
        <v/>
      </c>
    </row>
    <row r="196" spans="1:24">
      <c r="A196" t="str">
        <f>IF(E196="","",data_kyogisha!A196)</f>
        <v/>
      </c>
      <c r="B196" t="str">
        <f>IF(E196="","",①団体情報入力!$C$5)</f>
        <v/>
      </c>
      <c r="C196" t="str">
        <f>IF(A196="","",VLOOKUP(B196,Sheet6!C:D,2,0))</f>
        <v/>
      </c>
      <c r="E196" t="str">
        <f>IF(②選手情報入力!C205="","",②選手情報入力!C205)</f>
        <v/>
      </c>
      <c r="F196" t="str">
        <f>IF(E196="","",②選手情報入力!D205)</f>
        <v/>
      </c>
      <c r="G196" t="str">
        <f>IF(E196="","",IF(②選手情報入力!I205="男",1,2))</f>
        <v/>
      </c>
      <c r="H196" t="str">
        <f>IF(E196="","",VLOOKUP(data_kyogisha!Q196,Sheet3!A:G,2,0))</f>
        <v/>
      </c>
      <c r="I196" t="str">
        <f>IF(E196="","",IF(②選手情報入力!M205="","",②選手情報入力!M205))</f>
        <v/>
      </c>
      <c r="J196" s="28" t="str">
        <f>IF(E196="","",②選手情報入力!N205)</f>
        <v/>
      </c>
      <c r="K196" t="str">
        <f>IF(E196="","",VLOOKUP(data_kyogisha!U196,Sheet3!A:G,2,0))</f>
        <v/>
      </c>
      <c r="L196" t="str">
        <f>IF(E196="","",IF(②選手情報入力!P205="","",②選手情報入力!P205))</f>
        <v/>
      </c>
      <c r="M196" s="28" t="str">
        <f>IF(E196="","",②選手情報入力!Q205)</f>
        <v/>
      </c>
      <c r="N196" t="s">
        <v>1416</v>
      </c>
      <c r="O196" t="str">
        <f>IF(E196="","",IF(②選手情報入力!S205="","",②選手情報入力!S205))</f>
        <v/>
      </c>
      <c r="P196" t="s">
        <v>1416</v>
      </c>
      <c r="Q196" t="s">
        <v>1416</v>
      </c>
      <c r="R196" t="str">
        <f>IF(E196="","",IF(②選手情報入力!T205="","",IF(G196=1,IF(②選手情報入力!$U$6="","",②選手情報入力!$U$6),IF(②選手情報入力!$U$7="","",②選手情報入力!$U$7))))</f>
        <v/>
      </c>
      <c r="S196" t="str">
        <f>IF(E196="","",IF(②選手情報入力!T205="","",IF(G196=1,IF(②選手情報入力!$T$6="",0,1),IF(②選手情報入力!$T$7="",0,1))))</f>
        <v/>
      </c>
      <c r="T196" t="str">
        <f>IF(E196="","",IF(②選手情報入力!T205="","",2))</f>
        <v/>
      </c>
      <c r="U196" t="s">
        <v>1416</v>
      </c>
      <c r="V196" t="str">
        <f>IF(E196="","",IF(②選手情報入力!V205="","",IF(G196=1,IF(②選手情報入力!$W$6="","",②選手情報入力!$W$6),IF(②選手情報入力!$W$7="","",②選手情報入力!$W$7))))</f>
        <v/>
      </c>
      <c r="W196" t="str">
        <f>IF(E196="","",IF(②選手情報入力!V205="","",IF(G196=1,IF(②選手情報入力!$V$6="",0,1),IF(②選手情報入力!$V$7="",0,1))))</f>
        <v/>
      </c>
      <c r="X196" t="str">
        <f>IF(E196="","",IF(②選手情報入力!V205="","",2))</f>
        <v/>
      </c>
    </row>
    <row r="197" spans="1:24">
      <c r="A197" t="str">
        <f>IF(E197="","",data_kyogisha!A197)</f>
        <v/>
      </c>
      <c r="B197" t="str">
        <f>IF(E197="","",①団体情報入力!$C$5)</f>
        <v/>
      </c>
      <c r="C197" t="str">
        <f>IF(A197="","",VLOOKUP(B197,Sheet6!C:D,2,0))</f>
        <v/>
      </c>
      <c r="E197" t="str">
        <f>IF(②選手情報入力!C206="","",②選手情報入力!C206)</f>
        <v/>
      </c>
      <c r="F197" t="str">
        <f>IF(E197="","",②選手情報入力!D206)</f>
        <v/>
      </c>
      <c r="G197" t="str">
        <f>IF(E197="","",IF(②選手情報入力!I206="男",1,2))</f>
        <v/>
      </c>
      <c r="H197" t="str">
        <f>IF(E197="","",VLOOKUP(data_kyogisha!Q197,Sheet3!A:G,2,0))</f>
        <v/>
      </c>
      <c r="I197" t="str">
        <f>IF(E197="","",IF(②選手情報入力!M206="","",②選手情報入力!M206))</f>
        <v/>
      </c>
      <c r="J197" s="28" t="str">
        <f>IF(E197="","",②選手情報入力!N206)</f>
        <v/>
      </c>
      <c r="K197" t="str">
        <f>IF(E197="","",VLOOKUP(data_kyogisha!U197,Sheet3!A:G,2,0))</f>
        <v/>
      </c>
      <c r="L197" t="str">
        <f>IF(E197="","",IF(②選手情報入力!P206="","",②選手情報入力!P206))</f>
        <v/>
      </c>
      <c r="M197" s="28" t="str">
        <f>IF(E197="","",②選手情報入力!Q206)</f>
        <v/>
      </c>
      <c r="N197" t="s">
        <v>1416</v>
      </c>
      <c r="O197" t="str">
        <f>IF(E197="","",IF(②選手情報入力!S206="","",②選手情報入力!S206))</f>
        <v/>
      </c>
      <c r="P197" t="s">
        <v>1416</v>
      </c>
      <c r="Q197" t="s">
        <v>1416</v>
      </c>
      <c r="R197" t="str">
        <f>IF(E197="","",IF(②選手情報入力!T206="","",IF(G197=1,IF(②選手情報入力!$U$6="","",②選手情報入力!$U$6),IF(②選手情報入力!$U$7="","",②選手情報入力!$U$7))))</f>
        <v/>
      </c>
      <c r="S197" t="str">
        <f>IF(E197="","",IF(②選手情報入力!T206="","",IF(G197=1,IF(②選手情報入力!$T$6="",0,1),IF(②選手情報入力!$T$7="",0,1))))</f>
        <v/>
      </c>
      <c r="T197" t="str">
        <f>IF(E197="","",IF(②選手情報入力!T206="","",2))</f>
        <v/>
      </c>
      <c r="U197" t="s">
        <v>1416</v>
      </c>
      <c r="V197" t="str">
        <f>IF(E197="","",IF(②選手情報入力!V206="","",IF(G197=1,IF(②選手情報入力!$W$6="","",②選手情報入力!$W$6),IF(②選手情報入力!$W$7="","",②選手情報入力!$W$7))))</f>
        <v/>
      </c>
      <c r="W197" t="str">
        <f>IF(E197="","",IF(②選手情報入力!V206="","",IF(G197=1,IF(②選手情報入力!$V$6="",0,1),IF(②選手情報入力!$V$7="",0,1))))</f>
        <v/>
      </c>
      <c r="X197" t="str">
        <f>IF(E197="","",IF(②選手情報入力!V206="","",2))</f>
        <v/>
      </c>
    </row>
    <row r="198" spans="1:24">
      <c r="A198" t="str">
        <f>IF(E198="","",data_kyogisha!A198)</f>
        <v/>
      </c>
      <c r="B198" t="str">
        <f>IF(E198="","",①団体情報入力!$C$5)</f>
        <v/>
      </c>
      <c r="C198" t="str">
        <f>IF(A198="","",VLOOKUP(B198,Sheet6!C:D,2,0))</f>
        <v/>
      </c>
      <c r="E198" t="str">
        <f>IF(②選手情報入力!C207="","",②選手情報入力!C207)</f>
        <v/>
      </c>
      <c r="F198" t="str">
        <f>IF(E198="","",②選手情報入力!D207)</f>
        <v/>
      </c>
      <c r="G198" t="str">
        <f>IF(E198="","",IF(②選手情報入力!I207="男",1,2))</f>
        <v/>
      </c>
      <c r="H198" t="str">
        <f>IF(E198="","",VLOOKUP(data_kyogisha!Q198,Sheet3!A:G,2,0))</f>
        <v/>
      </c>
      <c r="I198" t="str">
        <f>IF(E198="","",IF(②選手情報入力!M207="","",②選手情報入力!M207))</f>
        <v/>
      </c>
      <c r="J198" s="28" t="str">
        <f>IF(E198="","",②選手情報入力!N207)</f>
        <v/>
      </c>
      <c r="K198" t="str">
        <f>IF(E198="","",VLOOKUP(data_kyogisha!U198,Sheet3!A:G,2,0))</f>
        <v/>
      </c>
      <c r="L198" t="str">
        <f>IF(E198="","",IF(②選手情報入力!P207="","",②選手情報入力!P207))</f>
        <v/>
      </c>
      <c r="M198" s="28" t="str">
        <f>IF(E198="","",②選手情報入力!Q207)</f>
        <v/>
      </c>
      <c r="N198" t="s">
        <v>1416</v>
      </c>
      <c r="O198" t="str">
        <f>IF(E198="","",IF(②選手情報入力!S207="","",②選手情報入力!S207))</f>
        <v/>
      </c>
      <c r="P198" t="s">
        <v>1416</v>
      </c>
      <c r="Q198" t="s">
        <v>1416</v>
      </c>
      <c r="R198" t="str">
        <f>IF(E198="","",IF(②選手情報入力!T207="","",IF(G198=1,IF(②選手情報入力!$U$6="","",②選手情報入力!$U$6),IF(②選手情報入力!$U$7="","",②選手情報入力!$U$7))))</f>
        <v/>
      </c>
      <c r="S198" t="str">
        <f>IF(E198="","",IF(②選手情報入力!T207="","",IF(G198=1,IF(②選手情報入力!$T$6="",0,1),IF(②選手情報入力!$T$7="",0,1))))</f>
        <v/>
      </c>
      <c r="T198" t="str">
        <f>IF(E198="","",IF(②選手情報入力!T207="","",2))</f>
        <v/>
      </c>
      <c r="U198" t="s">
        <v>1416</v>
      </c>
      <c r="V198" t="str">
        <f>IF(E198="","",IF(②選手情報入力!V207="","",IF(G198=1,IF(②選手情報入力!$W$6="","",②選手情報入力!$W$6),IF(②選手情報入力!$W$7="","",②選手情報入力!$W$7))))</f>
        <v/>
      </c>
      <c r="W198" t="str">
        <f>IF(E198="","",IF(②選手情報入力!V207="","",IF(G198=1,IF(②選手情報入力!$V$6="",0,1),IF(②選手情報入力!$V$7="",0,1))))</f>
        <v/>
      </c>
      <c r="X198" t="str">
        <f>IF(E198="","",IF(②選手情報入力!V207="","",2))</f>
        <v/>
      </c>
    </row>
    <row r="199" spans="1:24">
      <c r="A199" t="str">
        <f>IF(E199="","",data_kyogisha!A199)</f>
        <v/>
      </c>
      <c r="B199" t="str">
        <f>IF(E199="","",①団体情報入力!$C$5)</f>
        <v/>
      </c>
      <c r="C199" t="str">
        <f>IF(A199="","",VLOOKUP(B199,Sheet6!C:D,2,0))</f>
        <v/>
      </c>
      <c r="E199" t="str">
        <f>IF(②選手情報入力!C208="","",②選手情報入力!C208)</f>
        <v/>
      </c>
      <c r="F199" t="str">
        <f>IF(E199="","",②選手情報入力!D208)</f>
        <v/>
      </c>
      <c r="G199" t="str">
        <f>IF(E199="","",IF(②選手情報入力!I208="男",1,2))</f>
        <v/>
      </c>
      <c r="H199" t="str">
        <f>IF(E199="","",VLOOKUP(data_kyogisha!Q199,Sheet3!A:G,2,0))</f>
        <v/>
      </c>
      <c r="I199" t="str">
        <f>IF(E199="","",IF(②選手情報入力!M208="","",②選手情報入力!M208))</f>
        <v/>
      </c>
      <c r="J199" s="28" t="str">
        <f>IF(E199="","",②選手情報入力!N208)</f>
        <v/>
      </c>
      <c r="K199" t="str">
        <f>IF(E199="","",VLOOKUP(data_kyogisha!U199,Sheet3!A:G,2,0))</f>
        <v/>
      </c>
      <c r="L199" t="str">
        <f>IF(E199="","",IF(②選手情報入力!P208="","",②選手情報入力!P208))</f>
        <v/>
      </c>
      <c r="M199" s="28" t="str">
        <f>IF(E199="","",②選手情報入力!Q208)</f>
        <v/>
      </c>
      <c r="N199" t="s">
        <v>1416</v>
      </c>
      <c r="O199" t="str">
        <f>IF(E199="","",IF(②選手情報入力!S208="","",②選手情報入力!S208))</f>
        <v/>
      </c>
      <c r="P199" t="s">
        <v>1416</v>
      </c>
      <c r="Q199" t="s">
        <v>1416</v>
      </c>
      <c r="R199" t="str">
        <f>IF(E199="","",IF(②選手情報入力!T208="","",IF(G199=1,IF(②選手情報入力!$U$6="","",②選手情報入力!$U$6),IF(②選手情報入力!$U$7="","",②選手情報入力!$U$7))))</f>
        <v/>
      </c>
      <c r="S199" t="str">
        <f>IF(E199="","",IF(②選手情報入力!T208="","",IF(G199=1,IF(②選手情報入力!$T$6="",0,1),IF(②選手情報入力!$T$7="",0,1))))</f>
        <v/>
      </c>
      <c r="T199" t="str">
        <f>IF(E199="","",IF(②選手情報入力!T208="","",2))</f>
        <v/>
      </c>
      <c r="U199" t="s">
        <v>1416</v>
      </c>
      <c r="V199" t="str">
        <f>IF(E199="","",IF(②選手情報入力!V208="","",IF(G199=1,IF(②選手情報入力!$W$6="","",②選手情報入力!$W$6),IF(②選手情報入力!$W$7="","",②選手情報入力!$W$7))))</f>
        <v/>
      </c>
      <c r="W199" t="str">
        <f>IF(E199="","",IF(②選手情報入力!V208="","",IF(G199=1,IF(②選手情報入力!$V$6="",0,1),IF(②選手情報入力!$V$7="",0,1))))</f>
        <v/>
      </c>
      <c r="X199" t="str">
        <f>IF(E199="","",IF(②選手情報入力!V208="","",2))</f>
        <v/>
      </c>
    </row>
    <row r="200" spans="1:24">
      <c r="A200" t="str">
        <f>IF(E200="","",data_kyogisha!A200)</f>
        <v/>
      </c>
      <c r="B200" t="str">
        <f>IF(E200="","",①団体情報入力!$C$5)</f>
        <v/>
      </c>
      <c r="C200" t="str">
        <f>IF(A200="","",VLOOKUP(B200,Sheet6!C:D,2,0))</f>
        <v/>
      </c>
      <c r="E200" t="str">
        <f>IF(②選手情報入力!C209="","",②選手情報入力!C209)</f>
        <v/>
      </c>
      <c r="F200" t="str">
        <f>IF(E200="","",②選手情報入力!D209)</f>
        <v/>
      </c>
      <c r="G200" t="str">
        <f>IF(E200="","",IF(②選手情報入力!I209="男",1,2))</f>
        <v/>
      </c>
      <c r="H200" t="str">
        <f>IF(E200="","",VLOOKUP(data_kyogisha!Q200,Sheet3!A:G,2,0))</f>
        <v/>
      </c>
      <c r="I200" t="str">
        <f>IF(E200="","",IF(②選手情報入力!M209="","",②選手情報入力!M209))</f>
        <v/>
      </c>
      <c r="J200" s="28" t="str">
        <f>IF(E200="","",②選手情報入力!N209)</f>
        <v/>
      </c>
      <c r="K200" t="str">
        <f>IF(E200="","",VLOOKUP(data_kyogisha!U200,Sheet3!A:G,2,0))</f>
        <v/>
      </c>
      <c r="L200" t="str">
        <f>IF(E200="","",IF(②選手情報入力!P209="","",②選手情報入力!P209))</f>
        <v/>
      </c>
      <c r="M200" s="28" t="str">
        <f>IF(E200="","",②選手情報入力!Q209)</f>
        <v/>
      </c>
      <c r="N200" t="s">
        <v>1416</v>
      </c>
      <c r="O200" t="str">
        <f>IF(E200="","",IF(②選手情報入力!S209="","",②選手情報入力!S209))</f>
        <v/>
      </c>
      <c r="P200" t="s">
        <v>1416</v>
      </c>
      <c r="Q200" t="s">
        <v>1416</v>
      </c>
      <c r="R200" t="str">
        <f>IF(E200="","",IF(②選手情報入力!T209="","",IF(G200=1,IF(②選手情報入力!$U$6="","",②選手情報入力!$U$6),IF(②選手情報入力!$U$7="","",②選手情報入力!$U$7))))</f>
        <v/>
      </c>
      <c r="S200" t="str">
        <f>IF(E200="","",IF(②選手情報入力!T209="","",IF(G200=1,IF(②選手情報入力!$T$6="",0,1),IF(②選手情報入力!$T$7="",0,1))))</f>
        <v/>
      </c>
      <c r="T200" t="str">
        <f>IF(E200="","",IF(②選手情報入力!T209="","",2))</f>
        <v/>
      </c>
      <c r="U200" t="s">
        <v>1416</v>
      </c>
      <c r="V200" t="str">
        <f>IF(E200="","",IF(②選手情報入力!V209="","",IF(G200=1,IF(②選手情報入力!$W$6="","",②選手情報入力!$W$6),IF(②選手情報入力!$W$7="","",②選手情報入力!$W$7))))</f>
        <v/>
      </c>
      <c r="W200" t="str">
        <f>IF(E200="","",IF(②選手情報入力!V209="","",IF(G200=1,IF(②選手情報入力!$V$6="",0,1),IF(②選手情報入力!$V$7="",0,1))))</f>
        <v/>
      </c>
      <c r="X200" t="str">
        <f>IF(E200="","",IF(②選手情報入力!V209="","",2))</f>
        <v/>
      </c>
    </row>
    <row r="201" spans="1:24">
      <c r="A201" t="str">
        <f>IF(E201="","",data_kyogisha!A201)</f>
        <v/>
      </c>
      <c r="B201" t="str">
        <f>IF(E201="","",①団体情報入力!$C$5)</f>
        <v/>
      </c>
      <c r="C201" t="str">
        <f>IF(A201="","",VLOOKUP(B201,Sheet6!C:D,2,0))</f>
        <v/>
      </c>
      <c r="E201" t="str">
        <f>IF(②選手情報入力!C210="","",②選手情報入力!C210)</f>
        <v/>
      </c>
      <c r="F201" t="str">
        <f>IF(E201="","",②選手情報入力!D210)</f>
        <v/>
      </c>
      <c r="G201" t="str">
        <f>IF(E201="","",IF(②選手情報入力!I210="男",1,2))</f>
        <v/>
      </c>
      <c r="H201" t="str">
        <f>IF(E201="","",VLOOKUP(data_kyogisha!Q201,Sheet3!A:G,2,0))</f>
        <v/>
      </c>
      <c r="I201" t="str">
        <f>IF(E201="","",IF(②選手情報入力!M210="","",②選手情報入力!M210))</f>
        <v/>
      </c>
      <c r="J201" s="28" t="str">
        <f>IF(E201="","",②選手情報入力!N210)</f>
        <v/>
      </c>
      <c r="K201" t="str">
        <f>IF(E201="","",VLOOKUP(data_kyogisha!U201,Sheet3!A:G,2,0))</f>
        <v/>
      </c>
      <c r="L201" t="str">
        <f>IF(E201="","",IF(②選手情報入力!P210="","",②選手情報入力!P210))</f>
        <v/>
      </c>
      <c r="M201" s="28" t="str">
        <f>IF(E201="","",②選手情報入力!Q210)</f>
        <v/>
      </c>
      <c r="N201" t="s">
        <v>1416</v>
      </c>
      <c r="O201" t="str">
        <f>IF(E201="","",IF(②選手情報入力!S210="","",②選手情報入力!S210))</f>
        <v/>
      </c>
      <c r="P201" t="s">
        <v>1416</v>
      </c>
      <c r="Q201" t="s">
        <v>1416</v>
      </c>
      <c r="R201" t="str">
        <f>IF(E201="","",IF(②選手情報入力!T210="","",IF(G201=1,IF(②選手情報入力!$U$6="","",②選手情報入力!$U$6),IF(②選手情報入力!$U$7="","",②選手情報入力!$U$7))))</f>
        <v/>
      </c>
      <c r="S201" t="str">
        <f>IF(E201="","",IF(②選手情報入力!T210="","",IF(G201=1,IF(②選手情報入力!$T$6="",0,1),IF(②選手情報入力!$T$7="",0,1))))</f>
        <v/>
      </c>
      <c r="T201" t="str">
        <f>IF(E201="","",IF(②選手情報入力!T210="","",2))</f>
        <v/>
      </c>
      <c r="U201" t="s">
        <v>1416</v>
      </c>
      <c r="V201" t="str">
        <f>IF(E201="","",IF(②選手情報入力!V210="","",IF(G201=1,IF(②選手情報入力!$W$6="","",②選手情報入力!$W$6),IF(②選手情報入力!$W$7="","",②選手情報入力!$W$7))))</f>
        <v/>
      </c>
      <c r="W201" t="str">
        <f>IF(E201="","",IF(②選手情報入力!V210="","",IF(G201=1,IF(②選手情報入力!$V$6="",0,1),IF(②選手情報入力!$V$7="",0,1))))</f>
        <v/>
      </c>
      <c r="X201" t="str">
        <f>IF(E201="","",IF(②選手情報入力!V210="","",2))</f>
        <v/>
      </c>
    </row>
    <row r="202" spans="1:24">
      <c r="A202" t="str">
        <f>IF(E202="","",data_kyogisha!A202)</f>
        <v/>
      </c>
      <c r="B202" t="str">
        <f>IF(E202="","",①団体情報入力!$C$5)</f>
        <v/>
      </c>
      <c r="C202" t="str">
        <f>IF(A202="","",VLOOKUP(B202,Sheet6!C:D,2,0))</f>
        <v/>
      </c>
      <c r="E202" t="str">
        <f>IF(②選手情報入力!C211="","",②選手情報入力!C211)</f>
        <v/>
      </c>
      <c r="F202" t="str">
        <f>IF(E202="","",②選手情報入力!D211)</f>
        <v/>
      </c>
      <c r="G202" t="str">
        <f>IF(E202="","",IF(②選手情報入力!I211="男",1,2))</f>
        <v/>
      </c>
      <c r="H202" t="str">
        <f>IF(E202="","",VLOOKUP(data_kyogisha!Q202,Sheet3!A:G,2,0))</f>
        <v/>
      </c>
      <c r="I202" t="str">
        <f>IF(E202="","",IF(②選手情報入力!M211="","",②選手情報入力!M211))</f>
        <v/>
      </c>
      <c r="J202" s="28" t="str">
        <f>IF(E202="","",②選手情報入力!N211)</f>
        <v/>
      </c>
      <c r="K202" t="str">
        <f>IF(E202="","",VLOOKUP(data_kyogisha!U202,Sheet3!A:G,2,0))</f>
        <v/>
      </c>
      <c r="L202" t="str">
        <f>IF(E202="","",IF(②選手情報入力!P211="","",②選手情報入力!P211))</f>
        <v/>
      </c>
      <c r="M202" s="28" t="str">
        <f>IF(E202="","",②選手情報入力!Q211)</f>
        <v/>
      </c>
      <c r="N202" t="s">
        <v>1416</v>
      </c>
      <c r="O202" t="str">
        <f>IF(E202="","",IF(②選手情報入力!S211="","",②選手情報入力!S211))</f>
        <v/>
      </c>
      <c r="P202" t="s">
        <v>1416</v>
      </c>
      <c r="Q202" t="s">
        <v>1416</v>
      </c>
      <c r="R202" t="str">
        <f>IF(E202="","",IF(②選手情報入力!T211="","",IF(G202=1,IF(②選手情報入力!$U$6="","",②選手情報入力!$U$6),IF(②選手情報入力!$U$7="","",②選手情報入力!$U$7))))</f>
        <v/>
      </c>
      <c r="S202" t="str">
        <f>IF(E202="","",IF(②選手情報入力!T211="","",IF(G202=1,IF(②選手情報入力!$T$6="",0,1),IF(②選手情報入力!$T$7="",0,1))))</f>
        <v/>
      </c>
      <c r="T202" t="str">
        <f>IF(E202="","",IF(②選手情報入力!T211="","",2))</f>
        <v/>
      </c>
      <c r="U202" t="s">
        <v>1416</v>
      </c>
      <c r="V202" t="str">
        <f>IF(E202="","",IF(②選手情報入力!V211="","",IF(G202=1,IF(②選手情報入力!$W$6="","",②選手情報入力!$W$6),IF(②選手情報入力!$W$7="","",②選手情報入力!$W$7))))</f>
        <v/>
      </c>
      <c r="W202" t="str">
        <f>IF(E202="","",IF(②選手情報入力!V211="","",IF(G202=1,IF(②選手情報入力!$V$6="",0,1),IF(②選手情報入力!$V$7="",0,1))))</f>
        <v/>
      </c>
      <c r="X202" t="str">
        <f>IF(E202="","",IF(②選手情報入力!V211="","",2))</f>
        <v/>
      </c>
    </row>
    <row r="203" spans="1:24">
      <c r="A203" t="str">
        <f>IF(E203="","",data_kyogisha!A203)</f>
        <v/>
      </c>
      <c r="B203" t="str">
        <f>IF(E203="","",①団体情報入力!$C$5)</f>
        <v/>
      </c>
      <c r="C203" t="str">
        <f>IF(A203="","",VLOOKUP(B203,Sheet6!C:D,2,0))</f>
        <v/>
      </c>
      <c r="E203" t="str">
        <f>IF(②選手情報入力!C212="","",②選手情報入力!C212)</f>
        <v/>
      </c>
      <c r="F203" t="str">
        <f>IF(E203="","",②選手情報入力!D212)</f>
        <v/>
      </c>
      <c r="G203" t="str">
        <f>IF(E203="","",IF(②選手情報入力!I212="男",1,2))</f>
        <v/>
      </c>
      <c r="H203" t="str">
        <f>IF(E203="","",VLOOKUP(data_kyogisha!Q203,Sheet3!A:G,2,0))</f>
        <v/>
      </c>
      <c r="I203" t="str">
        <f>IF(E203="","",IF(②選手情報入力!M212="","",②選手情報入力!M212))</f>
        <v/>
      </c>
      <c r="J203" s="28" t="str">
        <f>IF(E203="","",②選手情報入力!N212)</f>
        <v/>
      </c>
      <c r="K203" t="str">
        <f>IF(E203="","",VLOOKUP(data_kyogisha!U203,Sheet3!A:G,2,0))</f>
        <v/>
      </c>
      <c r="L203" t="str">
        <f>IF(E203="","",IF(②選手情報入力!P212="","",②選手情報入力!P212))</f>
        <v/>
      </c>
      <c r="M203" s="28" t="str">
        <f>IF(E203="","",②選手情報入力!Q212)</f>
        <v/>
      </c>
      <c r="N203" t="s">
        <v>1416</v>
      </c>
      <c r="O203" t="str">
        <f>IF(E203="","",IF(②選手情報入力!S212="","",②選手情報入力!S212))</f>
        <v/>
      </c>
      <c r="P203" t="s">
        <v>1416</v>
      </c>
      <c r="Q203" t="s">
        <v>1416</v>
      </c>
      <c r="R203" t="str">
        <f>IF(E203="","",IF(②選手情報入力!T212="","",IF(G203=1,IF(②選手情報入力!$U$6="","",②選手情報入力!$U$6),IF(②選手情報入力!$U$7="","",②選手情報入力!$U$7))))</f>
        <v/>
      </c>
      <c r="S203" t="str">
        <f>IF(E203="","",IF(②選手情報入力!T212="","",IF(G203=1,IF(②選手情報入力!$T$6="",0,1),IF(②選手情報入力!$T$7="",0,1))))</f>
        <v/>
      </c>
      <c r="T203" t="str">
        <f>IF(E203="","",IF(②選手情報入力!T212="","",2))</f>
        <v/>
      </c>
      <c r="U203" t="s">
        <v>1416</v>
      </c>
      <c r="V203" t="str">
        <f>IF(E203="","",IF(②選手情報入力!V212="","",IF(G203=1,IF(②選手情報入力!$W$6="","",②選手情報入力!$W$6),IF(②選手情報入力!$W$7="","",②選手情報入力!$W$7))))</f>
        <v/>
      </c>
      <c r="W203" t="str">
        <f>IF(E203="","",IF(②選手情報入力!V212="","",IF(G203=1,IF(②選手情報入力!$V$6="",0,1),IF(②選手情報入力!$V$7="",0,1))))</f>
        <v/>
      </c>
      <c r="X203" t="str">
        <f>IF(E203="","",IF(②選手情報入力!V212="","",2))</f>
        <v/>
      </c>
    </row>
    <row r="204" spans="1:24">
      <c r="A204" t="str">
        <f>IF(E204="","",data_kyogisha!A204)</f>
        <v/>
      </c>
      <c r="B204" t="str">
        <f>IF(E204="","",①団体情報入力!$C$5)</f>
        <v/>
      </c>
      <c r="C204" t="str">
        <f>IF(A204="","",VLOOKUP(B204,Sheet6!C:D,2,0))</f>
        <v/>
      </c>
      <c r="E204" t="str">
        <f>IF(②選手情報入力!C213="","",②選手情報入力!C213)</f>
        <v/>
      </c>
      <c r="F204" t="str">
        <f>IF(E204="","",②選手情報入力!D213)</f>
        <v/>
      </c>
      <c r="G204" t="str">
        <f>IF(E204="","",IF(②選手情報入力!I213="男",1,2))</f>
        <v/>
      </c>
      <c r="H204" t="str">
        <f>IF(E204="","",VLOOKUP(data_kyogisha!Q204,Sheet3!A:G,2,0))</f>
        <v/>
      </c>
      <c r="I204" t="str">
        <f>IF(E204="","",IF(②選手情報入力!M213="","",②選手情報入力!M213))</f>
        <v/>
      </c>
      <c r="J204" s="28" t="str">
        <f>IF(E204="","",②選手情報入力!N213)</f>
        <v/>
      </c>
      <c r="K204" t="str">
        <f>IF(E204="","",VLOOKUP(data_kyogisha!U204,Sheet3!A:G,2,0))</f>
        <v/>
      </c>
      <c r="L204" t="str">
        <f>IF(E204="","",IF(②選手情報入力!P213="","",②選手情報入力!P213))</f>
        <v/>
      </c>
      <c r="M204" s="28" t="str">
        <f>IF(E204="","",②選手情報入力!Q213)</f>
        <v/>
      </c>
      <c r="N204" t="s">
        <v>1416</v>
      </c>
      <c r="O204" t="str">
        <f>IF(E204="","",IF(②選手情報入力!S213="","",②選手情報入力!S213))</f>
        <v/>
      </c>
      <c r="P204" t="s">
        <v>1416</v>
      </c>
      <c r="Q204" t="s">
        <v>1416</v>
      </c>
      <c r="R204" t="str">
        <f>IF(E204="","",IF(②選手情報入力!T213="","",IF(G204=1,IF(②選手情報入力!$U$6="","",②選手情報入力!$U$6),IF(②選手情報入力!$U$7="","",②選手情報入力!$U$7))))</f>
        <v/>
      </c>
      <c r="S204" t="str">
        <f>IF(E204="","",IF(②選手情報入力!T213="","",IF(G204=1,IF(②選手情報入力!$T$6="",0,1),IF(②選手情報入力!$T$7="",0,1))))</f>
        <v/>
      </c>
      <c r="T204" t="str">
        <f>IF(E204="","",IF(②選手情報入力!T213="","",2))</f>
        <v/>
      </c>
      <c r="U204" t="s">
        <v>1416</v>
      </c>
      <c r="V204" t="str">
        <f>IF(E204="","",IF(②選手情報入力!V213="","",IF(G204=1,IF(②選手情報入力!$W$6="","",②選手情報入力!$W$6),IF(②選手情報入力!$W$7="","",②選手情報入力!$W$7))))</f>
        <v/>
      </c>
      <c r="W204" t="str">
        <f>IF(E204="","",IF(②選手情報入力!V213="","",IF(G204=1,IF(②選手情報入力!$V$6="",0,1),IF(②選手情報入力!$V$7="",0,1))))</f>
        <v/>
      </c>
      <c r="X204" t="str">
        <f>IF(E204="","",IF(②選手情報入力!V213="","",2))</f>
        <v/>
      </c>
    </row>
    <row r="205" spans="1:24">
      <c r="A205" t="str">
        <f>IF(E205="","",data_kyogisha!A205)</f>
        <v/>
      </c>
      <c r="B205" t="str">
        <f>IF(E205="","",①団体情報入力!$C$5)</f>
        <v/>
      </c>
      <c r="C205" t="str">
        <f>IF(A205="","",VLOOKUP(B205,Sheet6!C:D,2,0))</f>
        <v/>
      </c>
      <c r="E205" t="str">
        <f>IF(②選手情報入力!C214="","",②選手情報入力!C214)</f>
        <v/>
      </c>
      <c r="F205" t="str">
        <f>IF(E205="","",②選手情報入力!D214)</f>
        <v/>
      </c>
      <c r="G205" t="str">
        <f>IF(E205="","",IF(②選手情報入力!I214="男",1,2))</f>
        <v/>
      </c>
      <c r="H205" t="str">
        <f>IF(E205="","",VLOOKUP(data_kyogisha!Q205,Sheet3!A:G,2,0))</f>
        <v/>
      </c>
      <c r="I205" t="str">
        <f>IF(E205="","",IF(②選手情報入力!M214="","",②選手情報入力!M214))</f>
        <v/>
      </c>
      <c r="J205" s="28" t="str">
        <f>IF(E205="","",②選手情報入力!N214)</f>
        <v/>
      </c>
      <c r="K205" t="str">
        <f>IF(E205="","",VLOOKUP(data_kyogisha!U205,Sheet3!A:G,2,0))</f>
        <v/>
      </c>
      <c r="L205" t="str">
        <f>IF(E205="","",IF(②選手情報入力!P214="","",②選手情報入力!P214))</f>
        <v/>
      </c>
      <c r="M205" s="28" t="str">
        <f>IF(E205="","",②選手情報入力!Q214)</f>
        <v/>
      </c>
      <c r="N205" t="s">
        <v>1416</v>
      </c>
      <c r="O205" t="str">
        <f>IF(E205="","",IF(②選手情報入力!S214="","",②選手情報入力!S214))</f>
        <v/>
      </c>
      <c r="P205" t="s">
        <v>1416</v>
      </c>
      <c r="Q205" t="s">
        <v>1416</v>
      </c>
      <c r="R205" t="str">
        <f>IF(E205="","",IF(②選手情報入力!T214="","",IF(G205=1,IF(②選手情報入力!$U$6="","",②選手情報入力!$U$6),IF(②選手情報入力!$U$7="","",②選手情報入力!$U$7))))</f>
        <v/>
      </c>
      <c r="S205" t="str">
        <f>IF(E205="","",IF(②選手情報入力!T214="","",IF(G205=1,IF(②選手情報入力!$T$6="",0,1),IF(②選手情報入力!$T$7="",0,1))))</f>
        <v/>
      </c>
      <c r="T205" t="str">
        <f>IF(E205="","",IF(②選手情報入力!T214="","",2))</f>
        <v/>
      </c>
      <c r="U205" t="s">
        <v>1416</v>
      </c>
      <c r="V205" t="str">
        <f>IF(E205="","",IF(②選手情報入力!V214="","",IF(G205=1,IF(②選手情報入力!$W$6="","",②選手情報入力!$W$6),IF(②選手情報入力!$W$7="","",②選手情報入力!$W$7))))</f>
        <v/>
      </c>
      <c r="W205" t="str">
        <f>IF(E205="","",IF(②選手情報入力!V214="","",IF(G205=1,IF(②選手情報入力!$V$6="",0,1),IF(②選手情報入力!$V$7="",0,1))))</f>
        <v/>
      </c>
      <c r="X205" t="str">
        <f>IF(E205="","",IF(②選手情報入力!V214="","",2))</f>
        <v/>
      </c>
    </row>
    <row r="206" spans="1:24">
      <c r="A206" t="str">
        <f>IF(E206="","",data_kyogisha!A206)</f>
        <v/>
      </c>
      <c r="B206" t="str">
        <f>IF(E206="","",①団体情報入力!$C$5)</f>
        <v/>
      </c>
      <c r="C206" t="str">
        <f>IF(A206="","",VLOOKUP(B206,Sheet6!C:D,2,0))</f>
        <v/>
      </c>
      <c r="E206" t="str">
        <f>IF(②選手情報入力!C215="","",②選手情報入力!C215)</f>
        <v/>
      </c>
      <c r="F206" t="str">
        <f>IF(E206="","",②選手情報入力!D215)</f>
        <v/>
      </c>
      <c r="G206" t="str">
        <f>IF(E206="","",IF(②選手情報入力!I215="男",1,2))</f>
        <v/>
      </c>
      <c r="H206" t="str">
        <f>IF(E206="","",VLOOKUP(data_kyogisha!Q206,Sheet3!A:G,2,0))</f>
        <v/>
      </c>
      <c r="I206" t="str">
        <f>IF(E206="","",IF(②選手情報入力!M215="","",②選手情報入力!M215))</f>
        <v/>
      </c>
      <c r="J206" s="28" t="str">
        <f>IF(E206="","",②選手情報入力!N215)</f>
        <v/>
      </c>
      <c r="K206" t="str">
        <f>IF(E206="","",VLOOKUP(data_kyogisha!U206,Sheet3!A:G,2,0))</f>
        <v/>
      </c>
      <c r="L206" t="str">
        <f>IF(E206="","",IF(②選手情報入力!P215="","",②選手情報入力!P215))</f>
        <v/>
      </c>
      <c r="M206" s="28" t="str">
        <f>IF(E206="","",②選手情報入力!Q215)</f>
        <v/>
      </c>
      <c r="N206" t="s">
        <v>1416</v>
      </c>
      <c r="O206" t="str">
        <f>IF(E206="","",IF(②選手情報入力!S215="","",②選手情報入力!S215))</f>
        <v/>
      </c>
      <c r="P206" t="s">
        <v>1416</v>
      </c>
      <c r="Q206" t="s">
        <v>1416</v>
      </c>
      <c r="R206" t="str">
        <f>IF(E206="","",IF(②選手情報入力!T215="","",IF(G206=1,IF(②選手情報入力!$U$6="","",②選手情報入力!$U$6),IF(②選手情報入力!$U$7="","",②選手情報入力!$U$7))))</f>
        <v/>
      </c>
      <c r="S206" t="str">
        <f>IF(E206="","",IF(②選手情報入力!T215="","",IF(G206=1,IF(②選手情報入力!$T$6="",0,1),IF(②選手情報入力!$T$7="",0,1))))</f>
        <v/>
      </c>
      <c r="T206" t="str">
        <f>IF(E206="","",IF(②選手情報入力!T215="","",2))</f>
        <v/>
      </c>
      <c r="U206" t="s">
        <v>1416</v>
      </c>
      <c r="V206" t="str">
        <f>IF(E206="","",IF(②選手情報入力!V215="","",IF(G206=1,IF(②選手情報入力!$W$6="","",②選手情報入力!$W$6),IF(②選手情報入力!$W$7="","",②選手情報入力!$W$7))))</f>
        <v/>
      </c>
      <c r="W206" t="str">
        <f>IF(E206="","",IF(②選手情報入力!V215="","",IF(G206=1,IF(②選手情報入力!$V$6="",0,1),IF(②選手情報入力!$V$7="",0,1))))</f>
        <v/>
      </c>
      <c r="X206" t="str">
        <f>IF(E206="","",IF(②選手情報入力!V215="","",2))</f>
        <v/>
      </c>
    </row>
    <row r="207" spans="1:24">
      <c r="A207" t="str">
        <f>IF(E207="","",data_kyogisha!A207)</f>
        <v/>
      </c>
      <c r="B207" t="str">
        <f>IF(E207="","",①団体情報入力!$C$5)</f>
        <v/>
      </c>
      <c r="C207" t="str">
        <f>IF(A207="","",VLOOKUP(B207,Sheet6!C:D,2,0))</f>
        <v/>
      </c>
      <c r="E207" t="str">
        <f>IF(②選手情報入力!C216="","",②選手情報入力!C216)</f>
        <v/>
      </c>
      <c r="F207" t="str">
        <f>IF(E207="","",②選手情報入力!D216)</f>
        <v/>
      </c>
      <c r="G207" t="str">
        <f>IF(E207="","",IF(②選手情報入力!I216="男",1,2))</f>
        <v/>
      </c>
      <c r="H207" t="str">
        <f>IF(E207="","",VLOOKUP(data_kyogisha!Q207,Sheet3!A:G,2,0))</f>
        <v/>
      </c>
      <c r="I207" t="str">
        <f>IF(E207="","",IF(②選手情報入力!M216="","",②選手情報入力!M216))</f>
        <v/>
      </c>
      <c r="J207" s="28" t="str">
        <f>IF(E207="","",②選手情報入力!N216)</f>
        <v/>
      </c>
      <c r="K207" t="str">
        <f>IF(E207="","",VLOOKUP(data_kyogisha!U207,Sheet3!A:G,2,0))</f>
        <v/>
      </c>
      <c r="L207" t="str">
        <f>IF(E207="","",IF(②選手情報入力!P216="","",②選手情報入力!P216))</f>
        <v/>
      </c>
      <c r="M207" s="28" t="str">
        <f>IF(E207="","",②選手情報入力!Q216)</f>
        <v/>
      </c>
      <c r="N207" t="s">
        <v>1416</v>
      </c>
      <c r="O207" t="str">
        <f>IF(E207="","",IF(②選手情報入力!S216="","",②選手情報入力!S216))</f>
        <v/>
      </c>
      <c r="P207" t="s">
        <v>1416</v>
      </c>
      <c r="Q207" t="s">
        <v>1416</v>
      </c>
      <c r="R207" t="str">
        <f>IF(E207="","",IF(②選手情報入力!T216="","",IF(G207=1,IF(②選手情報入力!$U$6="","",②選手情報入力!$U$6),IF(②選手情報入力!$U$7="","",②選手情報入力!$U$7))))</f>
        <v/>
      </c>
      <c r="S207" t="str">
        <f>IF(E207="","",IF(②選手情報入力!T216="","",IF(G207=1,IF(②選手情報入力!$T$6="",0,1),IF(②選手情報入力!$T$7="",0,1))))</f>
        <v/>
      </c>
      <c r="T207" t="str">
        <f>IF(E207="","",IF(②選手情報入力!T216="","",2))</f>
        <v/>
      </c>
      <c r="U207" t="s">
        <v>1416</v>
      </c>
      <c r="V207" t="str">
        <f>IF(E207="","",IF(②選手情報入力!V216="","",IF(G207=1,IF(②選手情報入力!$W$6="","",②選手情報入力!$W$6),IF(②選手情報入力!$W$7="","",②選手情報入力!$W$7))))</f>
        <v/>
      </c>
      <c r="W207" t="str">
        <f>IF(E207="","",IF(②選手情報入力!V216="","",IF(G207=1,IF(②選手情報入力!$V$6="",0,1),IF(②選手情報入力!$V$7="",0,1))))</f>
        <v/>
      </c>
      <c r="X207" t="str">
        <f>IF(E207="","",IF(②選手情報入力!V216="","",2))</f>
        <v/>
      </c>
    </row>
    <row r="208" spans="1:24">
      <c r="A208" t="str">
        <f>IF(E208="","",data_kyogisha!A208)</f>
        <v/>
      </c>
      <c r="B208" t="str">
        <f>IF(E208="","",①団体情報入力!$C$5)</f>
        <v/>
      </c>
      <c r="C208" t="str">
        <f>IF(A208="","",VLOOKUP(B208,Sheet6!C:D,2,0))</f>
        <v/>
      </c>
      <c r="E208" t="str">
        <f>IF(②選手情報入力!C217="","",②選手情報入力!C217)</f>
        <v/>
      </c>
      <c r="F208" t="str">
        <f>IF(E208="","",②選手情報入力!D217)</f>
        <v/>
      </c>
      <c r="G208" t="str">
        <f>IF(E208="","",IF(②選手情報入力!I217="男",1,2))</f>
        <v/>
      </c>
      <c r="H208" t="str">
        <f>IF(E208="","",VLOOKUP(data_kyogisha!Q208,Sheet3!A:G,2,0))</f>
        <v/>
      </c>
      <c r="I208" t="str">
        <f>IF(E208="","",IF(②選手情報入力!M217="","",②選手情報入力!M217))</f>
        <v/>
      </c>
      <c r="J208" s="28" t="str">
        <f>IF(E208="","",②選手情報入力!N217)</f>
        <v/>
      </c>
      <c r="K208" t="str">
        <f>IF(E208="","",VLOOKUP(data_kyogisha!U208,Sheet3!A:G,2,0))</f>
        <v/>
      </c>
      <c r="L208" t="str">
        <f>IF(E208="","",IF(②選手情報入力!P217="","",②選手情報入力!P217))</f>
        <v/>
      </c>
      <c r="M208" s="28" t="str">
        <f>IF(E208="","",②選手情報入力!Q217)</f>
        <v/>
      </c>
      <c r="N208" t="s">
        <v>1416</v>
      </c>
      <c r="O208" t="str">
        <f>IF(E208="","",IF(②選手情報入力!S217="","",②選手情報入力!S217))</f>
        <v/>
      </c>
      <c r="P208" t="s">
        <v>1416</v>
      </c>
      <c r="Q208" t="s">
        <v>1416</v>
      </c>
      <c r="R208" t="str">
        <f>IF(E208="","",IF(②選手情報入力!T217="","",IF(G208=1,IF(②選手情報入力!$U$6="","",②選手情報入力!$U$6),IF(②選手情報入力!$U$7="","",②選手情報入力!$U$7))))</f>
        <v/>
      </c>
      <c r="S208" t="str">
        <f>IF(E208="","",IF(②選手情報入力!T217="","",IF(G208=1,IF(②選手情報入力!$T$6="",0,1),IF(②選手情報入力!$T$7="",0,1))))</f>
        <v/>
      </c>
      <c r="T208" t="str">
        <f>IF(E208="","",IF(②選手情報入力!T217="","",2))</f>
        <v/>
      </c>
      <c r="U208" t="s">
        <v>1416</v>
      </c>
      <c r="V208" t="str">
        <f>IF(E208="","",IF(②選手情報入力!V217="","",IF(G208=1,IF(②選手情報入力!$W$6="","",②選手情報入力!$W$6),IF(②選手情報入力!$W$7="","",②選手情報入力!$W$7))))</f>
        <v/>
      </c>
      <c r="W208" t="str">
        <f>IF(E208="","",IF(②選手情報入力!V217="","",IF(G208=1,IF(②選手情報入力!$V$6="",0,1),IF(②選手情報入力!$V$7="",0,1))))</f>
        <v/>
      </c>
      <c r="X208" t="str">
        <f>IF(E208="","",IF(②選手情報入力!V217="","",2))</f>
        <v/>
      </c>
    </row>
    <row r="209" spans="1:24">
      <c r="A209" t="str">
        <f>IF(E209="","",data_kyogisha!A209)</f>
        <v/>
      </c>
      <c r="B209" t="str">
        <f>IF(E209="","",①団体情報入力!$C$5)</f>
        <v/>
      </c>
      <c r="C209" t="str">
        <f>IF(A209="","",VLOOKUP(B209,Sheet6!C:D,2,0))</f>
        <v/>
      </c>
      <c r="E209" t="str">
        <f>IF(②選手情報入力!C218="","",②選手情報入力!C218)</f>
        <v/>
      </c>
      <c r="F209" t="str">
        <f>IF(E209="","",②選手情報入力!D218)</f>
        <v/>
      </c>
      <c r="G209" t="str">
        <f>IF(E209="","",IF(②選手情報入力!I218="男",1,2))</f>
        <v/>
      </c>
      <c r="H209" t="str">
        <f>IF(E209="","",VLOOKUP(data_kyogisha!Q209,Sheet3!A:G,2,0))</f>
        <v/>
      </c>
      <c r="I209" t="str">
        <f>IF(E209="","",IF(②選手情報入力!M218="","",②選手情報入力!M218))</f>
        <v/>
      </c>
      <c r="J209" s="28" t="str">
        <f>IF(E209="","",②選手情報入力!N218)</f>
        <v/>
      </c>
      <c r="K209" t="str">
        <f>IF(E209="","",VLOOKUP(data_kyogisha!U209,Sheet3!A:G,2,0))</f>
        <v/>
      </c>
      <c r="L209" t="str">
        <f>IF(E209="","",IF(②選手情報入力!P218="","",②選手情報入力!P218))</f>
        <v/>
      </c>
      <c r="M209" s="28" t="str">
        <f>IF(E209="","",②選手情報入力!Q218)</f>
        <v/>
      </c>
      <c r="N209" t="s">
        <v>1416</v>
      </c>
      <c r="O209" t="str">
        <f>IF(E209="","",IF(②選手情報入力!S218="","",②選手情報入力!S218))</f>
        <v/>
      </c>
      <c r="P209" t="s">
        <v>1416</v>
      </c>
      <c r="Q209" t="s">
        <v>1416</v>
      </c>
      <c r="R209" t="str">
        <f>IF(E209="","",IF(②選手情報入力!T218="","",IF(G209=1,IF(②選手情報入力!$U$6="","",②選手情報入力!$U$6),IF(②選手情報入力!$U$7="","",②選手情報入力!$U$7))))</f>
        <v/>
      </c>
      <c r="S209" t="str">
        <f>IF(E209="","",IF(②選手情報入力!T218="","",IF(G209=1,IF(②選手情報入力!$T$6="",0,1),IF(②選手情報入力!$T$7="",0,1))))</f>
        <v/>
      </c>
      <c r="T209" t="str">
        <f>IF(E209="","",IF(②選手情報入力!T218="","",2))</f>
        <v/>
      </c>
      <c r="U209" t="s">
        <v>1416</v>
      </c>
      <c r="V209" t="str">
        <f>IF(E209="","",IF(②選手情報入力!V218="","",IF(G209=1,IF(②選手情報入力!$W$6="","",②選手情報入力!$W$6),IF(②選手情報入力!$W$7="","",②選手情報入力!$W$7))))</f>
        <v/>
      </c>
      <c r="W209" t="str">
        <f>IF(E209="","",IF(②選手情報入力!V218="","",IF(G209=1,IF(②選手情報入力!$V$6="",0,1),IF(②選手情報入力!$V$7="",0,1))))</f>
        <v/>
      </c>
      <c r="X209" t="str">
        <f>IF(E209="","",IF(②選手情報入力!V218="","",2))</f>
        <v/>
      </c>
    </row>
    <row r="210" spans="1:24">
      <c r="A210" t="str">
        <f>IF(E210="","",data_kyogisha!A210)</f>
        <v/>
      </c>
      <c r="B210" t="str">
        <f>IF(E210="","",①団体情報入力!$C$5)</f>
        <v/>
      </c>
      <c r="C210" t="str">
        <f>IF(A210="","",VLOOKUP(B210,Sheet6!C:D,2,0))</f>
        <v/>
      </c>
      <c r="E210" t="str">
        <f>IF(②選手情報入力!C219="","",②選手情報入力!C219)</f>
        <v/>
      </c>
      <c r="F210" t="str">
        <f>IF(E210="","",②選手情報入力!D219)</f>
        <v/>
      </c>
      <c r="G210" t="str">
        <f>IF(E210="","",IF(②選手情報入力!I219="男",1,2))</f>
        <v/>
      </c>
      <c r="H210" t="str">
        <f>IF(E210="","",VLOOKUP(data_kyogisha!Q210,Sheet3!A:G,2,0))</f>
        <v/>
      </c>
      <c r="I210" t="str">
        <f>IF(E210="","",IF(②選手情報入力!M219="","",②選手情報入力!M219))</f>
        <v/>
      </c>
      <c r="J210" s="28" t="str">
        <f>IF(E210="","",②選手情報入力!N219)</f>
        <v/>
      </c>
      <c r="K210" t="str">
        <f>IF(E210="","",VLOOKUP(data_kyogisha!U210,Sheet3!A:G,2,0))</f>
        <v/>
      </c>
      <c r="L210" t="str">
        <f>IF(E210="","",IF(②選手情報入力!P219="","",②選手情報入力!P219))</f>
        <v/>
      </c>
      <c r="M210" s="28" t="str">
        <f>IF(E210="","",②選手情報入力!Q219)</f>
        <v/>
      </c>
      <c r="N210" t="s">
        <v>1416</v>
      </c>
      <c r="O210" t="str">
        <f>IF(E210="","",IF(②選手情報入力!S219="","",②選手情報入力!S219))</f>
        <v/>
      </c>
      <c r="P210" t="s">
        <v>1416</v>
      </c>
      <c r="Q210" t="s">
        <v>1416</v>
      </c>
      <c r="R210" t="str">
        <f>IF(E210="","",IF(②選手情報入力!T219="","",IF(G210=1,IF(②選手情報入力!$U$6="","",②選手情報入力!$U$6),IF(②選手情報入力!$U$7="","",②選手情報入力!$U$7))))</f>
        <v/>
      </c>
      <c r="S210" t="str">
        <f>IF(E210="","",IF(②選手情報入力!T219="","",IF(G210=1,IF(②選手情報入力!$T$6="",0,1),IF(②選手情報入力!$T$7="",0,1))))</f>
        <v/>
      </c>
      <c r="T210" t="str">
        <f>IF(E210="","",IF(②選手情報入力!T219="","",2))</f>
        <v/>
      </c>
      <c r="U210" t="s">
        <v>1416</v>
      </c>
      <c r="V210" t="str">
        <f>IF(E210="","",IF(②選手情報入力!V219="","",IF(G210=1,IF(②選手情報入力!$W$6="","",②選手情報入力!$W$6),IF(②選手情報入力!$W$7="","",②選手情報入力!$W$7))))</f>
        <v/>
      </c>
      <c r="W210" t="str">
        <f>IF(E210="","",IF(②選手情報入力!V219="","",IF(G210=1,IF(②選手情報入力!$V$6="",0,1),IF(②選手情報入力!$V$7="",0,1))))</f>
        <v/>
      </c>
      <c r="X210" t="str">
        <f>IF(E210="","",IF(②選手情報入力!V219="","",2))</f>
        <v/>
      </c>
    </row>
    <row r="211" spans="1:24">
      <c r="A211" t="str">
        <f>IF(E211="","",data_kyogisha!A211)</f>
        <v/>
      </c>
      <c r="B211" t="str">
        <f>IF(E211="","",①団体情報入力!$C$5)</f>
        <v/>
      </c>
      <c r="C211" t="str">
        <f>IF(A211="","",VLOOKUP(B211,Sheet6!C:D,2,0))</f>
        <v/>
      </c>
      <c r="E211" t="str">
        <f>IF(②選手情報入力!C220="","",②選手情報入力!C220)</f>
        <v/>
      </c>
      <c r="F211" t="str">
        <f>IF(E211="","",②選手情報入力!D220)</f>
        <v/>
      </c>
      <c r="G211" t="str">
        <f>IF(E211="","",IF(②選手情報入力!I220="男",1,2))</f>
        <v/>
      </c>
      <c r="H211" t="str">
        <f>IF(E211="","",VLOOKUP(data_kyogisha!Q211,Sheet3!A:G,2,0))</f>
        <v/>
      </c>
      <c r="I211" t="str">
        <f>IF(E211="","",IF(②選手情報入力!M220="","",②選手情報入力!M220))</f>
        <v/>
      </c>
      <c r="J211" s="28" t="str">
        <f>IF(E211="","",②選手情報入力!N220)</f>
        <v/>
      </c>
      <c r="K211" t="str">
        <f>IF(E211="","",VLOOKUP(data_kyogisha!U211,Sheet3!A:G,2,0))</f>
        <v/>
      </c>
      <c r="L211" t="str">
        <f>IF(E211="","",IF(②選手情報入力!P220="","",②選手情報入力!P220))</f>
        <v/>
      </c>
      <c r="M211" s="28" t="str">
        <f>IF(E211="","",②選手情報入力!Q220)</f>
        <v/>
      </c>
      <c r="N211" t="s">
        <v>1416</v>
      </c>
      <c r="O211" t="str">
        <f>IF(E211="","",IF(②選手情報入力!S220="","",②選手情報入力!S220))</f>
        <v/>
      </c>
      <c r="P211" t="s">
        <v>1416</v>
      </c>
      <c r="Q211" t="s">
        <v>1416</v>
      </c>
      <c r="R211" t="str">
        <f>IF(E211="","",IF(②選手情報入力!T220="","",IF(G211=1,IF(②選手情報入力!$U$6="","",②選手情報入力!$U$6),IF(②選手情報入力!$U$7="","",②選手情報入力!$U$7))))</f>
        <v/>
      </c>
      <c r="S211" t="str">
        <f>IF(E211="","",IF(②選手情報入力!T220="","",IF(G211=1,IF(②選手情報入力!$T$6="",0,1),IF(②選手情報入力!$T$7="",0,1))))</f>
        <v/>
      </c>
      <c r="T211" t="str">
        <f>IF(E211="","",IF(②選手情報入力!T220="","",2))</f>
        <v/>
      </c>
      <c r="U211" t="s">
        <v>1416</v>
      </c>
      <c r="V211" t="str">
        <f>IF(E211="","",IF(②選手情報入力!V220="","",IF(G211=1,IF(②選手情報入力!$W$6="","",②選手情報入力!$W$6),IF(②選手情報入力!$W$7="","",②選手情報入力!$W$7))))</f>
        <v/>
      </c>
      <c r="W211" t="str">
        <f>IF(E211="","",IF(②選手情報入力!V220="","",IF(G211=1,IF(②選手情報入力!$V$6="",0,1),IF(②選手情報入力!$V$7="",0,1))))</f>
        <v/>
      </c>
      <c r="X211" t="str">
        <f>IF(E211="","",IF(②選手情報入力!V220="","",2))</f>
        <v/>
      </c>
    </row>
    <row r="212" spans="1:24">
      <c r="A212" t="str">
        <f>IF(E212="","",data_kyogisha!A212)</f>
        <v/>
      </c>
      <c r="B212" t="str">
        <f>IF(E212="","",①団体情報入力!$C$5)</f>
        <v/>
      </c>
      <c r="C212" t="str">
        <f>IF(A212="","",VLOOKUP(B212,Sheet6!C:D,2,0))</f>
        <v/>
      </c>
      <c r="E212" t="str">
        <f>IF(②選手情報入力!C221="","",②選手情報入力!C221)</f>
        <v/>
      </c>
      <c r="F212" t="str">
        <f>IF(E212="","",②選手情報入力!D221)</f>
        <v/>
      </c>
      <c r="G212" t="str">
        <f>IF(E212="","",IF(②選手情報入力!I221="男",1,2))</f>
        <v/>
      </c>
      <c r="H212" t="str">
        <f>IF(E212="","",VLOOKUP(data_kyogisha!Q212,Sheet3!A:G,2,0))</f>
        <v/>
      </c>
      <c r="I212" t="str">
        <f>IF(E212="","",IF(②選手情報入力!M221="","",②選手情報入力!M221))</f>
        <v/>
      </c>
      <c r="J212" s="28" t="str">
        <f>IF(E212="","",②選手情報入力!N221)</f>
        <v/>
      </c>
      <c r="K212" t="str">
        <f>IF(E212="","",VLOOKUP(data_kyogisha!U212,Sheet3!A:G,2,0))</f>
        <v/>
      </c>
      <c r="L212" t="str">
        <f>IF(E212="","",IF(②選手情報入力!P221="","",②選手情報入力!P221))</f>
        <v/>
      </c>
      <c r="M212" s="28" t="str">
        <f>IF(E212="","",②選手情報入力!Q221)</f>
        <v/>
      </c>
      <c r="N212" t="s">
        <v>1416</v>
      </c>
      <c r="O212" t="str">
        <f>IF(E212="","",IF(②選手情報入力!S221="","",②選手情報入力!S221))</f>
        <v/>
      </c>
      <c r="P212" t="s">
        <v>1416</v>
      </c>
      <c r="Q212" t="s">
        <v>1416</v>
      </c>
      <c r="R212" t="str">
        <f>IF(E212="","",IF(②選手情報入力!T221="","",IF(G212=1,IF(②選手情報入力!$U$6="","",②選手情報入力!$U$6),IF(②選手情報入力!$U$7="","",②選手情報入力!$U$7))))</f>
        <v/>
      </c>
      <c r="S212" t="str">
        <f>IF(E212="","",IF(②選手情報入力!T221="","",IF(G212=1,IF(②選手情報入力!$T$6="",0,1),IF(②選手情報入力!$T$7="",0,1))))</f>
        <v/>
      </c>
      <c r="T212" t="str">
        <f>IF(E212="","",IF(②選手情報入力!T221="","",2))</f>
        <v/>
      </c>
      <c r="U212" t="s">
        <v>1416</v>
      </c>
      <c r="V212" t="str">
        <f>IF(E212="","",IF(②選手情報入力!V221="","",IF(G212=1,IF(②選手情報入力!$W$6="","",②選手情報入力!$W$6),IF(②選手情報入力!$W$7="","",②選手情報入力!$W$7))))</f>
        <v/>
      </c>
      <c r="W212" t="str">
        <f>IF(E212="","",IF(②選手情報入力!V221="","",IF(G212=1,IF(②選手情報入力!$V$6="",0,1),IF(②選手情報入力!$V$7="",0,1))))</f>
        <v/>
      </c>
      <c r="X212" t="str">
        <f>IF(E212="","",IF(②選手情報入力!V221="","",2))</f>
        <v/>
      </c>
    </row>
    <row r="213" spans="1:24">
      <c r="A213" t="str">
        <f>IF(E213="","",data_kyogisha!A213)</f>
        <v/>
      </c>
      <c r="B213" t="str">
        <f>IF(E213="","",①団体情報入力!$C$5)</f>
        <v/>
      </c>
      <c r="C213" t="str">
        <f>IF(A213="","",VLOOKUP(B213,Sheet6!C:D,2,0))</f>
        <v/>
      </c>
      <c r="E213" t="str">
        <f>IF(②選手情報入力!C222="","",②選手情報入力!C222)</f>
        <v/>
      </c>
      <c r="F213" t="str">
        <f>IF(E213="","",②選手情報入力!D222)</f>
        <v/>
      </c>
      <c r="G213" t="str">
        <f>IF(E213="","",IF(②選手情報入力!I222="男",1,2))</f>
        <v/>
      </c>
      <c r="H213" t="str">
        <f>IF(E213="","",VLOOKUP(data_kyogisha!Q213,Sheet3!A:G,2,0))</f>
        <v/>
      </c>
      <c r="I213" t="str">
        <f>IF(E213="","",IF(②選手情報入力!M222="","",②選手情報入力!M222))</f>
        <v/>
      </c>
      <c r="J213" s="28" t="str">
        <f>IF(E213="","",②選手情報入力!N222)</f>
        <v/>
      </c>
      <c r="K213" t="str">
        <f>IF(E213="","",VLOOKUP(data_kyogisha!U213,Sheet3!A:G,2,0))</f>
        <v/>
      </c>
      <c r="L213" t="str">
        <f>IF(E213="","",IF(②選手情報入力!P222="","",②選手情報入力!P222))</f>
        <v/>
      </c>
      <c r="M213" s="28" t="str">
        <f>IF(E213="","",②選手情報入力!Q222)</f>
        <v/>
      </c>
      <c r="N213" t="s">
        <v>1416</v>
      </c>
      <c r="O213" t="str">
        <f>IF(E213="","",IF(②選手情報入力!S222="","",②選手情報入力!S222))</f>
        <v/>
      </c>
      <c r="P213" t="s">
        <v>1416</v>
      </c>
      <c r="Q213" t="s">
        <v>1416</v>
      </c>
      <c r="R213" t="str">
        <f>IF(E213="","",IF(②選手情報入力!T222="","",IF(G213=1,IF(②選手情報入力!$U$6="","",②選手情報入力!$U$6),IF(②選手情報入力!$U$7="","",②選手情報入力!$U$7))))</f>
        <v/>
      </c>
      <c r="S213" t="str">
        <f>IF(E213="","",IF(②選手情報入力!T222="","",IF(G213=1,IF(②選手情報入力!$T$6="",0,1),IF(②選手情報入力!$T$7="",0,1))))</f>
        <v/>
      </c>
      <c r="T213" t="str">
        <f>IF(E213="","",IF(②選手情報入力!T222="","",2))</f>
        <v/>
      </c>
      <c r="U213" t="s">
        <v>1416</v>
      </c>
      <c r="V213" t="str">
        <f>IF(E213="","",IF(②選手情報入力!V222="","",IF(G213=1,IF(②選手情報入力!$W$6="","",②選手情報入力!$W$6),IF(②選手情報入力!$W$7="","",②選手情報入力!$W$7))))</f>
        <v/>
      </c>
      <c r="W213" t="str">
        <f>IF(E213="","",IF(②選手情報入力!V222="","",IF(G213=1,IF(②選手情報入力!$V$6="",0,1),IF(②選手情報入力!$V$7="",0,1))))</f>
        <v/>
      </c>
      <c r="X213" t="str">
        <f>IF(E213="","",IF(②選手情報入力!V222="","",2))</f>
        <v/>
      </c>
    </row>
    <row r="214" spans="1:24">
      <c r="A214" t="str">
        <f>IF(E214="","",data_kyogisha!A214)</f>
        <v/>
      </c>
      <c r="B214" t="str">
        <f>IF(E214="","",①団体情報入力!$C$5)</f>
        <v/>
      </c>
      <c r="C214" t="str">
        <f>IF(A214="","",VLOOKUP(B214,Sheet6!C:D,2,0))</f>
        <v/>
      </c>
      <c r="E214" t="str">
        <f>IF(②選手情報入力!C223="","",②選手情報入力!C223)</f>
        <v/>
      </c>
      <c r="F214" t="str">
        <f>IF(E214="","",②選手情報入力!D223)</f>
        <v/>
      </c>
      <c r="G214" t="str">
        <f>IF(E214="","",IF(②選手情報入力!I223="男",1,2))</f>
        <v/>
      </c>
      <c r="H214" t="str">
        <f>IF(E214="","",VLOOKUP(data_kyogisha!Q214,Sheet3!A:G,2,0))</f>
        <v/>
      </c>
      <c r="I214" t="str">
        <f>IF(E214="","",IF(②選手情報入力!M223="","",②選手情報入力!M223))</f>
        <v/>
      </c>
      <c r="J214" s="28" t="str">
        <f>IF(E214="","",②選手情報入力!N223)</f>
        <v/>
      </c>
      <c r="K214" t="str">
        <f>IF(E214="","",VLOOKUP(data_kyogisha!U214,Sheet3!A:G,2,0))</f>
        <v/>
      </c>
      <c r="L214" t="str">
        <f>IF(E214="","",IF(②選手情報入力!P223="","",②選手情報入力!P223))</f>
        <v/>
      </c>
      <c r="M214" s="28" t="str">
        <f>IF(E214="","",②選手情報入力!Q223)</f>
        <v/>
      </c>
      <c r="N214" t="s">
        <v>1416</v>
      </c>
      <c r="O214" t="str">
        <f>IF(E214="","",IF(②選手情報入力!S223="","",②選手情報入力!S223))</f>
        <v/>
      </c>
      <c r="P214" t="s">
        <v>1416</v>
      </c>
      <c r="Q214" t="s">
        <v>1416</v>
      </c>
      <c r="R214" t="str">
        <f>IF(E214="","",IF(②選手情報入力!T223="","",IF(G214=1,IF(②選手情報入力!$U$6="","",②選手情報入力!$U$6),IF(②選手情報入力!$U$7="","",②選手情報入力!$U$7))))</f>
        <v/>
      </c>
      <c r="S214" t="str">
        <f>IF(E214="","",IF(②選手情報入力!T223="","",IF(G214=1,IF(②選手情報入力!$T$6="",0,1),IF(②選手情報入力!$T$7="",0,1))))</f>
        <v/>
      </c>
      <c r="T214" t="str">
        <f>IF(E214="","",IF(②選手情報入力!T223="","",2))</f>
        <v/>
      </c>
      <c r="U214" t="s">
        <v>1416</v>
      </c>
      <c r="V214" t="str">
        <f>IF(E214="","",IF(②選手情報入力!V223="","",IF(G214=1,IF(②選手情報入力!$W$6="","",②選手情報入力!$W$6),IF(②選手情報入力!$W$7="","",②選手情報入力!$W$7))))</f>
        <v/>
      </c>
      <c r="W214" t="str">
        <f>IF(E214="","",IF(②選手情報入力!V223="","",IF(G214=1,IF(②選手情報入力!$V$6="",0,1),IF(②選手情報入力!$V$7="",0,1))))</f>
        <v/>
      </c>
      <c r="X214" t="str">
        <f>IF(E214="","",IF(②選手情報入力!V223="","",2))</f>
        <v/>
      </c>
    </row>
    <row r="215" spans="1:24">
      <c r="A215" t="str">
        <f>IF(E215="","",data_kyogisha!A215)</f>
        <v/>
      </c>
      <c r="B215" t="str">
        <f>IF(E215="","",①団体情報入力!$C$5)</f>
        <v/>
      </c>
      <c r="C215" t="str">
        <f>IF(A215="","",VLOOKUP(B215,Sheet6!C:D,2,0))</f>
        <v/>
      </c>
      <c r="E215" t="str">
        <f>IF(②選手情報入力!C224="","",②選手情報入力!C224)</f>
        <v/>
      </c>
      <c r="F215" t="str">
        <f>IF(E215="","",②選手情報入力!D224)</f>
        <v/>
      </c>
      <c r="G215" t="str">
        <f>IF(E215="","",IF(②選手情報入力!I224="男",1,2))</f>
        <v/>
      </c>
      <c r="H215" t="str">
        <f>IF(E215="","",VLOOKUP(data_kyogisha!Q215,Sheet3!A:G,2,0))</f>
        <v/>
      </c>
      <c r="I215" t="str">
        <f>IF(E215="","",IF(②選手情報入力!M224="","",②選手情報入力!M224))</f>
        <v/>
      </c>
      <c r="J215" s="28" t="str">
        <f>IF(E215="","",②選手情報入力!N224)</f>
        <v/>
      </c>
      <c r="K215" t="str">
        <f>IF(E215="","",VLOOKUP(data_kyogisha!U215,Sheet3!A:G,2,0))</f>
        <v/>
      </c>
      <c r="L215" t="str">
        <f>IF(E215="","",IF(②選手情報入力!P224="","",②選手情報入力!P224))</f>
        <v/>
      </c>
      <c r="M215" s="28" t="str">
        <f>IF(E215="","",②選手情報入力!Q224)</f>
        <v/>
      </c>
      <c r="N215" t="s">
        <v>1416</v>
      </c>
      <c r="O215" t="str">
        <f>IF(E215="","",IF(②選手情報入力!S224="","",②選手情報入力!S224))</f>
        <v/>
      </c>
      <c r="P215" t="s">
        <v>1416</v>
      </c>
      <c r="Q215" t="s">
        <v>1416</v>
      </c>
      <c r="R215" t="str">
        <f>IF(E215="","",IF(②選手情報入力!T224="","",IF(G215=1,IF(②選手情報入力!$U$6="","",②選手情報入力!$U$6),IF(②選手情報入力!$U$7="","",②選手情報入力!$U$7))))</f>
        <v/>
      </c>
      <c r="S215" t="str">
        <f>IF(E215="","",IF(②選手情報入力!T224="","",IF(G215=1,IF(②選手情報入力!$T$6="",0,1),IF(②選手情報入力!$T$7="",0,1))))</f>
        <v/>
      </c>
      <c r="T215" t="str">
        <f>IF(E215="","",IF(②選手情報入力!T224="","",2))</f>
        <v/>
      </c>
      <c r="U215" t="s">
        <v>1416</v>
      </c>
      <c r="V215" t="str">
        <f>IF(E215="","",IF(②選手情報入力!V224="","",IF(G215=1,IF(②選手情報入力!$W$6="","",②選手情報入力!$W$6),IF(②選手情報入力!$W$7="","",②選手情報入力!$W$7))))</f>
        <v/>
      </c>
      <c r="W215" t="str">
        <f>IF(E215="","",IF(②選手情報入力!V224="","",IF(G215=1,IF(②選手情報入力!$V$6="",0,1),IF(②選手情報入力!$V$7="",0,1))))</f>
        <v/>
      </c>
      <c r="X215" t="str">
        <f>IF(E215="","",IF(②選手情報入力!V224="","",2))</f>
        <v/>
      </c>
    </row>
    <row r="216" spans="1:24">
      <c r="A216" t="str">
        <f>IF(E216="","",data_kyogisha!A216)</f>
        <v/>
      </c>
      <c r="B216" t="str">
        <f>IF(E216="","",①団体情報入力!$C$5)</f>
        <v/>
      </c>
      <c r="C216" t="str">
        <f>IF(A216="","",VLOOKUP(B216,Sheet6!C:D,2,0))</f>
        <v/>
      </c>
      <c r="E216" t="str">
        <f>IF(②選手情報入力!C225="","",②選手情報入力!C225)</f>
        <v/>
      </c>
      <c r="F216" t="str">
        <f>IF(E216="","",②選手情報入力!D225)</f>
        <v/>
      </c>
      <c r="G216" t="str">
        <f>IF(E216="","",IF(②選手情報入力!I225="男",1,2))</f>
        <v/>
      </c>
      <c r="H216" t="str">
        <f>IF(E216="","",VLOOKUP(data_kyogisha!Q216,Sheet3!A:G,2,0))</f>
        <v/>
      </c>
      <c r="I216" t="str">
        <f>IF(E216="","",IF(②選手情報入力!M225="","",②選手情報入力!M225))</f>
        <v/>
      </c>
      <c r="J216" s="28" t="str">
        <f>IF(E216="","",②選手情報入力!N225)</f>
        <v/>
      </c>
      <c r="K216" t="str">
        <f>IF(E216="","",VLOOKUP(data_kyogisha!U216,Sheet3!A:G,2,0))</f>
        <v/>
      </c>
      <c r="L216" t="str">
        <f>IF(E216="","",IF(②選手情報入力!P225="","",②選手情報入力!P225))</f>
        <v/>
      </c>
      <c r="M216" s="28" t="str">
        <f>IF(E216="","",②選手情報入力!Q225)</f>
        <v/>
      </c>
      <c r="N216" t="s">
        <v>1416</v>
      </c>
      <c r="O216" t="str">
        <f>IF(E216="","",IF(②選手情報入力!S225="","",②選手情報入力!S225))</f>
        <v/>
      </c>
      <c r="P216" t="s">
        <v>1416</v>
      </c>
      <c r="Q216" t="s">
        <v>1416</v>
      </c>
      <c r="R216" t="str">
        <f>IF(E216="","",IF(②選手情報入力!T225="","",IF(G216=1,IF(②選手情報入力!$U$6="","",②選手情報入力!$U$6),IF(②選手情報入力!$U$7="","",②選手情報入力!$U$7))))</f>
        <v/>
      </c>
      <c r="S216" t="str">
        <f>IF(E216="","",IF(②選手情報入力!T225="","",IF(G216=1,IF(②選手情報入力!$T$6="",0,1),IF(②選手情報入力!$T$7="",0,1))))</f>
        <v/>
      </c>
      <c r="T216" t="str">
        <f>IF(E216="","",IF(②選手情報入力!T225="","",2))</f>
        <v/>
      </c>
      <c r="U216" t="s">
        <v>1416</v>
      </c>
      <c r="V216" t="str">
        <f>IF(E216="","",IF(②選手情報入力!V225="","",IF(G216=1,IF(②選手情報入力!$W$6="","",②選手情報入力!$W$6),IF(②選手情報入力!$W$7="","",②選手情報入力!$W$7))))</f>
        <v/>
      </c>
      <c r="W216" t="str">
        <f>IF(E216="","",IF(②選手情報入力!V225="","",IF(G216=1,IF(②選手情報入力!$V$6="",0,1),IF(②選手情報入力!$V$7="",0,1))))</f>
        <v/>
      </c>
      <c r="X216" t="str">
        <f>IF(E216="","",IF(②選手情報入力!V225="","",2))</f>
        <v/>
      </c>
    </row>
    <row r="217" spans="1:24">
      <c r="A217" t="str">
        <f>IF(E217="","",data_kyogisha!A217)</f>
        <v/>
      </c>
      <c r="B217" t="str">
        <f>IF(E217="","",①団体情報入力!$C$5)</f>
        <v/>
      </c>
      <c r="C217" t="str">
        <f>IF(A217="","",VLOOKUP(B217,Sheet6!C:D,2,0))</f>
        <v/>
      </c>
      <c r="E217" t="str">
        <f>IF(②選手情報入力!C226="","",②選手情報入力!C226)</f>
        <v/>
      </c>
      <c r="F217" t="str">
        <f>IF(E217="","",②選手情報入力!D226)</f>
        <v/>
      </c>
      <c r="G217" t="str">
        <f>IF(E217="","",IF(②選手情報入力!I226="男",1,2))</f>
        <v/>
      </c>
      <c r="H217" t="str">
        <f>IF(E217="","",VLOOKUP(data_kyogisha!Q217,Sheet3!A:G,2,0))</f>
        <v/>
      </c>
      <c r="I217" t="str">
        <f>IF(E217="","",IF(②選手情報入力!M226="","",②選手情報入力!M226))</f>
        <v/>
      </c>
      <c r="J217" s="28" t="str">
        <f>IF(E217="","",②選手情報入力!N226)</f>
        <v/>
      </c>
      <c r="K217" t="str">
        <f>IF(E217="","",VLOOKUP(data_kyogisha!U217,Sheet3!A:G,2,0))</f>
        <v/>
      </c>
      <c r="L217" t="str">
        <f>IF(E217="","",IF(②選手情報入力!P226="","",②選手情報入力!P226))</f>
        <v/>
      </c>
      <c r="M217" s="28" t="str">
        <f>IF(E217="","",②選手情報入力!Q226)</f>
        <v/>
      </c>
      <c r="N217" t="s">
        <v>1416</v>
      </c>
      <c r="O217" t="str">
        <f>IF(E217="","",IF(②選手情報入力!S226="","",②選手情報入力!S226))</f>
        <v/>
      </c>
      <c r="P217" t="s">
        <v>1416</v>
      </c>
      <c r="Q217" t="s">
        <v>1416</v>
      </c>
      <c r="R217" t="str">
        <f>IF(E217="","",IF(②選手情報入力!T226="","",IF(G217=1,IF(②選手情報入力!$U$6="","",②選手情報入力!$U$6),IF(②選手情報入力!$U$7="","",②選手情報入力!$U$7))))</f>
        <v/>
      </c>
      <c r="S217" t="str">
        <f>IF(E217="","",IF(②選手情報入力!T226="","",IF(G217=1,IF(②選手情報入力!$T$6="",0,1),IF(②選手情報入力!$T$7="",0,1))))</f>
        <v/>
      </c>
      <c r="T217" t="str">
        <f>IF(E217="","",IF(②選手情報入力!T226="","",2))</f>
        <v/>
      </c>
      <c r="U217" t="s">
        <v>1416</v>
      </c>
      <c r="V217" t="str">
        <f>IF(E217="","",IF(②選手情報入力!V226="","",IF(G217=1,IF(②選手情報入力!$W$6="","",②選手情報入力!$W$6),IF(②選手情報入力!$W$7="","",②選手情報入力!$W$7))))</f>
        <v/>
      </c>
      <c r="W217" t="str">
        <f>IF(E217="","",IF(②選手情報入力!V226="","",IF(G217=1,IF(②選手情報入力!$V$6="",0,1),IF(②選手情報入力!$V$7="",0,1))))</f>
        <v/>
      </c>
      <c r="X217" t="str">
        <f>IF(E217="","",IF(②選手情報入力!V226="","",2))</f>
        <v/>
      </c>
    </row>
    <row r="218" spans="1:24">
      <c r="A218" t="str">
        <f>IF(E218="","",data_kyogisha!A218)</f>
        <v/>
      </c>
      <c r="B218" t="str">
        <f>IF(E218="","",①団体情報入力!$C$5)</f>
        <v/>
      </c>
      <c r="C218" t="str">
        <f>IF(A218="","",VLOOKUP(B218,Sheet6!C:D,2,0))</f>
        <v/>
      </c>
      <c r="E218" t="str">
        <f>IF(②選手情報入力!C227="","",②選手情報入力!C227)</f>
        <v/>
      </c>
      <c r="F218" t="str">
        <f>IF(E218="","",②選手情報入力!D227)</f>
        <v/>
      </c>
      <c r="G218" t="str">
        <f>IF(E218="","",IF(②選手情報入力!I227="男",1,2))</f>
        <v/>
      </c>
      <c r="H218" t="str">
        <f>IF(E218="","",VLOOKUP(data_kyogisha!Q218,Sheet3!A:G,2,0))</f>
        <v/>
      </c>
      <c r="I218" t="str">
        <f>IF(E218="","",IF(②選手情報入力!M227="","",②選手情報入力!M227))</f>
        <v/>
      </c>
      <c r="J218" s="28" t="str">
        <f>IF(E218="","",②選手情報入力!N227)</f>
        <v/>
      </c>
      <c r="K218" t="str">
        <f>IF(E218="","",VLOOKUP(data_kyogisha!U218,Sheet3!A:G,2,0))</f>
        <v/>
      </c>
      <c r="L218" t="str">
        <f>IF(E218="","",IF(②選手情報入力!P227="","",②選手情報入力!P227))</f>
        <v/>
      </c>
      <c r="M218" s="28" t="str">
        <f>IF(E218="","",②選手情報入力!Q227)</f>
        <v/>
      </c>
      <c r="N218" t="s">
        <v>1416</v>
      </c>
      <c r="O218" t="str">
        <f>IF(E218="","",IF(②選手情報入力!S227="","",②選手情報入力!S227))</f>
        <v/>
      </c>
      <c r="P218" t="s">
        <v>1416</v>
      </c>
      <c r="Q218" t="s">
        <v>1416</v>
      </c>
      <c r="R218" t="str">
        <f>IF(E218="","",IF(②選手情報入力!T227="","",IF(G218=1,IF(②選手情報入力!$U$6="","",②選手情報入力!$U$6),IF(②選手情報入力!$U$7="","",②選手情報入力!$U$7))))</f>
        <v/>
      </c>
      <c r="S218" t="str">
        <f>IF(E218="","",IF(②選手情報入力!T227="","",IF(G218=1,IF(②選手情報入力!$T$6="",0,1),IF(②選手情報入力!$T$7="",0,1))))</f>
        <v/>
      </c>
      <c r="T218" t="str">
        <f>IF(E218="","",IF(②選手情報入力!T227="","",2))</f>
        <v/>
      </c>
      <c r="U218" t="s">
        <v>1416</v>
      </c>
      <c r="V218" t="str">
        <f>IF(E218="","",IF(②選手情報入力!V227="","",IF(G218=1,IF(②選手情報入力!$W$6="","",②選手情報入力!$W$6),IF(②選手情報入力!$W$7="","",②選手情報入力!$W$7))))</f>
        <v/>
      </c>
      <c r="W218" t="str">
        <f>IF(E218="","",IF(②選手情報入力!V227="","",IF(G218=1,IF(②選手情報入力!$V$6="",0,1),IF(②選手情報入力!$V$7="",0,1))))</f>
        <v/>
      </c>
      <c r="X218" t="str">
        <f>IF(E218="","",IF(②選手情報入力!V227="","",2))</f>
        <v/>
      </c>
    </row>
    <row r="219" spans="1:24">
      <c r="A219" t="str">
        <f>IF(E219="","",data_kyogisha!A219)</f>
        <v/>
      </c>
      <c r="B219" t="str">
        <f>IF(E219="","",①団体情報入力!$C$5)</f>
        <v/>
      </c>
      <c r="C219" t="str">
        <f>IF(A219="","",VLOOKUP(B219,Sheet6!C:D,2,0))</f>
        <v/>
      </c>
      <c r="E219" t="str">
        <f>IF(②選手情報入力!C228="","",②選手情報入力!C228)</f>
        <v/>
      </c>
      <c r="F219" t="str">
        <f>IF(E219="","",②選手情報入力!D228)</f>
        <v/>
      </c>
      <c r="G219" t="str">
        <f>IF(E219="","",IF(②選手情報入力!I228="男",1,2))</f>
        <v/>
      </c>
      <c r="H219" t="str">
        <f>IF(E219="","",VLOOKUP(data_kyogisha!Q219,Sheet3!A:G,2,0))</f>
        <v/>
      </c>
      <c r="I219" t="str">
        <f>IF(E219="","",IF(②選手情報入力!M228="","",②選手情報入力!M228))</f>
        <v/>
      </c>
      <c r="J219" s="28" t="str">
        <f>IF(E219="","",②選手情報入力!N228)</f>
        <v/>
      </c>
      <c r="K219" t="str">
        <f>IF(E219="","",VLOOKUP(data_kyogisha!U219,Sheet3!A:G,2,0))</f>
        <v/>
      </c>
      <c r="L219" t="str">
        <f>IF(E219="","",IF(②選手情報入力!P228="","",②選手情報入力!P228))</f>
        <v/>
      </c>
      <c r="M219" s="28" t="str">
        <f>IF(E219="","",②選手情報入力!Q228)</f>
        <v/>
      </c>
      <c r="N219" t="s">
        <v>1416</v>
      </c>
      <c r="O219" t="str">
        <f>IF(E219="","",IF(②選手情報入力!S228="","",②選手情報入力!S228))</f>
        <v/>
      </c>
      <c r="P219" t="s">
        <v>1416</v>
      </c>
      <c r="Q219" t="s">
        <v>1416</v>
      </c>
      <c r="R219" t="str">
        <f>IF(E219="","",IF(②選手情報入力!T228="","",IF(G219=1,IF(②選手情報入力!$U$6="","",②選手情報入力!$U$6),IF(②選手情報入力!$U$7="","",②選手情報入力!$U$7))))</f>
        <v/>
      </c>
      <c r="S219" t="str">
        <f>IF(E219="","",IF(②選手情報入力!T228="","",IF(G219=1,IF(②選手情報入力!$T$6="",0,1),IF(②選手情報入力!$T$7="",0,1))))</f>
        <v/>
      </c>
      <c r="T219" t="str">
        <f>IF(E219="","",IF(②選手情報入力!T228="","",2))</f>
        <v/>
      </c>
      <c r="U219" t="s">
        <v>1416</v>
      </c>
      <c r="V219" t="str">
        <f>IF(E219="","",IF(②選手情報入力!V228="","",IF(G219=1,IF(②選手情報入力!$W$6="","",②選手情報入力!$W$6),IF(②選手情報入力!$W$7="","",②選手情報入力!$W$7))))</f>
        <v/>
      </c>
      <c r="W219" t="str">
        <f>IF(E219="","",IF(②選手情報入力!V228="","",IF(G219=1,IF(②選手情報入力!$V$6="",0,1),IF(②選手情報入力!$V$7="",0,1))))</f>
        <v/>
      </c>
      <c r="X219" t="str">
        <f>IF(E219="","",IF(②選手情報入力!V228="","",2))</f>
        <v/>
      </c>
    </row>
    <row r="220" spans="1:24">
      <c r="A220" t="str">
        <f>IF(E220="","",data_kyogisha!A220)</f>
        <v/>
      </c>
      <c r="B220" t="str">
        <f>IF(E220="","",①団体情報入力!$C$5)</f>
        <v/>
      </c>
      <c r="C220" t="str">
        <f>IF(A220="","",VLOOKUP(B220,Sheet6!C:D,2,0))</f>
        <v/>
      </c>
      <c r="E220" t="str">
        <f>IF(②選手情報入力!C229="","",②選手情報入力!C229)</f>
        <v/>
      </c>
      <c r="F220" t="str">
        <f>IF(E220="","",②選手情報入力!D229)</f>
        <v/>
      </c>
      <c r="G220" t="str">
        <f>IF(E220="","",IF(②選手情報入力!I229="男",1,2))</f>
        <v/>
      </c>
      <c r="H220" t="str">
        <f>IF(E220="","",VLOOKUP(data_kyogisha!Q220,Sheet3!A:G,2,0))</f>
        <v/>
      </c>
      <c r="I220" t="str">
        <f>IF(E220="","",IF(②選手情報入力!M229="","",②選手情報入力!M229))</f>
        <v/>
      </c>
      <c r="J220" s="28" t="str">
        <f>IF(E220="","",②選手情報入力!N229)</f>
        <v/>
      </c>
      <c r="K220" t="str">
        <f>IF(E220="","",VLOOKUP(data_kyogisha!U220,Sheet3!A:G,2,0))</f>
        <v/>
      </c>
      <c r="L220" t="str">
        <f>IF(E220="","",IF(②選手情報入力!P229="","",②選手情報入力!P229))</f>
        <v/>
      </c>
      <c r="M220" s="28" t="str">
        <f>IF(E220="","",②選手情報入力!Q229)</f>
        <v/>
      </c>
      <c r="N220" t="s">
        <v>1416</v>
      </c>
      <c r="O220" t="str">
        <f>IF(E220="","",IF(②選手情報入力!S229="","",②選手情報入力!S229))</f>
        <v/>
      </c>
      <c r="P220" t="s">
        <v>1416</v>
      </c>
      <c r="Q220" t="s">
        <v>1416</v>
      </c>
      <c r="R220" t="str">
        <f>IF(E220="","",IF(②選手情報入力!T229="","",IF(G220=1,IF(②選手情報入力!$U$6="","",②選手情報入力!$U$6),IF(②選手情報入力!$U$7="","",②選手情報入力!$U$7))))</f>
        <v/>
      </c>
      <c r="S220" t="str">
        <f>IF(E220="","",IF(②選手情報入力!T229="","",IF(G220=1,IF(②選手情報入力!$T$6="",0,1),IF(②選手情報入力!$T$7="",0,1))))</f>
        <v/>
      </c>
      <c r="T220" t="str">
        <f>IF(E220="","",IF(②選手情報入力!T229="","",2))</f>
        <v/>
      </c>
      <c r="U220" t="s">
        <v>1416</v>
      </c>
      <c r="V220" t="str">
        <f>IF(E220="","",IF(②選手情報入力!V229="","",IF(G220=1,IF(②選手情報入力!$W$6="","",②選手情報入力!$W$6),IF(②選手情報入力!$W$7="","",②選手情報入力!$W$7))))</f>
        <v/>
      </c>
      <c r="W220" t="str">
        <f>IF(E220="","",IF(②選手情報入力!V229="","",IF(G220=1,IF(②選手情報入力!$V$6="",0,1),IF(②選手情報入力!$V$7="",0,1))))</f>
        <v/>
      </c>
      <c r="X220" t="str">
        <f>IF(E220="","",IF(②選手情報入力!V229="","",2))</f>
        <v/>
      </c>
    </row>
    <row r="221" spans="1:24">
      <c r="A221" t="str">
        <f>IF(E221="","",data_kyogisha!A221)</f>
        <v/>
      </c>
      <c r="B221" t="str">
        <f>IF(E221="","",①団体情報入力!$C$5)</f>
        <v/>
      </c>
      <c r="C221" t="str">
        <f>IF(A221="","",VLOOKUP(B221,Sheet6!C:D,2,0))</f>
        <v/>
      </c>
      <c r="E221" t="str">
        <f>IF(②選手情報入力!C230="","",②選手情報入力!C230)</f>
        <v/>
      </c>
      <c r="F221" t="str">
        <f>IF(E221="","",②選手情報入力!D230)</f>
        <v/>
      </c>
      <c r="G221" t="str">
        <f>IF(E221="","",IF(②選手情報入力!I230="男",1,2))</f>
        <v/>
      </c>
      <c r="H221" t="str">
        <f>IF(E221="","",VLOOKUP(data_kyogisha!Q221,Sheet3!A:G,2,0))</f>
        <v/>
      </c>
      <c r="I221" t="str">
        <f>IF(E221="","",IF(②選手情報入力!M230="","",②選手情報入力!M230))</f>
        <v/>
      </c>
      <c r="J221" s="28" t="str">
        <f>IF(E221="","",②選手情報入力!N230)</f>
        <v/>
      </c>
      <c r="K221" t="str">
        <f>IF(E221="","",VLOOKUP(data_kyogisha!U221,Sheet3!A:G,2,0))</f>
        <v/>
      </c>
      <c r="L221" t="str">
        <f>IF(E221="","",IF(②選手情報入力!P230="","",②選手情報入力!P230))</f>
        <v/>
      </c>
      <c r="M221" s="28" t="str">
        <f>IF(E221="","",②選手情報入力!Q230)</f>
        <v/>
      </c>
      <c r="N221" t="s">
        <v>1416</v>
      </c>
      <c r="O221" t="str">
        <f>IF(E221="","",IF(②選手情報入力!S230="","",②選手情報入力!S230))</f>
        <v/>
      </c>
      <c r="P221" t="s">
        <v>1416</v>
      </c>
      <c r="Q221" t="s">
        <v>1416</v>
      </c>
      <c r="R221" t="str">
        <f>IF(E221="","",IF(②選手情報入力!T230="","",IF(G221=1,IF(②選手情報入力!$U$6="","",②選手情報入力!$U$6),IF(②選手情報入力!$U$7="","",②選手情報入力!$U$7))))</f>
        <v/>
      </c>
      <c r="S221" t="str">
        <f>IF(E221="","",IF(②選手情報入力!T230="","",IF(G221=1,IF(②選手情報入力!$T$6="",0,1),IF(②選手情報入力!$T$7="",0,1))))</f>
        <v/>
      </c>
      <c r="T221" t="str">
        <f>IF(E221="","",IF(②選手情報入力!T230="","",2))</f>
        <v/>
      </c>
      <c r="U221" t="s">
        <v>1416</v>
      </c>
      <c r="V221" t="str">
        <f>IF(E221="","",IF(②選手情報入力!V230="","",IF(G221=1,IF(②選手情報入力!$W$6="","",②選手情報入力!$W$6),IF(②選手情報入力!$W$7="","",②選手情報入力!$W$7))))</f>
        <v/>
      </c>
      <c r="W221" t="str">
        <f>IF(E221="","",IF(②選手情報入力!V230="","",IF(G221=1,IF(②選手情報入力!$V$6="",0,1),IF(②選手情報入力!$V$7="",0,1))))</f>
        <v/>
      </c>
      <c r="X221" t="str">
        <f>IF(E221="","",IF(②選手情報入力!V230="","",2))</f>
        <v/>
      </c>
    </row>
    <row r="222" spans="1:24">
      <c r="A222" t="str">
        <f>IF(E222="","",data_kyogisha!A222)</f>
        <v/>
      </c>
      <c r="B222" t="str">
        <f>IF(E222="","",①団体情報入力!$C$5)</f>
        <v/>
      </c>
      <c r="C222" t="str">
        <f>IF(A222="","",VLOOKUP(B222,Sheet6!C:D,2,0))</f>
        <v/>
      </c>
      <c r="E222" t="str">
        <f>IF(②選手情報入力!C231="","",②選手情報入力!C231)</f>
        <v/>
      </c>
      <c r="F222" t="str">
        <f>IF(E222="","",②選手情報入力!D231)</f>
        <v/>
      </c>
      <c r="G222" t="str">
        <f>IF(E222="","",IF(②選手情報入力!I231="男",1,2))</f>
        <v/>
      </c>
      <c r="H222" t="str">
        <f>IF(E222="","",VLOOKUP(data_kyogisha!Q222,Sheet3!A:G,2,0))</f>
        <v/>
      </c>
      <c r="I222" t="str">
        <f>IF(E222="","",IF(②選手情報入力!M231="","",②選手情報入力!M231))</f>
        <v/>
      </c>
      <c r="J222" s="28" t="str">
        <f>IF(E222="","",②選手情報入力!N231)</f>
        <v/>
      </c>
      <c r="K222" t="str">
        <f>IF(E222="","",VLOOKUP(data_kyogisha!U222,Sheet3!A:G,2,0))</f>
        <v/>
      </c>
      <c r="L222" t="str">
        <f>IF(E222="","",IF(②選手情報入力!P231="","",②選手情報入力!P231))</f>
        <v/>
      </c>
      <c r="M222" s="28" t="str">
        <f>IF(E222="","",②選手情報入力!Q231)</f>
        <v/>
      </c>
      <c r="N222" t="s">
        <v>1416</v>
      </c>
      <c r="O222" t="str">
        <f>IF(E222="","",IF(②選手情報入力!S231="","",②選手情報入力!S231))</f>
        <v/>
      </c>
      <c r="P222" t="s">
        <v>1416</v>
      </c>
      <c r="Q222" t="s">
        <v>1416</v>
      </c>
      <c r="R222" t="str">
        <f>IF(E222="","",IF(②選手情報入力!T231="","",IF(G222=1,IF(②選手情報入力!$U$6="","",②選手情報入力!$U$6),IF(②選手情報入力!$U$7="","",②選手情報入力!$U$7))))</f>
        <v/>
      </c>
      <c r="S222" t="str">
        <f>IF(E222="","",IF(②選手情報入力!T231="","",IF(G222=1,IF(②選手情報入力!$T$6="",0,1),IF(②選手情報入力!$T$7="",0,1))))</f>
        <v/>
      </c>
      <c r="T222" t="str">
        <f>IF(E222="","",IF(②選手情報入力!T231="","",2))</f>
        <v/>
      </c>
      <c r="U222" t="s">
        <v>1416</v>
      </c>
      <c r="V222" t="str">
        <f>IF(E222="","",IF(②選手情報入力!V231="","",IF(G222=1,IF(②選手情報入力!$W$6="","",②選手情報入力!$W$6),IF(②選手情報入力!$W$7="","",②選手情報入力!$W$7))))</f>
        <v/>
      </c>
      <c r="W222" t="str">
        <f>IF(E222="","",IF(②選手情報入力!V231="","",IF(G222=1,IF(②選手情報入力!$V$6="",0,1),IF(②選手情報入力!$V$7="",0,1))))</f>
        <v/>
      </c>
      <c r="X222" t="str">
        <f>IF(E222="","",IF(②選手情報入力!V231="","",2))</f>
        <v/>
      </c>
    </row>
    <row r="223" spans="1:24">
      <c r="A223" t="str">
        <f>IF(E223="","",data_kyogisha!A223)</f>
        <v/>
      </c>
      <c r="B223" t="str">
        <f>IF(E223="","",①団体情報入力!$C$5)</f>
        <v/>
      </c>
      <c r="C223" t="str">
        <f>IF(A223="","",VLOOKUP(B223,Sheet6!C:D,2,0))</f>
        <v/>
      </c>
      <c r="E223" t="str">
        <f>IF(②選手情報入力!C232="","",②選手情報入力!C232)</f>
        <v/>
      </c>
      <c r="F223" t="str">
        <f>IF(E223="","",②選手情報入力!D232)</f>
        <v/>
      </c>
      <c r="G223" t="str">
        <f>IF(E223="","",IF(②選手情報入力!I232="男",1,2))</f>
        <v/>
      </c>
      <c r="H223" t="str">
        <f>IF(E223="","",VLOOKUP(data_kyogisha!Q223,Sheet3!A:G,2,0))</f>
        <v/>
      </c>
      <c r="I223" t="str">
        <f>IF(E223="","",IF(②選手情報入力!M232="","",②選手情報入力!M232))</f>
        <v/>
      </c>
      <c r="J223" s="28" t="str">
        <f>IF(E223="","",②選手情報入力!N232)</f>
        <v/>
      </c>
      <c r="K223" t="str">
        <f>IF(E223="","",VLOOKUP(data_kyogisha!U223,Sheet3!A:G,2,0))</f>
        <v/>
      </c>
      <c r="L223" t="str">
        <f>IF(E223="","",IF(②選手情報入力!P232="","",②選手情報入力!P232))</f>
        <v/>
      </c>
      <c r="M223" s="28" t="str">
        <f>IF(E223="","",②選手情報入力!Q232)</f>
        <v/>
      </c>
      <c r="N223" t="s">
        <v>1416</v>
      </c>
      <c r="O223" t="str">
        <f>IF(E223="","",IF(②選手情報入力!S232="","",②選手情報入力!S232))</f>
        <v/>
      </c>
      <c r="P223" t="s">
        <v>1416</v>
      </c>
      <c r="Q223" t="s">
        <v>1416</v>
      </c>
      <c r="R223" t="str">
        <f>IF(E223="","",IF(②選手情報入力!T232="","",IF(G223=1,IF(②選手情報入力!$U$6="","",②選手情報入力!$U$6),IF(②選手情報入力!$U$7="","",②選手情報入力!$U$7))))</f>
        <v/>
      </c>
      <c r="S223" t="str">
        <f>IF(E223="","",IF(②選手情報入力!T232="","",IF(G223=1,IF(②選手情報入力!$T$6="",0,1),IF(②選手情報入力!$T$7="",0,1))))</f>
        <v/>
      </c>
      <c r="T223" t="str">
        <f>IF(E223="","",IF(②選手情報入力!T232="","",2))</f>
        <v/>
      </c>
      <c r="U223" t="s">
        <v>1416</v>
      </c>
      <c r="V223" t="str">
        <f>IF(E223="","",IF(②選手情報入力!V232="","",IF(G223=1,IF(②選手情報入力!$W$6="","",②選手情報入力!$W$6),IF(②選手情報入力!$W$7="","",②選手情報入力!$W$7))))</f>
        <v/>
      </c>
      <c r="W223" t="str">
        <f>IF(E223="","",IF(②選手情報入力!V232="","",IF(G223=1,IF(②選手情報入力!$V$6="",0,1),IF(②選手情報入力!$V$7="",0,1))))</f>
        <v/>
      </c>
      <c r="X223" t="str">
        <f>IF(E223="","",IF(②選手情報入力!V232="","",2))</f>
        <v/>
      </c>
    </row>
    <row r="224" spans="1:24">
      <c r="A224" t="str">
        <f>IF(E224="","",data_kyogisha!A224)</f>
        <v/>
      </c>
      <c r="B224" t="str">
        <f>IF(E224="","",①団体情報入力!$C$5)</f>
        <v/>
      </c>
      <c r="C224" t="str">
        <f>IF(A224="","",VLOOKUP(B224,Sheet6!C:D,2,0))</f>
        <v/>
      </c>
      <c r="E224" t="str">
        <f>IF(②選手情報入力!C233="","",②選手情報入力!C233)</f>
        <v/>
      </c>
      <c r="F224" t="str">
        <f>IF(E224="","",②選手情報入力!D233)</f>
        <v/>
      </c>
      <c r="G224" t="str">
        <f>IF(E224="","",IF(②選手情報入力!I233="男",1,2))</f>
        <v/>
      </c>
      <c r="H224" t="str">
        <f>IF(E224="","",VLOOKUP(data_kyogisha!Q224,Sheet3!A:G,2,0))</f>
        <v/>
      </c>
      <c r="I224" t="str">
        <f>IF(E224="","",IF(②選手情報入力!M233="","",②選手情報入力!M233))</f>
        <v/>
      </c>
      <c r="J224" s="28" t="str">
        <f>IF(E224="","",②選手情報入力!N233)</f>
        <v/>
      </c>
      <c r="K224" t="str">
        <f>IF(E224="","",VLOOKUP(data_kyogisha!U224,Sheet3!A:G,2,0))</f>
        <v/>
      </c>
      <c r="L224" t="str">
        <f>IF(E224="","",IF(②選手情報入力!P233="","",②選手情報入力!P233))</f>
        <v/>
      </c>
      <c r="M224" s="28" t="str">
        <f>IF(E224="","",②選手情報入力!Q233)</f>
        <v/>
      </c>
      <c r="N224" t="s">
        <v>1416</v>
      </c>
      <c r="O224" t="str">
        <f>IF(E224="","",IF(②選手情報入力!S233="","",②選手情報入力!S233))</f>
        <v/>
      </c>
      <c r="P224" t="s">
        <v>1416</v>
      </c>
      <c r="Q224" t="s">
        <v>1416</v>
      </c>
      <c r="R224" t="str">
        <f>IF(E224="","",IF(②選手情報入力!T233="","",IF(G224=1,IF(②選手情報入力!$U$6="","",②選手情報入力!$U$6),IF(②選手情報入力!$U$7="","",②選手情報入力!$U$7))))</f>
        <v/>
      </c>
      <c r="S224" t="str">
        <f>IF(E224="","",IF(②選手情報入力!T233="","",IF(G224=1,IF(②選手情報入力!$T$6="",0,1),IF(②選手情報入力!$T$7="",0,1))))</f>
        <v/>
      </c>
      <c r="T224" t="str">
        <f>IF(E224="","",IF(②選手情報入力!T233="","",2))</f>
        <v/>
      </c>
      <c r="U224" t="s">
        <v>1416</v>
      </c>
      <c r="V224" t="str">
        <f>IF(E224="","",IF(②選手情報入力!V233="","",IF(G224=1,IF(②選手情報入力!$W$6="","",②選手情報入力!$W$6),IF(②選手情報入力!$W$7="","",②選手情報入力!$W$7))))</f>
        <v/>
      </c>
      <c r="W224" t="str">
        <f>IF(E224="","",IF(②選手情報入力!V233="","",IF(G224=1,IF(②選手情報入力!$V$6="",0,1),IF(②選手情報入力!$V$7="",0,1))))</f>
        <v/>
      </c>
      <c r="X224" t="str">
        <f>IF(E224="","",IF(②選手情報入力!V233="","",2))</f>
        <v/>
      </c>
    </row>
    <row r="225" spans="1:24">
      <c r="A225" t="str">
        <f>IF(E225="","",data_kyogisha!A225)</f>
        <v/>
      </c>
      <c r="B225" t="str">
        <f>IF(E225="","",①団体情報入力!$C$5)</f>
        <v/>
      </c>
      <c r="C225" t="str">
        <f>IF(A225="","",VLOOKUP(B225,Sheet6!C:D,2,0))</f>
        <v/>
      </c>
      <c r="E225" t="str">
        <f>IF(②選手情報入力!C234="","",②選手情報入力!C234)</f>
        <v/>
      </c>
      <c r="F225" t="str">
        <f>IF(E225="","",②選手情報入力!D234)</f>
        <v/>
      </c>
      <c r="G225" t="str">
        <f>IF(E225="","",IF(②選手情報入力!I234="男",1,2))</f>
        <v/>
      </c>
      <c r="H225" t="str">
        <f>IF(E225="","",VLOOKUP(data_kyogisha!Q225,Sheet3!A:G,2,0))</f>
        <v/>
      </c>
      <c r="I225" t="str">
        <f>IF(E225="","",IF(②選手情報入力!M234="","",②選手情報入力!M234))</f>
        <v/>
      </c>
      <c r="J225" s="28" t="str">
        <f>IF(E225="","",②選手情報入力!N234)</f>
        <v/>
      </c>
      <c r="K225" t="str">
        <f>IF(E225="","",VLOOKUP(data_kyogisha!U225,Sheet3!A:G,2,0))</f>
        <v/>
      </c>
      <c r="L225" t="str">
        <f>IF(E225="","",IF(②選手情報入力!P234="","",②選手情報入力!P234))</f>
        <v/>
      </c>
      <c r="M225" s="28" t="str">
        <f>IF(E225="","",②選手情報入力!Q234)</f>
        <v/>
      </c>
      <c r="N225" t="s">
        <v>1416</v>
      </c>
      <c r="O225" t="str">
        <f>IF(E225="","",IF(②選手情報入力!S234="","",②選手情報入力!S234))</f>
        <v/>
      </c>
      <c r="P225" t="s">
        <v>1416</v>
      </c>
      <c r="Q225" t="s">
        <v>1416</v>
      </c>
      <c r="R225" t="str">
        <f>IF(E225="","",IF(②選手情報入力!T234="","",IF(G225=1,IF(②選手情報入力!$U$6="","",②選手情報入力!$U$6),IF(②選手情報入力!$U$7="","",②選手情報入力!$U$7))))</f>
        <v/>
      </c>
      <c r="S225" t="str">
        <f>IF(E225="","",IF(②選手情報入力!T234="","",IF(G225=1,IF(②選手情報入力!$T$6="",0,1),IF(②選手情報入力!$T$7="",0,1))))</f>
        <v/>
      </c>
      <c r="T225" t="str">
        <f>IF(E225="","",IF(②選手情報入力!T234="","",2))</f>
        <v/>
      </c>
      <c r="U225" t="s">
        <v>1416</v>
      </c>
      <c r="V225" t="str">
        <f>IF(E225="","",IF(②選手情報入力!V234="","",IF(G225=1,IF(②選手情報入力!$W$6="","",②選手情報入力!$W$6),IF(②選手情報入力!$W$7="","",②選手情報入力!$W$7))))</f>
        <v/>
      </c>
      <c r="W225" t="str">
        <f>IF(E225="","",IF(②選手情報入力!V234="","",IF(G225=1,IF(②選手情報入力!$V$6="",0,1),IF(②選手情報入力!$V$7="",0,1))))</f>
        <v/>
      </c>
      <c r="X225" t="str">
        <f>IF(E225="","",IF(②選手情報入力!V234="","",2))</f>
        <v/>
      </c>
    </row>
    <row r="226" spans="1:24">
      <c r="A226" t="str">
        <f>IF(E226="","",data_kyogisha!A226)</f>
        <v/>
      </c>
      <c r="B226" t="str">
        <f>IF(E226="","",①団体情報入力!$C$5)</f>
        <v/>
      </c>
      <c r="C226" t="str">
        <f>IF(A226="","",VLOOKUP(B226,Sheet6!C:D,2,0))</f>
        <v/>
      </c>
      <c r="E226" t="str">
        <f>IF(②選手情報入力!C235="","",②選手情報入力!C235)</f>
        <v/>
      </c>
      <c r="F226" t="str">
        <f>IF(E226="","",②選手情報入力!D235)</f>
        <v/>
      </c>
      <c r="G226" t="str">
        <f>IF(E226="","",IF(②選手情報入力!I235="男",1,2))</f>
        <v/>
      </c>
      <c r="H226" t="str">
        <f>IF(E226="","",VLOOKUP(data_kyogisha!Q226,Sheet3!A:G,2,0))</f>
        <v/>
      </c>
      <c r="I226" t="str">
        <f>IF(E226="","",IF(②選手情報入力!M235="","",②選手情報入力!M235))</f>
        <v/>
      </c>
      <c r="J226" s="28" t="str">
        <f>IF(E226="","",②選手情報入力!N235)</f>
        <v/>
      </c>
      <c r="K226" t="str">
        <f>IF(E226="","",VLOOKUP(data_kyogisha!U226,Sheet3!A:G,2,0))</f>
        <v/>
      </c>
      <c r="L226" t="str">
        <f>IF(E226="","",IF(②選手情報入力!P235="","",②選手情報入力!P235))</f>
        <v/>
      </c>
      <c r="M226" s="28" t="str">
        <f>IF(E226="","",②選手情報入力!Q235)</f>
        <v/>
      </c>
      <c r="N226" t="s">
        <v>1416</v>
      </c>
      <c r="O226" t="str">
        <f>IF(E226="","",IF(②選手情報入力!S235="","",②選手情報入力!S235))</f>
        <v/>
      </c>
      <c r="P226" t="s">
        <v>1416</v>
      </c>
      <c r="Q226" t="s">
        <v>1416</v>
      </c>
      <c r="R226" t="str">
        <f>IF(E226="","",IF(②選手情報入力!T235="","",IF(G226=1,IF(②選手情報入力!$U$6="","",②選手情報入力!$U$6),IF(②選手情報入力!$U$7="","",②選手情報入力!$U$7))))</f>
        <v/>
      </c>
      <c r="S226" t="str">
        <f>IF(E226="","",IF(②選手情報入力!T235="","",IF(G226=1,IF(②選手情報入力!$T$6="",0,1),IF(②選手情報入力!$T$7="",0,1))))</f>
        <v/>
      </c>
      <c r="T226" t="str">
        <f>IF(E226="","",IF(②選手情報入力!T235="","",2))</f>
        <v/>
      </c>
      <c r="U226" t="s">
        <v>1416</v>
      </c>
      <c r="V226" t="str">
        <f>IF(E226="","",IF(②選手情報入力!V235="","",IF(G226=1,IF(②選手情報入力!$W$6="","",②選手情報入力!$W$6),IF(②選手情報入力!$W$7="","",②選手情報入力!$W$7))))</f>
        <v/>
      </c>
      <c r="W226" t="str">
        <f>IF(E226="","",IF(②選手情報入力!V235="","",IF(G226=1,IF(②選手情報入力!$V$6="",0,1),IF(②選手情報入力!$V$7="",0,1))))</f>
        <v/>
      </c>
      <c r="X226" t="str">
        <f>IF(E226="","",IF(②選手情報入力!V235="","",2))</f>
        <v/>
      </c>
    </row>
    <row r="227" spans="1:24">
      <c r="A227" t="str">
        <f>IF(E227="","",data_kyogisha!A227)</f>
        <v/>
      </c>
      <c r="B227" t="str">
        <f>IF(E227="","",①団体情報入力!$C$5)</f>
        <v/>
      </c>
      <c r="C227" t="str">
        <f>IF(A227="","",VLOOKUP(B227,Sheet6!C:D,2,0))</f>
        <v/>
      </c>
      <c r="E227" t="str">
        <f>IF(②選手情報入力!C236="","",②選手情報入力!C236)</f>
        <v/>
      </c>
      <c r="F227" t="str">
        <f>IF(E227="","",②選手情報入力!D236)</f>
        <v/>
      </c>
      <c r="G227" t="str">
        <f>IF(E227="","",IF(②選手情報入力!I236="男",1,2))</f>
        <v/>
      </c>
      <c r="H227" t="str">
        <f>IF(E227="","",VLOOKUP(data_kyogisha!Q227,Sheet3!A:G,2,0))</f>
        <v/>
      </c>
      <c r="I227" t="str">
        <f>IF(E227="","",IF(②選手情報入力!M236="","",②選手情報入力!M236))</f>
        <v/>
      </c>
      <c r="J227" s="28" t="str">
        <f>IF(E227="","",②選手情報入力!N236)</f>
        <v/>
      </c>
      <c r="K227" t="str">
        <f>IF(E227="","",VLOOKUP(data_kyogisha!U227,Sheet3!A:G,2,0))</f>
        <v/>
      </c>
      <c r="L227" t="str">
        <f>IF(E227="","",IF(②選手情報入力!P236="","",②選手情報入力!P236))</f>
        <v/>
      </c>
      <c r="M227" s="28" t="str">
        <f>IF(E227="","",②選手情報入力!Q236)</f>
        <v/>
      </c>
      <c r="N227" t="s">
        <v>1416</v>
      </c>
      <c r="O227" t="str">
        <f>IF(E227="","",IF(②選手情報入力!S236="","",②選手情報入力!S236))</f>
        <v/>
      </c>
      <c r="P227" t="s">
        <v>1416</v>
      </c>
      <c r="Q227" t="s">
        <v>1416</v>
      </c>
      <c r="R227" t="str">
        <f>IF(E227="","",IF(②選手情報入力!T236="","",IF(G227=1,IF(②選手情報入力!$U$6="","",②選手情報入力!$U$6),IF(②選手情報入力!$U$7="","",②選手情報入力!$U$7))))</f>
        <v/>
      </c>
      <c r="S227" t="str">
        <f>IF(E227="","",IF(②選手情報入力!T236="","",IF(G227=1,IF(②選手情報入力!$T$6="",0,1),IF(②選手情報入力!$T$7="",0,1))))</f>
        <v/>
      </c>
      <c r="T227" t="str">
        <f>IF(E227="","",IF(②選手情報入力!T236="","",2))</f>
        <v/>
      </c>
      <c r="U227" t="s">
        <v>1416</v>
      </c>
      <c r="V227" t="str">
        <f>IF(E227="","",IF(②選手情報入力!V236="","",IF(G227=1,IF(②選手情報入力!$W$6="","",②選手情報入力!$W$6),IF(②選手情報入力!$W$7="","",②選手情報入力!$W$7))))</f>
        <v/>
      </c>
      <c r="W227" t="str">
        <f>IF(E227="","",IF(②選手情報入力!V236="","",IF(G227=1,IF(②選手情報入力!$V$6="",0,1),IF(②選手情報入力!$V$7="",0,1))))</f>
        <v/>
      </c>
      <c r="X227" t="str">
        <f>IF(E227="","",IF(②選手情報入力!V236="","",2))</f>
        <v/>
      </c>
    </row>
    <row r="228" spans="1:24">
      <c r="A228" t="str">
        <f>IF(E228="","",data_kyogisha!A228)</f>
        <v/>
      </c>
      <c r="B228" t="str">
        <f>IF(E228="","",①団体情報入力!$C$5)</f>
        <v/>
      </c>
      <c r="C228" t="str">
        <f>IF(A228="","",VLOOKUP(B228,Sheet6!C:D,2,0))</f>
        <v/>
      </c>
      <c r="E228" t="str">
        <f>IF(②選手情報入力!C237="","",②選手情報入力!C237)</f>
        <v/>
      </c>
      <c r="F228" t="str">
        <f>IF(E228="","",②選手情報入力!D237)</f>
        <v/>
      </c>
      <c r="G228" t="str">
        <f>IF(E228="","",IF(②選手情報入力!I237="男",1,2))</f>
        <v/>
      </c>
      <c r="H228" t="str">
        <f>IF(E228="","",VLOOKUP(data_kyogisha!Q228,Sheet3!A:G,2,0))</f>
        <v/>
      </c>
      <c r="I228" t="str">
        <f>IF(E228="","",IF(②選手情報入力!M237="","",②選手情報入力!M237))</f>
        <v/>
      </c>
      <c r="J228" s="28" t="str">
        <f>IF(E228="","",②選手情報入力!N237)</f>
        <v/>
      </c>
      <c r="K228" t="str">
        <f>IF(E228="","",VLOOKUP(data_kyogisha!U228,Sheet3!A:G,2,0))</f>
        <v/>
      </c>
      <c r="L228" t="str">
        <f>IF(E228="","",IF(②選手情報入力!P237="","",②選手情報入力!P237))</f>
        <v/>
      </c>
      <c r="M228" s="28" t="str">
        <f>IF(E228="","",②選手情報入力!Q237)</f>
        <v/>
      </c>
      <c r="N228" t="s">
        <v>1416</v>
      </c>
      <c r="O228" t="str">
        <f>IF(E228="","",IF(②選手情報入力!S237="","",②選手情報入力!S237))</f>
        <v/>
      </c>
      <c r="P228" t="s">
        <v>1416</v>
      </c>
      <c r="Q228" t="s">
        <v>1416</v>
      </c>
      <c r="R228" t="str">
        <f>IF(E228="","",IF(②選手情報入力!T237="","",IF(G228=1,IF(②選手情報入力!$U$6="","",②選手情報入力!$U$6),IF(②選手情報入力!$U$7="","",②選手情報入力!$U$7))))</f>
        <v/>
      </c>
      <c r="S228" t="str">
        <f>IF(E228="","",IF(②選手情報入力!T237="","",IF(G228=1,IF(②選手情報入力!$T$6="",0,1),IF(②選手情報入力!$T$7="",0,1))))</f>
        <v/>
      </c>
      <c r="T228" t="str">
        <f>IF(E228="","",IF(②選手情報入力!T237="","",2))</f>
        <v/>
      </c>
      <c r="U228" t="s">
        <v>1416</v>
      </c>
      <c r="V228" t="str">
        <f>IF(E228="","",IF(②選手情報入力!V237="","",IF(G228=1,IF(②選手情報入力!$W$6="","",②選手情報入力!$W$6),IF(②選手情報入力!$W$7="","",②選手情報入力!$W$7))))</f>
        <v/>
      </c>
      <c r="W228" t="str">
        <f>IF(E228="","",IF(②選手情報入力!V237="","",IF(G228=1,IF(②選手情報入力!$V$6="",0,1),IF(②選手情報入力!$V$7="",0,1))))</f>
        <v/>
      </c>
      <c r="X228" t="str">
        <f>IF(E228="","",IF(②選手情報入力!V237="","",2))</f>
        <v/>
      </c>
    </row>
    <row r="229" spans="1:24">
      <c r="A229" t="str">
        <f>IF(E229="","",data_kyogisha!A229)</f>
        <v/>
      </c>
      <c r="B229" t="str">
        <f>IF(E229="","",①団体情報入力!$C$5)</f>
        <v/>
      </c>
      <c r="C229" t="str">
        <f>IF(A229="","",VLOOKUP(B229,Sheet6!C:D,2,0))</f>
        <v/>
      </c>
      <c r="E229" t="str">
        <f>IF(②選手情報入力!C238="","",②選手情報入力!C238)</f>
        <v/>
      </c>
      <c r="F229" t="str">
        <f>IF(E229="","",②選手情報入力!D238)</f>
        <v/>
      </c>
      <c r="G229" t="str">
        <f>IF(E229="","",IF(②選手情報入力!I238="男",1,2))</f>
        <v/>
      </c>
      <c r="H229" t="str">
        <f>IF(E229="","",VLOOKUP(data_kyogisha!Q229,Sheet3!A:G,2,0))</f>
        <v/>
      </c>
      <c r="I229" t="str">
        <f>IF(E229="","",IF(②選手情報入力!M238="","",②選手情報入力!M238))</f>
        <v/>
      </c>
      <c r="J229" s="28" t="str">
        <f>IF(E229="","",②選手情報入力!N238)</f>
        <v/>
      </c>
      <c r="K229" t="str">
        <f>IF(E229="","",VLOOKUP(data_kyogisha!U229,Sheet3!A:G,2,0))</f>
        <v/>
      </c>
      <c r="L229" t="str">
        <f>IF(E229="","",IF(②選手情報入力!P238="","",②選手情報入力!P238))</f>
        <v/>
      </c>
      <c r="M229" s="28" t="str">
        <f>IF(E229="","",②選手情報入力!Q238)</f>
        <v/>
      </c>
      <c r="N229" t="s">
        <v>1416</v>
      </c>
      <c r="O229" t="str">
        <f>IF(E229="","",IF(②選手情報入力!S238="","",②選手情報入力!S238))</f>
        <v/>
      </c>
      <c r="P229" t="s">
        <v>1416</v>
      </c>
      <c r="Q229" t="s">
        <v>1416</v>
      </c>
      <c r="R229" t="str">
        <f>IF(E229="","",IF(②選手情報入力!T238="","",IF(G229=1,IF(②選手情報入力!$U$6="","",②選手情報入力!$U$6),IF(②選手情報入力!$U$7="","",②選手情報入力!$U$7))))</f>
        <v/>
      </c>
      <c r="S229" t="str">
        <f>IF(E229="","",IF(②選手情報入力!T238="","",IF(G229=1,IF(②選手情報入力!$T$6="",0,1),IF(②選手情報入力!$T$7="",0,1))))</f>
        <v/>
      </c>
      <c r="T229" t="str">
        <f>IF(E229="","",IF(②選手情報入力!T238="","",2))</f>
        <v/>
      </c>
      <c r="U229" t="s">
        <v>1416</v>
      </c>
      <c r="V229" t="str">
        <f>IF(E229="","",IF(②選手情報入力!V238="","",IF(G229=1,IF(②選手情報入力!$W$6="","",②選手情報入力!$W$6),IF(②選手情報入力!$W$7="","",②選手情報入力!$W$7))))</f>
        <v/>
      </c>
      <c r="W229" t="str">
        <f>IF(E229="","",IF(②選手情報入力!V238="","",IF(G229=1,IF(②選手情報入力!$V$6="",0,1),IF(②選手情報入力!$V$7="",0,1))))</f>
        <v/>
      </c>
      <c r="X229" t="str">
        <f>IF(E229="","",IF(②選手情報入力!V238="","",2))</f>
        <v/>
      </c>
    </row>
    <row r="230" spans="1:24">
      <c r="A230" t="str">
        <f>IF(E230="","",data_kyogisha!A230)</f>
        <v/>
      </c>
      <c r="B230" t="str">
        <f>IF(E230="","",①団体情報入力!$C$5)</f>
        <v/>
      </c>
      <c r="C230" t="str">
        <f>IF(A230="","",VLOOKUP(B230,Sheet6!C:D,2,0))</f>
        <v/>
      </c>
      <c r="E230" t="str">
        <f>IF(②選手情報入力!C239="","",②選手情報入力!C239)</f>
        <v/>
      </c>
      <c r="F230" t="str">
        <f>IF(E230="","",②選手情報入力!D239)</f>
        <v/>
      </c>
      <c r="G230" t="str">
        <f>IF(E230="","",IF(②選手情報入力!I239="男",1,2))</f>
        <v/>
      </c>
      <c r="H230" t="str">
        <f>IF(E230="","",VLOOKUP(data_kyogisha!Q230,Sheet3!A:G,2,0))</f>
        <v/>
      </c>
      <c r="I230" t="str">
        <f>IF(E230="","",IF(②選手情報入力!M239="","",②選手情報入力!M239))</f>
        <v/>
      </c>
      <c r="J230" s="28" t="str">
        <f>IF(E230="","",②選手情報入力!N239)</f>
        <v/>
      </c>
      <c r="K230" t="str">
        <f>IF(E230="","",VLOOKUP(data_kyogisha!U230,Sheet3!A:G,2,0))</f>
        <v/>
      </c>
      <c r="L230" t="str">
        <f>IF(E230="","",IF(②選手情報入力!P239="","",②選手情報入力!P239))</f>
        <v/>
      </c>
      <c r="M230" s="28" t="str">
        <f>IF(E230="","",②選手情報入力!Q239)</f>
        <v/>
      </c>
      <c r="N230" t="s">
        <v>1416</v>
      </c>
      <c r="O230" t="str">
        <f>IF(E230="","",IF(②選手情報入力!S239="","",②選手情報入力!S239))</f>
        <v/>
      </c>
      <c r="P230" t="s">
        <v>1416</v>
      </c>
      <c r="Q230" t="s">
        <v>1416</v>
      </c>
      <c r="R230" t="str">
        <f>IF(E230="","",IF(②選手情報入力!T239="","",IF(G230=1,IF(②選手情報入力!$U$6="","",②選手情報入力!$U$6),IF(②選手情報入力!$U$7="","",②選手情報入力!$U$7))))</f>
        <v/>
      </c>
      <c r="S230" t="str">
        <f>IF(E230="","",IF(②選手情報入力!T239="","",IF(G230=1,IF(②選手情報入力!$T$6="",0,1),IF(②選手情報入力!$T$7="",0,1))))</f>
        <v/>
      </c>
      <c r="T230" t="str">
        <f>IF(E230="","",IF(②選手情報入力!T239="","",2))</f>
        <v/>
      </c>
      <c r="U230" t="s">
        <v>1416</v>
      </c>
      <c r="V230" t="str">
        <f>IF(E230="","",IF(②選手情報入力!V239="","",IF(G230=1,IF(②選手情報入力!$W$6="","",②選手情報入力!$W$6),IF(②選手情報入力!$W$7="","",②選手情報入力!$W$7))))</f>
        <v/>
      </c>
      <c r="W230" t="str">
        <f>IF(E230="","",IF(②選手情報入力!V239="","",IF(G230=1,IF(②選手情報入力!$V$6="",0,1),IF(②選手情報入力!$V$7="",0,1))))</f>
        <v/>
      </c>
      <c r="X230" t="str">
        <f>IF(E230="","",IF(②選手情報入力!V239="","",2))</f>
        <v/>
      </c>
    </row>
    <row r="231" spans="1:24">
      <c r="A231" t="str">
        <f>IF(E231="","",data_kyogisha!A231)</f>
        <v/>
      </c>
      <c r="B231" t="str">
        <f>IF(E231="","",①団体情報入力!$C$5)</f>
        <v/>
      </c>
      <c r="C231" t="str">
        <f>IF(A231="","",VLOOKUP(B231,Sheet6!C:D,2,0))</f>
        <v/>
      </c>
      <c r="E231" t="str">
        <f>IF(②選手情報入力!C240="","",②選手情報入力!C240)</f>
        <v/>
      </c>
      <c r="F231" t="str">
        <f>IF(E231="","",②選手情報入力!D240)</f>
        <v/>
      </c>
      <c r="G231" t="str">
        <f>IF(E231="","",IF(②選手情報入力!I240="男",1,2))</f>
        <v/>
      </c>
      <c r="H231" t="str">
        <f>IF(E231="","",VLOOKUP(data_kyogisha!Q231,Sheet3!A:G,2,0))</f>
        <v/>
      </c>
      <c r="I231" t="str">
        <f>IF(E231="","",IF(②選手情報入力!M240="","",②選手情報入力!M240))</f>
        <v/>
      </c>
      <c r="J231" s="28" t="str">
        <f>IF(E231="","",②選手情報入力!N240)</f>
        <v/>
      </c>
      <c r="K231" t="str">
        <f>IF(E231="","",VLOOKUP(data_kyogisha!U231,Sheet3!A:G,2,0))</f>
        <v/>
      </c>
      <c r="L231" t="str">
        <f>IF(E231="","",IF(②選手情報入力!P240="","",②選手情報入力!P240))</f>
        <v/>
      </c>
      <c r="M231" s="28" t="str">
        <f>IF(E231="","",②選手情報入力!Q240)</f>
        <v/>
      </c>
      <c r="N231" t="s">
        <v>1416</v>
      </c>
      <c r="O231" t="str">
        <f>IF(E231="","",IF(②選手情報入力!S240="","",②選手情報入力!S240))</f>
        <v/>
      </c>
      <c r="P231" t="s">
        <v>1416</v>
      </c>
      <c r="Q231" t="s">
        <v>1416</v>
      </c>
      <c r="R231" t="str">
        <f>IF(E231="","",IF(②選手情報入力!T240="","",IF(G231=1,IF(②選手情報入力!$U$6="","",②選手情報入力!$U$6),IF(②選手情報入力!$U$7="","",②選手情報入力!$U$7))))</f>
        <v/>
      </c>
      <c r="S231" t="str">
        <f>IF(E231="","",IF(②選手情報入力!T240="","",IF(G231=1,IF(②選手情報入力!$T$6="",0,1),IF(②選手情報入力!$T$7="",0,1))))</f>
        <v/>
      </c>
      <c r="T231" t="str">
        <f>IF(E231="","",IF(②選手情報入力!T240="","",2))</f>
        <v/>
      </c>
      <c r="U231" t="s">
        <v>1416</v>
      </c>
      <c r="V231" t="str">
        <f>IF(E231="","",IF(②選手情報入力!V240="","",IF(G231=1,IF(②選手情報入力!$W$6="","",②選手情報入力!$W$6),IF(②選手情報入力!$W$7="","",②選手情報入力!$W$7))))</f>
        <v/>
      </c>
      <c r="W231" t="str">
        <f>IF(E231="","",IF(②選手情報入力!V240="","",IF(G231=1,IF(②選手情報入力!$V$6="",0,1),IF(②選手情報入力!$V$7="",0,1))))</f>
        <v/>
      </c>
      <c r="X231" t="str">
        <f>IF(E231="","",IF(②選手情報入力!V240="","",2))</f>
        <v/>
      </c>
    </row>
    <row r="232" spans="1:24">
      <c r="A232" t="str">
        <f>IF(E232="","",data_kyogisha!A232)</f>
        <v/>
      </c>
      <c r="B232" t="str">
        <f>IF(E232="","",①団体情報入力!$C$5)</f>
        <v/>
      </c>
      <c r="C232" t="str">
        <f>IF(A232="","",VLOOKUP(B232,Sheet6!C:D,2,0))</f>
        <v/>
      </c>
      <c r="E232" t="str">
        <f>IF(②選手情報入力!C241="","",②選手情報入力!C241)</f>
        <v/>
      </c>
      <c r="F232" t="str">
        <f>IF(E232="","",②選手情報入力!D241)</f>
        <v/>
      </c>
      <c r="G232" t="str">
        <f>IF(E232="","",IF(②選手情報入力!I241="男",1,2))</f>
        <v/>
      </c>
      <c r="H232" t="str">
        <f>IF(E232="","",VLOOKUP(data_kyogisha!Q232,Sheet3!A:G,2,0))</f>
        <v/>
      </c>
      <c r="I232" t="str">
        <f>IF(E232="","",IF(②選手情報入力!M241="","",②選手情報入力!M241))</f>
        <v/>
      </c>
      <c r="J232" s="28" t="str">
        <f>IF(E232="","",②選手情報入力!N241)</f>
        <v/>
      </c>
      <c r="K232" t="str">
        <f>IF(E232="","",VLOOKUP(data_kyogisha!U232,Sheet3!A:G,2,0))</f>
        <v/>
      </c>
      <c r="L232" t="str">
        <f>IF(E232="","",IF(②選手情報入力!P241="","",②選手情報入力!P241))</f>
        <v/>
      </c>
      <c r="M232" s="28" t="str">
        <f>IF(E232="","",②選手情報入力!Q241)</f>
        <v/>
      </c>
      <c r="N232" t="s">
        <v>1416</v>
      </c>
      <c r="O232" t="str">
        <f>IF(E232="","",IF(②選手情報入力!S241="","",②選手情報入力!S241))</f>
        <v/>
      </c>
      <c r="P232" t="s">
        <v>1416</v>
      </c>
      <c r="Q232" t="s">
        <v>1416</v>
      </c>
      <c r="R232" t="str">
        <f>IF(E232="","",IF(②選手情報入力!T241="","",IF(G232=1,IF(②選手情報入力!$U$6="","",②選手情報入力!$U$6),IF(②選手情報入力!$U$7="","",②選手情報入力!$U$7))))</f>
        <v/>
      </c>
      <c r="S232" t="str">
        <f>IF(E232="","",IF(②選手情報入力!T241="","",IF(G232=1,IF(②選手情報入力!$T$6="",0,1),IF(②選手情報入力!$T$7="",0,1))))</f>
        <v/>
      </c>
      <c r="T232" t="str">
        <f>IF(E232="","",IF(②選手情報入力!T241="","",2))</f>
        <v/>
      </c>
      <c r="U232" t="s">
        <v>1416</v>
      </c>
      <c r="V232" t="str">
        <f>IF(E232="","",IF(②選手情報入力!V241="","",IF(G232=1,IF(②選手情報入力!$W$6="","",②選手情報入力!$W$6),IF(②選手情報入力!$W$7="","",②選手情報入力!$W$7))))</f>
        <v/>
      </c>
      <c r="W232" t="str">
        <f>IF(E232="","",IF(②選手情報入力!V241="","",IF(G232=1,IF(②選手情報入力!$V$6="",0,1),IF(②選手情報入力!$V$7="",0,1))))</f>
        <v/>
      </c>
      <c r="X232" t="str">
        <f>IF(E232="","",IF(②選手情報入力!V241="","",2))</f>
        <v/>
      </c>
    </row>
    <row r="233" spans="1:24">
      <c r="A233" t="str">
        <f>IF(E233="","",data_kyogisha!A233)</f>
        <v/>
      </c>
      <c r="B233" t="str">
        <f>IF(E233="","",①団体情報入力!$C$5)</f>
        <v/>
      </c>
      <c r="C233" t="str">
        <f>IF(A233="","",VLOOKUP(B233,Sheet6!C:D,2,0))</f>
        <v/>
      </c>
      <c r="E233" t="str">
        <f>IF(②選手情報入力!C242="","",②選手情報入力!C242)</f>
        <v/>
      </c>
      <c r="F233" t="str">
        <f>IF(E233="","",②選手情報入力!D242)</f>
        <v/>
      </c>
      <c r="G233" t="str">
        <f>IF(E233="","",IF(②選手情報入力!I242="男",1,2))</f>
        <v/>
      </c>
      <c r="H233" t="str">
        <f>IF(E233="","",VLOOKUP(data_kyogisha!Q233,Sheet3!A:G,2,0))</f>
        <v/>
      </c>
      <c r="I233" t="str">
        <f>IF(E233="","",IF(②選手情報入力!M242="","",②選手情報入力!M242))</f>
        <v/>
      </c>
      <c r="J233" s="28" t="str">
        <f>IF(E233="","",②選手情報入力!N242)</f>
        <v/>
      </c>
      <c r="K233" t="str">
        <f>IF(E233="","",VLOOKUP(data_kyogisha!U233,Sheet3!A:G,2,0))</f>
        <v/>
      </c>
      <c r="L233" t="str">
        <f>IF(E233="","",IF(②選手情報入力!P242="","",②選手情報入力!P242))</f>
        <v/>
      </c>
      <c r="M233" s="28" t="str">
        <f>IF(E233="","",②選手情報入力!Q242)</f>
        <v/>
      </c>
      <c r="N233" t="s">
        <v>1416</v>
      </c>
      <c r="O233" t="str">
        <f>IF(E233="","",IF(②選手情報入力!S242="","",②選手情報入力!S242))</f>
        <v/>
      </c>
      <c r="P233" t="s">
        <v>1416</v>
      </c>
      <c r="Q233" t="s">
        <v>1416</v>
      </c>
      <c r="R233" t="str">
        <f>IF(E233="","",IF(②選手情報入力!T242="","",IF(G233=1,IF(②選手情報入力!$U$6="","",②選手情報入力!$U$6),IF(②選手情報入力!$U$7="","",②選手情報入力!$U$7))))</f>
        <v/>
      </c>
      <c r="S233" t="str">
        <f>IF(E233="","",IF(②選手情報入力!T242="","",IF(G233=1,IF(②選手情報入力!$T$6="",0,1),IF(②選手情報入力!$T$7="",0,1))))</f>
        <v/>
      </c>
      <c r="T233" t="str">
        <f>IF(E233="","",IF(②選手情報入力!T242="","",2))</f>
        <v/>
      </c>
      <c r="U233" t="s">
        <v>1416</v>
      </c>
      <c r="V233" t="str">
        <f>IF(E233="","",IF(②選手情報入力!V242="","",IF(G233=1,IF(②選手情報入力!$W$6="","",②選手情報入力!$W$6),IF(②選手情報入力!$W$7="","",②選手情報入力!$W$7))))</f>
        <v/>
      </c>
      <c r="W233" t="str">
        <f>IF(E233="","",IF(②選手情報入力!V242="","",IF(G233=1,IF(②選手情報入力!$V$6="",0,1),IF(②選手情報入力!$V$7="",0,1))))</f>
        <v/>
      </c>
      <c r="X233" t="str">
        <f>IF(E233="","",IF(②選手情報入力!V242="","",2))</f>
        <v/>
      </c>
    </row>
    <row r="234" spans="1:24">
      <c r="A234" t="str">
        <f>IF(E234="","",data_kyogisha!A234)</f>
        <v/>
      </c>
      <c r="B234" t="str">
        <f>IF(E234="","",①団体情報入力!$C$5)</f>
        <v/>
      </c>
      <c r="C234" t="str">
        <f>IF(A234="","",VLOOKUP(B234,Sheet6!C:D,2,0))</f>
        <v/>
      </c>
      <c r="E234" t="str">
        <f>IF(②選手情報入力!C243="","",②選手情報入力!C243)</f>
        <v/>
      </c>
      <c r="F234" t="str">
        <f>IF(E234="","",②選手情報入力!D243)</f>
        <v/>
      </c>
      <c r="G234" t="str">
        <f>IF(E234="","",IF(②選手情報入力!I243="男",1,2))</f>
        <v/>
      </c>
      <c r="H234" t="str">
        <f>IF(E234="","",VLOOKUP(data_kyogisha!Q234,Sheet3!A:G,2,0))</f>
        <v/>
      </c>
      <c r="I234" t="str">
        <f>IF(E234="","",IF(②選手情報入力!M243="","",②選手情報入力!M243))</f>
        <v/>
      </c>
      <c r="J234" s="28" t="str">
        <f>IF(E234="","",②選手情報入力!N243)</f>
        <v/>
      </c>
      <c r="K234" t="str">
        <f>IF(E234="","",VLOOKUP(data_kyogisha!U234,Sheet3!A:G,2,0))</f>
        <v/>
      </c>
      <c r="L234" t="str">
        <f>IF(E234="","",IF(②選手情報入力!P243="","",②選手情報入力!P243))</f>
        <v/>
      </c>
      <c r="M234" s="28" t="str">
        <f>IF(E234="","",②選手情報入力!Q243)</f>
        <v/>
      </c>
      <c r="N234" t="s">
        <v>1416</v>
      </c>
      <c r="O234" t="str">
        <f>IF(E234="","",IF(②選手情報入力!S243="","",②選手情報入力!S243))</f>
        <v/>
      </c>
      <c r="P234" t="s">
        <v>1416</v>
      </c>
      <c r="Q234" t="s">
        <v>1416</v>
      </c>
      <c r="R234" t="str">
        <f>IF(E234="","",IF(②選手情報入力!T243="","",IF(G234=1,IF(②選手情報入力!$U$6="","",②選手情報入力!$U$6),IF(②選手情報入力!$U$7="","",②選手情報入力!$U$7))))</f>
        <v/>
      </c>
      <c r="S234" t="str">
        <f>IF(E234="","",IF(②選手情報入力!T243="","",IF(G234=1,IF(②選手情報入力!$T$6="",0,1),IF(②選手情報入力!$T$7="",0,1))))</f>
        <v/>
      </c>
      <c r="T234" t="str">
        <f>IF(E234="","",IF(②選手情報入力!T243="","",2))</f>
        <v/>
      </c>
      <c r="U234" t="s">
        <v>1416</v>
      </c>
      <c r="V234" t="str">
        <f>IF(E234="","",IF(②選手情報入力!V243="","",IF(G234=1,IF(②選手情報入力!$W$6="","",②選手情報入力!$W$6),IF(②選手情報入力!$W$7="","",②選手情報入力!$W$7))))</f>
        <v/>
      </c>
      <c r="W234" t="str">
        <f>IF(E234="","",IF(②選手情報入力!V243="","",IF(G234=1,IF(②選手情報入力!$V$6="",0,1),IF(②選手情報入力!$V$7="",0,1))))</f>
        <v/>
      </c>
      <c r="X234" t="str">
        <f>IF(E234="","",IF(②選手情報入力!V243="","",2))</f>
        <v/>
      </c>
    </row>
    <row r="235" spans="1:24">
      <c r="A235" t="str">
        <f>IF(E235="","",data_kyogisha!A235)</f>
        <v/>
      </c>
      <c r="B235" t="str">
        <f>IF(E235="","",①団体情報入力!$C$5)</f>
        <v/>
      </c>
      <c r="C235" t="str">
        <f>IF(A235="","",VLOOKUP(B235,Sheet6!C:D,2,0))</f>
        <v/>
      </c>
      <c r="E235" t="str">
        <f>IF(②選手情報入力!C244="","",②選手情報入力!C244)</f>
        <v/>
      </c>
      <c r="F235" t="str">
        <f>IF(E235="","",②選手情報入力!D244)</f>
        <v/>
      </c>
      <c r="G235" t="str">
        <f>IF(E235="","",IF(②選手情報入力!I244="男",1,2))</f>
        <v/>
      </c>
      <c r="H235" t="str">
        <f>IF(E235="","",VLOOKUP(data_kyogisha!Q235,Sheet3!A:G,2,0))</f>
        <v/>
      </c>
      <c r="I235" t="str">
        <f>IF(E235="","",IF(②選手情報入力!M244="","",②選手情報入力!M244))</f>
        <v/>
      </c>
      <c r="J235" s="28" t="str">
        <f>IF(E235="","",②選手情報入力!N244)</f>
        <v/>
      </c>
      <c r="K235" t="str">
        <f>IF(E235="","",VLOOKUP(data_kyogisha!U235,Sheet3!A:G,2,0))</f>
        <v/>
      </c>
      <c r="L235" t="str">
        <f>IF(E235="","",IF(②選手情報入力!P244="","",②選手情報入力!P244))</f>
        <v/>
      </c>
      <c r="M235" s="28" t="str">
        <f>IF(E235="","",②選手情報入力!Q244)</f>
        <v/>
      </c>
      <c r="N235" t="s">
        <v>1416</v>
      </c>
      <c r="O235" t="str">
        <f>IF(E235="","",IF(②選手情報入力!S244="","",②選手情報入力!S244))</f>
        <v/>
      </c>
      <c r="P235" t="s">
        <v>1416</v>
      </c>
      <c r="Q235" t="s">
        <v>1416</v>
      </c>
      <c r="R235" t="str">
        <f>IF(E235="","",IF(②選手情報入力!T244="","",IF(G235=1,IF(②選手情報入力!$U$6="","",②選手情報入力!$U$6),IF(②選手情報入力!$U$7="","",②選手情報入力!$U$7))))</f>
        <v/>
      </c>
      <c r="S235" t="str">
        <f>IF(E235="","",IF(②選手情報入力!T244="","",IF(G235=1,IF(②選手情報入力!$T$6="",0,1),IF(②選手情報入力!$T$7="",0,1))))</f>
        <v/>
      </c>
      <c r="T235" t="str">
        <f>IF(E235="","",IF(②選手情報入力!T244="","",2))</f>
        <v/>
      </c>
      <c r="U235" t="s">
        <v>1416</v>
      </c>
      <c r="V235" t="str">
        <f>IF(E235="","",IF(②選手情報入力!V244="","",IF(G235=1,IF(②選手情報入力!$W$6="","",②選手情報入力!$W$6),IF(②選手情報入力!$W$7="","",②選手情報入力!$W$7))))</f>
        <v/>
      </c>
      <c r="W235" t="str">
        <f>IF(E235="","",IF(②選手情報入力!V244="","",IF(G235=1,IF(②選手情報入力!$V$6="",0,1),IF(②選手情報入力!$V$7="",0,1))))</f>
        <v/>
      </c>
      <c r="X235" t="str">
        <f>IF(E235="","",IF(②選手情報入力!V244="","",2))</f>
        <v/>
      </c>
    </row>
    <row r="236" spans="1:24">
      <c r="A236" t="str">
        <f>IF(E236="","",data_kyogisha!A236)</f>
        <v/>
      </c>
      <c r="B236" t="str">
        <f>IF(E236="","",①団体情報入力!$C$5)</f>
        <v/>
      </c>
      <c r="C236" t="str">
        <f>IF(A236="","",VLOOKUP(B236,Sheet6!C:D,2,0))</f>
        <v/>
      </c>
      <c r="E236" t="str">
        <f>IF(②選手情報入力!C245="","",②選手情報入力!C245)</f>
        <v/>
      </c>
      <c r="F236" t="str">
        <f>IF(E236="","",②選手情報入力!D245)</f>
        <v/>
      </c>
      <c r="G236" t="str">
        <f>IF(E236="","",IF(②選手情報入力!I245="男",1,2))</f>
        <v/>
      </c>
      <c r="H236" t="str">
        <f>IF(E236="","",VLOOKUP(data_kyogisha!Q236,Sheet3!A:G,2,0))</f>
        <v/>
      </c>
      <c r="I236" t="str">
        <f>IF(E236="","",IF(②選手情報入力!M245="","",②選手情報入力!M245))</f>
        <v/>
      </c>
      <c r="J236" s="28" t="str">
        <f>IF(E236="","",②選手情報入力!N245)</f>
        <v/>
      </c>
      <c r="K236" t="str">
        <f>IF(E236="","",VLOOKUP(data_kyogisha!U236,Sheet3!A:G,2,0))</f>
        <v/>
      </c>
      <c r="L236" t="str">
        <f>IF(E236="","",IF(②選手情報入力!P245="","",②選手情報入力!P245))</f>
        <v/>
      </c>
      <c r="M236" s="28" t="str">
        <f>IF(E236="","",②選手情報入力!Q245)</f>
        <v/>
      </c>
      <c r="N236" t="s">
        <v>1416</v>
      </c>
      <c r="O236" t="str">
        <f>IF(E236="","",IF(②選手情報入力!S245="","",②選手情報入力!S245))</f>
        <v/>
      </c>
      <c r="P236" t="s">
        <v>1416</v>
      </c>
      <c r="Q236" t="s">
        <v>1416</v>
      </c>
      <c r="R236" t="str">
        <f>IF(E236="","",IF(②選手情報入力!T245="","",IF(G236=1,IF(②選手情報入力!$U$6="","",②選手情報入力!$U$6),IF(②選手情報入力!$U$7="","",②選手情報入力!$U$7))))</f>
        <v/>
      </c>
      <c r="S236" t="str">
        <f>IF(E236="","",IF(②選手情報入力!T245="","",IF(G236=1,IF(②選手情報入力!$T$6="",0,1),IF(②選手情報入力!$T$7="",0,1))))</f>
        <v/>
      </c>
      <c r="T236" t="str">
        <f>IF(E236="","",IF(②選手情報入力!T245="","",2))</f>
        <v/>
      </c>
      <c r="U236" t="s">
        <v>1416</v>
      </c>
      <c r="V236" t="str">
        <f>IF(E236="","",IF(②選手情報入力!V245="","",IF(G236=1,IF(②選手情報入力!$W$6="","",②選手情報入力!$W$6),IF(②選手情報入力!$W$7="","",②選手情報入力!$W$7))))</f>
        <v/>
      </c>
      <c r="W236" t="str">
        <f>IF(E236="","",IF(②選手情報入力!V245="","",IF(G236=1,IF(②選手情報入力!$V$6="",0,1),IF(②選手情報入力!$V$7="",0,1))))</f>
        <v/>
      </c>
      <c r="X236" t="str">
        <f>IF(E236="","",IF(②選手情報入力!V245="","",2))</f>
        <v/>
      </c>
    </row>
  </sheetData>
  <sheetProtection sheet="1" objects="1" scenarios="1"/>
  <phoneticPr fontId="40"/>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45"/>
  <sheetViews>
    <sheetView topLeftCell="A421" workbookViewId="0">
      <selection activeCell="B8" sqref="B8"/>
    </sheetView>
  </sheetViews>
  <sheetFormatPr defaultRowHeight="13.5"/>
  <cols>
    <col min="1" max="1" width="4.5" bestFit="1" customWidth="1"/>
    <col min="2" max="2" width="20.75" bestFit="1" customWidth="1"/>
    <col min="3" max="3" width="7" bestFit="1" customWidth="1"/>
    <col min="4" max="4" width="20.75" bestFit="1" customWidth="1"/>
    <col min="5" max="5" width="53.5" bestFit="1" customWidth="1"/>
    <col min="6" max="6" width="4.5" bestFit="1" customWidth="1"/>
  </cols>
  <sheetData>
    <row r="1" spans="1:6">
      <c r="A1" t="s">
        <v>1515</v>
      </c>
      <c r="B1" t="s">
        <v>169</v>
      </c>
      <c r="C1" t="s">
        <v>811</v>
      </c>
      <c r="D1" t="s">
        <v>169</v>
      </c>
      <c r="E1" t="s">
        <v>170</v>
      </c>
      <c r="F1" t="s">
        <v>1515</v>
      </c>
    </row>
    <row r="2" spans="1:6">
      <c r="A2">
        <v>1</v>
      </c>
      <c r="B2" t="s">
        <v>276</v>
      </c>
      <c r="C2">
        <v>16106</v>
      </c>
      <c r="D2" t="s">
        <v>276</v>
      </c>
      <c r="E2" t="s">
        <v>277</v>
      </c>
      <c r="F2">
        <v>1</v>
      </c>
    </row>
    <row r="3" spans="1:6">
      <c r="A3">
        <v>2</v>
      </c>
      <c r="B3" t="s">
        <v>212</v>
      </c>
      <c r="C3">
        <v>16293</v>
      </c>
      <c r="D3" t="s">
        <v>212</v>
      </c>
      <c r="E3" t="s">
        <v>213</v>
      </c>
      <c r="F3">
        <v>2</v>
      </c>
    </row>
    <row r="4" spans="1:6">
      <c r="A4">
        <v>3</v>
      </c>
      <c r="B4" t="s">
        <v>243</v>
      </c>
      <c r="C4">
        <v>16818</v>
      </c>
      <c r="D4" t="s">
        <v>243</v>
      </c>
      <c r="E4" t="s">
        <v>244</v>
      </c>
      <c r="F4">
        <v>3</v>
      </c>
    </row>
    <row r="5" spans="1:6">
      <c r="A5">
        <v>4</v>
      </c>
      <c r="B5" t="s">
        <v>815</v>
      </c>
      <c r="C5">
        <v>16821</v>
      </c>
      <c r="D5" t="s">
        <v>815</v>
      </c>
      <c r="E5" t="s">
        <v>816</v>
      </c>
      <c r="F5">
        <v>4</v>
      </c>
    </row>
    <row r="6" spans="1:6">
      <c r="A6">
        <v>5</v>
      </c>
      <c r="B6" t="s">
        <v>225</v>
      </c>
      <c r="C6">
        <v>19073</v>
      </c>
      <c r="D6" t="s">
        <v>225</v>
      </c>
      <c r="E6" t="s">
        <v>226</v>
      </c>
      <c r="F6">
        <v>5</v>
      </c>
    </row>
    <row r="7" spans="1:6">
      <c r="A7">
        <v>6</v>
      </c>
      <c r="B7" t="s">
        <v>255</v>
      </c>
      <c r="C7">
        <v>19074</v>
      </c>
      <c r="D7" t="s">
        <v>255</v>
      </c>
      <c r="E7" t="s">
        <v>256</v>
      </c>
      <c r="F7">
        <v>6</v>
      </c>
    </row>
    <row r="8" spans="1:6">
      <c r="A8">
        <v>7</v>
      </c>
      <c r="B8" t="s">
        <v>210</v>
      </c>
      <c r="C8">
        <v>19086</v>
      </c>
      <c r="D8" t="s">
        <v>210</v>
      </c>
      <c r="E8" t="s">
        <v>211</v>
      </c>
      <c r="F8">
        <v>7</v>
      </c>
    </row>
    <row r="9" spans="1:6">
      <c r="A9">
        <v>8</v>
      </c>
      <c r="B9" t="s">
        <v>173</v>
      </c>
      <c r="C9">
        <v>19090</v>
      </c>
      <c r="D9" t="s">
        <v>173</v>
      </c>
      <c r="E9" t="s">
        <v>174</v>
      </c>
      <c r="F9">
        <v>8</v>
      </c>
    </row>
    <row r="10" spans="1:6">
      <c r="A10">
        <v>9</v>
      </c>
      <c r="B10" t="s">
        <v>208</v>
      </c>
      <c r="C10">
        <v>19094</v>
      </c>
      <c r="D10" t="s">
        <v>208</v>
      </c>
      <c r="E10" t="s">
        <v>209</v>
      </c>
      <c r="F10">
        <v>9</v>
      </c>
    </row>
    <row r="11" spans="1:6">
      <c r="A11">
        <v>10</v>
      </c>
      <c r="B11" t="s">
        <v>1516</v>
      </c>
      <c r="C11">
        <v>19101</v>
      </c>
      <c r="D11" t="s">
        <v>1516</v>
      </c>
      <c r="E11" t="s">
        <v>1517</v>
      </c>
      <c r="F11">
        <v>10</v>
      </c>
    </row>
    <row r="12" spans="1:6">
      <c r="A12">
        <v>11</v>
      </c>
      <c r="B12" t="s">
        <v>245</v>
      </c>
      <c r="C12">
        <v>19106</v>
      </c>
      <c r="D12" t="s">
        <v>245</v>
      </c>
      <c r="E12" t="s">
        <v>246</v>
      </c>
      <c r="F12">
        <v>11</v>
      </c>
    </row>
    <row r="13" spans="1:6">
      <c r="A13">
        <v>12</v>
      </c>
      <c r="B13" t="s">
        <v>270</v>
      </c>
      <c r="C13">
        <v>19119</v>
      </c>
      <c r="D13" t="s">
        <v>270</v>
      </c>
      <c r="E13" t="s">
        <v>271</v>
      </c>
      <c r="F13">
        <v>12</v>
      </c>
    </row>
    <row r="14" spans="1:6">
      <c r="A14">
        <v>13</v>
      </c>
      <c r="B14" t="s">
        <v>1518</v>
      </c>
      <c r="C14">
        <v>19868</v>
      </c>
      <c r="D14" t="s">
        <v>1518</v>
      </c>
      <c r="E14" t="s">
        <v>1519</v>
      </c>
      <c r="F14">
        <v>13</v>
      </c>
    </row>
    <row r="15" spans="1:6">
      <c r="A15">
        <v>14</v>
      </c>
      <c r="B15" t="s">
        <v>229</v>
      </c>
      <c r="C15">
        <v>19870</v>
      </c>
      <c r="D15" t="s">
        <v>229</v>
      </c>
      <c r="E15" t="s">
        <v>230</v>
      </c>
      <c r="F15">
        <v>14</v>
      </c>
    </row>
    <row r="16" spans="1:6">
      <c r="A16">
        <v>15</v>
      </c>
      <c r="B16" t="s">
        <v>193</v>
      </c>
      <c r="C16">
        <v>19871</v>
      </c>
      <c r="D16" t="s">
        <v>193</v>
      </c>
      <c r="E16" t="s">
        <v>194</v>
      </c>
      <c r="F16">
        <v>15</v>
      </c>
    </row>
    <row r="17" spans="1:6">
      <c r="A17">
        <v>16</v>
      </c>
      <c r="B17" t="s">
        <v>223</v>
      </c>
      <c r="C17">
        <v>21732</v>
      </c>
      <c r="D17" t="s">
        <v>223</v>
      </c>
      <c r="E17" t="s">
        <v>224</v>
      </c>
      <c r="F17">
        <v>16</v>
      </c>
    </row>
    <row r="18" spans="1:6">
      <c r="A18">
        <v>17</v>
      </c>
      <c r="B18" t="s">
        <v>466</v>
      </c>
      <c r="C18">
        <v>22643</v>
      </c>
      <c r="D18" t="s">
        <v>466</v>
      </c>
      <c r="E18" t="s">
        <v>1520</v>
      </c>
      <c r="F18">
        <v>17</v>
      </c>
    </row>
    <row r="19" spans="1:6">
      <c r="A19">
        <v>18</v>
      </c>
      <c r="B19" t="s">
        <v>467</v>
      </c>
      <c r="C19">
        <v>22644</v>
      </c>
      <c r="D19" t="s">
        <v>467</v>
      </c>
      <c r="E19" t="s">
        <v>1521</v>
      </c>
      <c r="F19">
        <v>18</v>
      </c>
    </row>
    <row r="20" spans="1:6">
      <c r="A20">
        <v>19</v>
      </c>
      <c r="B20" t="s">
        <v>468</v>
      </c>
      <c r="C20">
        <v>22645</v>
      </c>
      <c r="D20" t="s">
        <v>468</v>
      </c>
      <c r="E20" t="s">
        <v>1522</v>
      </c>
      <c r="F20">
        <v>19</v>
      </c>
    </row>
    <row r="21" spans="1:6">
      <c r="A21">
        <v>20</v>
      </c>
      <c r="B21" t="s">
        <v>469</v>
      </c>
      <c r="C21">
        <v>22646</v>
      </c>
      <c r="D21" t="s">
        <v>469</v>
      </c>
      <c r="E21" t="s">
        <v>1523</v>
      </c>
      <c r="F21">
        <v>20</v>
      </c>
    </row>
    <row r="22" spans="1:6">
      <c r="A22">
        <v>21</v>
      </c>
      <c r="B22" t="s">
        <v>470</v>
      </c>
      <c r="C22">
        <v>22647</v>
      </c>
      <c r="D22" t="s">
        <v>470</v>
      </c>
      <c r="E22" t="s">
        <v>1524</v>
      </c>
      <c r="F22">
        <v>21</v>
      </c>
    </row>
    <row r="23" spans="1:6">
      <c r="A23">
        <v>22</v>
      </c>
      <c r="B23" t="s">
        <v>471</v>
      </c>
      <c r="C23">
        <v>22648</v>
      </c>
      <c r="D23" t="s">
        <v>471</v>
      </c>
      <c r="E23" t="s">
        <v>1525</v>
      </c>
      <c r="F23">
        <v>22</v>
      </c>
    </row>
    <row r="24" spans="1:6">
      <c r="A24">
        <v>23</v>
      </c>
      <c r="B24" t="s">
        <v>472</v>
      </c>
      <c r="C24">
        <v>22649</v>
      </c>
      <c r="D24" t="s">
        <v>472</v>
      </c>
      <c r="E24" t="s">
        <v>1526</v>
      </c>
      <c r="F24">
        <v>23</v>
      </c>
    </row>
    <row r="25" spans="1:6">
      <c r="A25">
        <v>24</v>
      </c>
      <c r="B25" t="s">
        <v>473</v>
      </c>
      <c r="C25">
        <v>22650</v>
      </c>
      <c r="D25" t="s">
        <v>473</v>
      </c>
      <c r="E25" t="s">
        <v>1527</v>
      </c>
      <c r="F25">
        <v>24</v>
      </c>
    </row>
    <row r="26" spans="1:6">
      <c r="A26">
        <v>25</v>
      </c>
      <c r="B26" t="s">
        <v>474</v>
      </c>
      <c r="C26">
        <v>22651</v>
      </c>
      <c r="D26" t="s">
        <v>474</v>
      </c>
      <c r="E26" t="s">
        <v>1528</v>
      </c>
      <c r="F26">
        <v>25</v>
      </c>
    </row>
    <row r="27" spans="1:6">
      <c r="A27">
        <v>26</v>
      </c>
      <c r="B27" t="s">
        <v>475</v>
      </c>
      <c r="C27">
        <v>22652</v>
      </c>
      <c r="D27" t="s">
        <v>475</v>
      </c>
      <c r="E27" t="s">
        <v>1529</v>
      </c>
      <c r="F27">
        <v>26</v>
      </c>
    </row>
    <row r="28" spans="1:6">
      <c r="A28">
        <v>27</v>
      </c>
      <c r="B28" t="s">
        <v>477</v>
      </c>
      <c r="C28">
        <v>22653</v>
      </c>
      <c r="D28" t="s">
        <v>477</v>
      </c>
      <c r="E28" t="s">
        <v>1530</v>
      </c>
      <c r="F28">
        <v>27</v>
      </c>
    </row>
    <row r="29" spans="1:6">
      <c r="A29">
        <v>28</v>
      </c>
      <c r="B29" t="s">
        <v>478</v>
      </c>
      <c r="C29">
        <v>22654</v>
      </c>
      <c r="D29" t="s">
        <v>478</v>
      </c>
      <c r="E29" t="s">
        <v>1531</v>
      </c>
      <c r="F29">
        <v>28</v>
      </c>
    </row>
    <row r="30" spans="1:6">
      <c r="A30">
        <v>29</v>
      </c>
      <c r="B30" t="s">
        <v>480</v>
      </c>
      <c r="C30">
        <v>22656</v>
      </c>
      <c r="D30" t="s">
        <v>480</v>
      </c>
      <c r="E30" t="s">
        <v>1532</v>
      </c>
      <c r="F30">
        <v>29</v>
      </c>
    </row>
    <row r="31" spans="1:6">
      <c r="A31">
        <v>30</v>
      </c>
      <c r="B31" t="s">
        <v>481</v>
      </c>
      <c r="C31">
        <v>22657</v>
      </c>
      <c r="D31" t="s">
        <v>481</v>
      </c>
      <c r="E31" t="s">
        <v>1533</v>
      </c>
      <c r="F31">
        <v>30</v>
      </c>
    </row>
    <row r="32" spans="1:6">
      <c r="A32">
        <v>31</v>
      </c>
      <c r="B32" t="s">
        <v>482</v>
      </c>
      <c r="C32">
        <v>22658</v>
      </c>
      <c r="D32" t="s">
        <v>482</v>
      </c>
      <c r="E32" t="s">
        <v>1534</v>
      </c>
      <c r="F32">
        <v>31</v>
      </c>
    </row>
    <row r="33" spans="1:6">
      <c r="A33">
        <v>32</v>
      </c>
      <c r="B33" t="s">
        <v>619</v>
      </c>
      <c r="C33">
        <v>22659</v>
      </c>
      <c r="D33" t="s">
        <v>619</v>
      </c>
      <c r="E33" t="s">
        <v>1535</v>
      </c>
      <c r="F33">
        <v>32</v>
      </c>
    </row>
    <row r="34" spans="1:6">
      <c r="A34">
        <v>33</v>
      </c>
      <c r="B34" t="s">
        <v>483</v>
      </c>
      <c r="C34">
        <v>22660</v>
      </c>
      <c r="D34" t="s">
        <v>483</v>
      </c>
      <c r="E34" t="s">
        <v>1536</v>
      </c>
      <c r="F34">
        <v>33</v>
      </c>
    </row>
    <row r="35" spans="1:6">
      <c r="A35">
        <v>34</v>
      </c>
      <c r="B35" t="s">
        <v>484</v>
      </c>
      <c r="C35">
        <v>22661</v>
      </c>
      <c r="D35" t="s">
        <v>484</v>
      </c>
      <c r="E35" t="s">
        <v>1537</v>
      </c>
      <c r="F35">
        <v>34</v>
      </c>
    </row>
    <row r="36" spans="1:6">
      <c r="A36">
        <v>35</v>
      </c>
      <c r="B36" t="s">
        <v>485</v>
      </c>
      <c r="C36">
        <v>22662</v>
      </c>
      <c r="D36" t="s">
        <v>485</v>
      </c>
      <c r="E36" t="s">
        <v>1538</v>
      </c>
      <c r="F36">
        <v>35</v>
      </c>
    </row>
    <row r="37" spans="1:6">
      <c r="A37">
        <v>36</v>
      </c>
      <c r="B37" t="s">
        <v>486</v>
      </c>
      <c r="C37">
        <v>22663</v>
      </c>
      <c r="D37" t="s">
        <v>486</v>
      </c>
      <c r="E37" t="s">
        <v>1539</v>
      </c>
      <c r="F37">
        <v>36</v>
      </c>
    </row>
    <row r="38" spans="1:6">
      <c r="A38">
        <v>37</v>
      </c>
      <c r="B38" t="s">
        <v>487</v>
      </c>
      <c r="C38">
        <v>22664</v>
      </c>
      <c r="D38" t="s">
        <v>487</v>
      </c>
      <c r="E38" t="s">
        <v>1540</v>
      </c>
      <c r="F38">
        <v>37</v>
      </c>
    </row>
    <row r="39" spans="1:6">
      <c r="A39">
        <v>38</v>
      </c>
      <c r="B39" t="s">
        <v>488</v>
      </c>
      <c r="C39">
        <v>22665</v>
      </c>
      <c r="D39" t="s">
        <v>488</v>
      </c>
      <c r="E39" t="s">
        <v>1541</v>
      </c>
      <c r="F39">
        <v>38</v>
      </c>
    </row>
    <row r="40" spans="1:6">
      <c r="A40">
        <v>39</v>
      </c>
      <c r="B40" t="s">
        <v>489</v>
      </c>
      <c r="C40">
        <v>22666</v>
      </c>
      <c r="D40" t="s">
        <v>489</v>
      </c>
      <c r="E40" t="s">
        <v>1542</v>
      </c>
      <c r="F40">
        <v>39</v>
      </c>
    </row>
    <row r="41" spans="1:6">
      <c r="A41">
        <v>40</v>
      </c>
      <c r="B41" t="s">
        <v>490</v>
      </c>
      <c r="C41">
        <v>22667</v>
      </c>
      <c r="D41" t="s">
        <v>490</v>
      </c>
      <c r="E41" t="s">
        <v>1543</v>
      </c>
      <c r="F41">
        <v>40</v>
      </c>
    </row>
    <row r="42" spans="1:6">
      <c r="A42">
        <v>41</v>
      </c>
      <c r="B42" t="s">
        <v>491</v>
      </c>
      <c r="C42">
        <v>22689</v>
      </c>
      <c r="D42" t="s">
        <v>491</v>
      </c>
      <c r="E42" t="s">
        <v>492</v>
      </c>
      <c r="F42">
        <v>41</v>
      </c>
    </row>
    <row r="43" spans="1:6">
      <c r="A43">
        <v>42</v>
      </c>
      <c r="B43" t="s">
        <v>493</v>
      </c>
      <c r="C43">
        <v>22690</v>
      </c>
      <c r="D43" t="s">
        <v>493</v>
      </c>
      <c r="E43" t="s">
        <v>1544</v>
      </c>
      <c r="F43">
        <v>42</v>
      </c>
    </row>
    <row r="44" spans="1:6">
      <c r="A44">
        <v>43</v>
      </c>
      <c r="B44" t="s">
        <v>494</v>
      </c>
      <c r="C44">
        <v>22691</v>
      </c>
      <c r="D44" t="s">
        <v>494</v>
      </c>
      <c r="E44" t="s">
        <v>1545</v>
      </c>
      <c r="F44">
        <v>43</v>
      </c>
    </row>
    <row r="45" spans="1:6">
      <c r="A45">
        <v>44</v>
      </c>
      <c r="B45" t="s">
        <v>495</v>
      </c>
      <c r="C45">
        <v>22692</v>
      </c>
      <c r="D45" t="s">
        <v>495</v>
      </c>
      <c r="E45" t="s">
        <v>1546</v>
      </c>
      <c r="F45">
        <v>44</v>
      </c>
    </row>
    <row r="46" spans="1:6">
      <c r="A46">
        <v>45</v>
      </c>
      <c r="B46" t="s">
        <v>496</v>
      </c>
      <c r="C46">
        <v>22693</v>
      </c>
      <c r="D46" t="s">
        <v>496</v>
      </c>
      <c r="E46" t="s">
        <v>1547</v>
      </c>
      <c r="F46">
        <v>45</v>
      </c>
    </row>
    <row r="47" spans="1:6">
      <c r="A47">
        <v>46</v>
      </c>
      <c r="B47" t="s">
        <v>497</v>
      </c>
      <c r="C47">
        <v>22694</v>
      </c>
      <c r="D47" t="s">
        <v>497</v>
      </c>
      <c r="E47" t="s">
        <v>1548</v>
      </c>
      <c r="F47">
        <v>46</v>
      </c>
    </row>
    <row r="48" spans="1:6">
      <c r="A48">
        <v>47</v>
      </c>
      <c r="B48" t="s">
        <v>498</v>
      </c>
      <c r="C48">
        <v>22695</v>
      </c>
      <c r="D48" t="s">
        <v>498</v>
      </c>
      <c r="E48" t="s">
        <v>1549</v>
      </c>
      <c r="F48">
        <v>47</v>
      </c>
    </row>
    <row r="49" spans="1:6">
      <c r="A49">
        <v>48</v>
      </c>
      <c r="B49" t="s">
        <v>499</v>
      </c>
      <c r="C49">
        <v>22696</v>
      </c>
      <c r="D49" t="s">
        <v>499</v>
      </c>
      <c r="E49" t="s">
        <v>1550</v>
      </c>
      <c r="F49">
        <v>48</v>
      </c>
    </row>
    <row r="50" spans="1:6">
      <c r="A50">
        <v>49</v>
      </c>
      <c r="B50" t="s">
        <v>500</v>
      </c>
      <c r="C50">
        <v>22697</v>
      </c>
      <c r="D50" t="s">
        <v>500</v>
      </c>
      <c r="E50" t="s">
        <v>1551</v>
      </c>
      <c r="F50">
        <v>49</v>
      </c>
    </row>
    <row r="51" spans="1:6">
      <c r="A51">
        <v>50</v>
      </c>
      <c r="B51" t="s">
        <v>501</v>
      </c>
      <c r="C51">
        <v>22698</v>
      </c>
      <c r="D51" t="s">
        <v>501</v>
      </c>
      <c r="E51" t="s">
        <v>1552</v>
      </c>
      <c r="F51">
        <v>50</v>
      </c>
    </row>
    <row r="52" spans="1:6">
      <c r="A52">
        <v>51</v>
      </c>
      <c r="B52" t="s">
        <v>502</v>
      </c>
      <c r="C52">
        <v>22699</v>
      </c>
      <c r="D52" t="s">
        <v>502</v>
      </c>
      <c r="E52" t="s">
        <v>1553</v>
      </c>
      <c r="F52">
        <v>51</v>
      </c>
    </row>
    <row r="53" spans="1:6">
      <c r="A53">
        <v>52</v>
      </c>
      <c r="B53" t="s">
        <v>503</v>
      </c>
      <c r="C53">
        <v>22748</v>
      </c>
      <c r="D53" t="s">
        <v>503</v>
      </c>
      <c r="E53" t="s">
        <v>1554</v>
      </c>
      <c r="F53">
        <v>52</v>
      </c>
    </row>
    <row r="54" spans="1:6">
      <c r="A54">
        <v>53</v>
      </c>
      <c r="B54" t="s">
        <v>504</v>
      </c>
      <c r="C54">
        <v>22750</v>
      </c>
      <c r="D54" t="s">
        <v>504</v>
      </c>
      <c r="E54" t="s">
        <v>1555</v>
      </c>
      <c r="F54">
        <v>53</v>
      </c>
    </row>
    <row r="55" spans="1:6">
      <c r="A55">
        <v>54</v>
      </c>
      <c r="B55" t="s">
        <v>505</v>
      </c>
      <c r="C55">
        <v>22751</v>
      </c>
      <c r="D55" t="s">
        <v>505</v>
      </c>
      <c r="E55" t="s">
        <v>1556</v>
      </c>
      <c r="F55">
        <v>54</v>
      </c>
    </row>
    <row r="56" spans="1:6">
      <c r="A56">
        <v>55</v>
      </c>
      <c r="B56" t="s">
        <v>506</v>
      </c>
      <c r="C56">
        <v>22752</v>
      </c>
      <c r="D56" t="s">
        <v>506</v>
      </c>
      <c r="E56" t="s">
        <v>1557</v>
      </c>
      <c r="F56">
        <v>55</v>
      </c>
    </row>
    <row r="57" spans="1:6">
      <c r="A57">
        <v>56</v>
      </c>
      <c r="B57" t="s">
        <v>507</v>
      </c>
      <c r="C57">
        <v>22753</v>
      </c>
      <c r="D57" t="s">
        <v>507</v>
      </c>
      <c r="E57" t="s">
        <v>1558</v>
      </c>
      <c r="F57">
        <v>56</v>
      </c>
    </row>
    <row r="58" spans="1:6">
      <c r="A58">
        <v>57</v>
      </c>
      <c r="B58" t="s">
        <v>508</v>
      </c>
      <c r="C58">
        <v>22755</v>
      </c>
      <c r="D58" t="s">
        <v>508</v>
      </c>
      <c r="E58" t="s">
        <v>1559</v>
      </c>
      <c r="F58">
        <v>57</v>
      </c>
    </row>
    <row r="59" spans="1:6">
      <c r="A59">
        <v>58</v>
      </c>
      <c r="B59" t="s">
        <v>509</v>
      </c>
      <c r="C59">
        <v>22756</v>
      </c>
      <c r="D59" t="s">
        <v>509</v>
      </c>
      <c r="E59" t="s">
        <v>1560</v>
      </c>
      <c r="F59">
        <v>58</v>
      </c>
    </row>
    <row r="60" spans="1:6">
      <c r="A60">
        <v>59</v>
      </c>
      <c r="B60" t="s">
        <v>511</v>
      </c>
      <c r="C60">
        <v>22757</v>
      </c>
      <c r="D60" t="s">
        <v>511</v>
      </c>
      <c r="E60" t="s">
        <v>1561</v>
      </c>
      <c r="F60">
        <v>59</v>
      </c>
    </row>
    <row r="61" spans="1:6">
      <c r="A61">
        <v>60</v>
      </c>
      <c r="B61" t="s">
        <v>512</v>
      </c>
      <c r="C61">
        <v>22758</v>
      </c>
      <c r="D61" t="s">
        <v>512</v>
      </c>
      <c r="E61" t="s">
        <v>513</v>
      </c>
      <c r="F61">
        <v>60</v>
      </c>
    </row>
    <row r="62" spans="1:6">
      <c r="A62">
        <v>61</v>
      </c>
      <c r="B62" t="s">
        <v>514</v>
      </c>
      <c r="C62">
        <v>22759</v>
      </c>
      <c r="D62" t="s">
        <v>514</v>
      </c>
      <c r="E62" t="s">
        <v>1562</v>
      </c>
      <c r="F62">
        <v>61</v>
      </c>
    </row>
    <row r="63" spans="1:6">
      <c r="A63">
        <v>62</v>
      </c>
      <c r="B63" t="s">
        <v>515</v>
      </c>
      <c r="C63">
        <v>22760</v>
      </c>
      <c r="D63" t="s">
        <v>515</v>
      </c>
      <c r="E63" t="s">
        <v>516</v>
      </c>
      <c r="F63">
        <v>62</v>
      </c>
    </row>
    <row r="64" spans="1:6">
      <c r="A64">
        <v>63</v>
      </c>
      <c r="B64" t="s">
        <v>517</v>
      </c>
      <c r="C64">
        <v>22761</v>
      </c>
      <c r="D64" t="s">
        <v>517</v>
      </c>
      <c r="E64" t="s">
        <v>1563</v>
      </c>
      <c r="F64">
        <v>63</v>
      </c>
    </row>
    <row r="65" spans="1:6">
      <c r="A65">
        <v>64</v>
      </c>
      <c r="B65" t="s">
        <v>518</v>
      </c>
      <c r="C65">
        <v>22762</v>
      </c>
      <c r="D65" t="s">
        <v>518</v>
      </c>
      <c r="E65" t="s">
        <v>1564</v>
      </c>
      <c r="F65">
        <v>64</v>
      </c>
    </row>
    <row r="66" spans="1:6">
      <c r="A66">
        <v>65</v>
      </c>
      <c r="B66" t="s">
        <v>521</v>
      </c>
      <c r="C66">
        <v>22769</v>
      </c>
      <c r="D66" t="s">
        <v>521</v>
      </c>
      <c r="E66" t="s">
        <v>522</v>
      </c>
      <c r="F66">
        <v>65</v>
      </c>
    </row>
    <row r="67" spans="1:6">
      <c r="A67">
        <v>66</v>
      </c>
      <c r="B67" t="s">
        <v>525</v>
      </c>
      <c r="C67">
        <v>22774</v>
      </c>
      <c r="D67" t="s">
        <v>525</v>
      </c>
      <c r="E67" t="s">
        <v>1565</v>
      </c>
      <c r="F67">
        <v>66</v>
      </c>
    </row>
    <row r="68" spans="1:6">
      <c r="A68">
        <v>67</v>
      </c>
      <c r="B68" t="s">
        <v>526</v>
      </c>
      <c r="C68">
        <v>22775</v>
      </c>
      <c r="D68" t="s">
        <v>526</v>
      </c>
      <c r="E68" t="s">
        <v>1566</v>
      </c>
      <c r="F68">
        <v>67</v>
      </c>
    </row>
    <row r="69" spans="1:6">
      <c r="A69">
        <v>68</v>
      </c>
      <c r="B69" t="s">
        <v>527</v>
      </c>
      <c r="C69">
        <v>22776</v>
      </c>
      <c r="D69" t="s">
        <v>527</v>
      </c>
      <c r="E69" t="s">
        <v>528</v>
      </c>
      <c r="F69">
        <v>68</v>
      </c>
    </row>
    <row r="70" spans="1:6">
      <c r="A70">
        <v>69</v>
      </c>
      <c r="B70" t="s">
        <v>529</v>
      </c>
      <c r="C70">
        <v>22779</v>
      </c>
      <c r="D70" t="s">
        <v>529</v>
      </c>
      <c r="E70" t="s">
        <v>1567</v>
      </c>
      <c r="F70">
        <v>69</v>
      </c>
    </row>
    <row r="71" spans="1:6">
      <c r="A71">
        <v>70</v>
      </c>
      <c r="B71" t="s">
        <v>530</v>
      </c>
      <c r="C71">
        <v>22780</v>
      </c>
      <c r="D71" t="s">
        <v>530</v>
      </c>
      <c r="E71" t="s">
        <v>1568</v>
      </c>
      <c r="F71">
        <v>70</v>
      </c>
    </row>
    <row r="72" spans="1:6">
      <c r="A72">
        <v>71</v>
      </c>
      <c r="B72" t="s">
        <v>531</v>
      </c>
      <c r="C72">
        <v>22784</v>
      </c>
      <c r="D72" t="s">
        <v>531</v>
      </c>
      <c r="E72" t="s">
        <v>1569</v>
      </c>
      <c r="F72">
        <v>71</v>
      </c>
    </row>
    <row r="73" spans="1:6">
      <c r="A73">
        <v>72</v>
      </c>
      <c r="B73" t="s">
        <v>533</v>
      </c>
      <c r="C73">
        <v>22786</v>
      </c>
      <c r="D73" t="s">
        <v>533</v>
      </c>
      <c r="E73" t="s">
        <v>1570</v>
      </c>
      <c r="F73">
        <v>72</v>
      </c>
    </row>
    <row r="74" spans="1:6">
      <c r="A74">
        <v>73</v>
      </c>
      <c r="B74" t="s">
        <v>534</v>
      </c>
      <c r="C74">
        <v>22787</v>
      </c>
      <c r="D74" t="s">
        <v>534</v>
      </c>
      <c r="E74" t="s">
        <v>1571</v>
      </c>
      <c r="F74">
        <v>73</v>
      </c>
    </row>
    <row r="75" spans="1:6">
      <c r="A75">
        <v>74</v>
      </c>
      <c r="B75" t="s">
        <v>535</v>
      </c>
      <c r="C75">
        <v>22792</v>
      </c>
      <c r="D75" t="s">
        <v>535</v>
      </c>
      <c r="E75" t="s">
        <v>1572</v>
      </c>
      <c r="F75">
        <v>74</v>
      </c>
    </row>
    <row r="76" spans="1:6">
      <c r="A76">
        <v>75</v>
      </c>
      <c r="B76" t="s">
        <v>536</v>
      </c>
      <c r="C76">
        <v>22793</v>
      </c>
      <c r="D76" t="s">
        <v>536</v>
      </c>
      <c r="E76" t="s">
        <v>1573</v>
      </c>
      <c r="F76">
        <v>75</v>
      </c>
    </row>
    <row r="77" spans="1:6">
      <c r="A77">
        <v>76</v>
      </c>
      <c r="B77" t="s">
        <v>537</v>
      </c>
      <c r="C77">
        <v>22794</v>
      </c>
      <c r="D77" t="s">
        <v>537</v>
      </c>
      <c r="E77" t="s">
        <v>1574</v>
      </c>
      <c r="F77">
        <v>76</v>
      </c>
    </row>
    <row r="78" spans="1:6">
      <c r="A78">
        <v>77</v>
      </c>
      <c r="B78" t="s">
        <v>539</v>
      </c>
      <c r="C78">
        <v>22795</v>
      </c>
      <c r="D78" t="s">
        <v>539</v>
      </c>
      <c r="E78" t="s">
        <v>1575</v>
      </c>
      <c r="F78">
        <v>77</v>
      </c>
    </row>
    <row r="79" spans="1:6">
      <c r="A79">
        <v>78</v>
      </c>
      <c r="B79" t="s">
        <v>540</v>
      </c>
      <c r="C79">
        <v>22796</v>
      </c>
      <c r="D79" t="s">
        <v>540</v>
      </c>
      <c r="E79" t="s">
        <v>1576</v>
      </c>
      <c r="F79">
        <v>78</v>
      </c>
    </row>
    <row r="80" spans="1:6">
      <c r="A80">
        <v>79</v>
      </c>
      <c r="B80" t="s">
        <v>541</v>
      </c>
      <c r="C80">
        <v>22797</v>
      </c>
      <c r="D80" t="s">
        <v>541</v>
      </c>
      <c r="E80" t="s">
        <v>1577</v>
      </c>
      <c r="F80">
        <v>79</v>
      </c>
    </row>
    <row r="81" spans="1:6">
      <c r="A81">
        <v>80</v>
      </c>
      <c r="B81" t="s">
        <v>542</v>
      </c>
      <c r="C81">
        <v>22798</v>
      </c>
      <c r="D81" t="s">
        <v>542</v>
      </c>
      <c r="E81" t="s">
        <v>1578</v>
      </c>
      <c r="F81">
        <v>80</v>
      </c>
    </row>
    <row r="82" spans="1:6">
      <c r="A82">
        <v>81</v>
      </c>
      <c r="B82" t="s">
        <v>543</v>
      </c>
      <c r="C82">
        <v>22799</v>
      </c>
      <c r="D82" t="s">
        <v>543</v>
      </c>
      <c r="E82" t="s">
        <v>1579</v>
      </c>
      <c r="F82">
        <v>81</v>
      </c>
    </row>
    <row r="83" spans="1:6">
      <c r="A83">
        <v>82</v>
      </c>
      <c r="B83" t="s">
        <v>544</v>
      </c>
      <c r="C83">
        <v>22800</v>
      </c>
      <c r="D83" t="s">
        <v>544</v>
      </c>
      <c r="E83" t="s">
        <v>1580</v>
      </c>
      <c r="F83">
        <v>82</v>
      </c>
    </row>
    <row r="84" spans="1:6">
      <c r="A84">
        <v>83</v>
      </c>
      <c r="B84" t="s">
        <v>545</v>
      </c>
      <c r="C84">
        <v>22801</v>
      </c>
      <c r="D84" t="s">
        <v>545</v>
      </c>
      <c r="E84" t="s">
        <v>1581</v>
      </c>
      <c r="F84">
        <v>83</v>
      </c>
    </row>
    <row r="85" spans="1:6">
      <c r="A85">
        <v>84</v>
      </c>
      <c r="B85" t="s">
        <v>546</v>
      </c>
      <c r="C85">
        <v>22802</v>
      </c>
      <c r="D85" t="s">
        <v>546</v>
      </c>
      <c r="E85" t="s">
        <v>1582</v>
      </c>
      <c r="F85">
        <v>84</v>
      </c>
    </row>
    <row r="86" spans="1:6">
      <c r="A86">
        <v>85</v>
      </c>
      <c r="B86" t="s">
        <v>548</v>
      </c>
      <c r="C86">
        <v>22803</v>
      </c>
      <c r="D86" t="s">
        <v>548</v>
      </c>
      <c r="E86" t="s">
        <v>1583</v>
      </c>
      <c r="F86">
        <v>85</v>
      </c>
    </row>
    <row r="87" spans="1:6">
      <c r="A87">
        <v>86</v>
      </c>
      <c r="B87" t="s">
        <v>549</v>
      </c>
      <c r="C87">
        <v>22804</v>
      </c>
      <c r="D87" t="s">
        <v>549</v>
      </c>
      <c r="E87" t="s">
        <v>1584</v>
      </c>
      <c r="F87">
        <v>86</v>
      </c>
    </row>
    <row r="88" spans="1:6">
      <c r="A88">
        <v>87</v>
      </c>
      <c r="B88" t="s">
        <v>550</v>
      </c>
      <c r="C88">
        <v>22805</v>
      </c>
      <c r="D88" t="s">
        <v>550</v>
      </c>
      <c r="E88" t="s">
        <v>1585</v>
      </c>
      <c r="F88">
        <v>87</v>
      </c>
    </row>
    <row r="89" spans="1:6">
      <c r="A89">
        <v>88</v>
      </c>
      <c r="B89" t="s">
        <v>551</v>
      </c>
      <c r="C89">
        <v>22807</v>
      </c>
      <c r="D89" t="s">
        <v>551</v>
      </c>
      <c r="E89" t="s">
        <v>1586</v>
      </c>
      <c r="F89">
        <v>88</v>
      </c>
    </row>
    <row r="90" spans="1:6">
      <c r="A90">
        <v>89</v>
      </c>
      <c r="B90" t="s">
        <v>552</v>
      </c>
      <c r="C90">
        <v>22808</v>
      </c>
      <c r="D90" t="s">
        <v>552</v>
      </c>
      <c r="E90" t="s">
        <v>1587</v>
      </c>
      <c r="F90">
        <v>89</v>
      </c>
    </row>
    <row r="91" spans="1:6">
      <c r="A91">
        <v>90</v>
      </c>
      <c r="B91" t="s">
        <v>553</v>
      </c>
      <c r="C91">
        <v>22810</v>
      </c>
      <c r="D91" t="s">
        <v>553</v>
      </c>
      <c r="E91" t="s">
        <v>1588</v>
      </c>
      <c r="F91">
        <v>90</v>
      </c>
    </row>
    <row r="92" spans="1:6">
      <c r="A92">
        <v>91</v>
      </c>
      <c r="B92" t="s">
        <v>554</v>
      </c>
      <c r="C92">
        <v>22811</v>
      </c>
      <c r="D92" t="s">
        <v>554</v>
      </c>
      <c r="E92" t="s">
        <v>1589</v>
      </c>
      <c r="F92">
        <v>91</v>
      </c>
    </row>
    <row r="93" spans="1:6">
      <c r="A93">
        <v>92</v>
      </c>
      <c r="B93" t="s">
        <v>555</v>
      </c>
      <c r="C93">
        <v>22812</v>
      </c>
      <c r="D93" t="s">
        <v>555</v>
      </c>
      <c r="E93" t="s">
        <v>1590</v>
      </c>
      <c r="F93">
        <v>92</v>
      </c>
    </row>
    <row r="94" spans="1:6">
      <c r="A94">
        <v>93</v>
      </c>
      <c r="B94" t="s">
        <v>556</v>
      </c>
      <c r="C94">
        <v>22813</v>
      </c>
      <c r="D94" t="s">
        <v>556</v>
      </c>
      <c r="E94" t="s">
        <v>1591</v>
      </c>
      <c r="F94">
        <v>93</v>
      </c>
    </row>
    <row r="95" spans="1:6">
      <c r="A95">
        <v>94</v>
      </c>
      <c r="B95" t="s">
        <v>559</v>
      </c>
      <c r="C95">
        <v>22814</v>
      </c>
      <c r="D95" t="s">
        <v>559</v>
      </c>
      <c r="E95" t="s">
        <v>1592</v>
      </c>
      <c r="F95">
        <v>94</v>
      </c>
    </row>
    <row r="96" spans="1:6">
      <c r="A96">
        <v>95</v>
      </c>
      <c r="B96" t="s">
        <v>560</v>
      </c>
      <c r="C96">
        <v>22815</v>
      </c>
      <c r="D96" t="s">
        <v>560</v>
      </c>
      <c r="E96" t="s">
        <v>1593</v>
      </c>
      <c r="F96">
        <v>95</v>
      </c>
    </row>
    <row r="97" spans="1:6">
      <c r="A97">
        <v>96</v>
      </c>
      <c r="B97" t="s">
        <v>561</v>
      </c>
      <c r="C97">
        <v>22817</v>
      </c>
      <c r="D97" t="s">
        <v>561</v>
      </c>
      <c r="E97" t="s">
        <v>1594</v>
      </c>
      <c r="F97">
        <v>96</v>
      </c>
    </row>
    <row r="98" spans="1:6">
      <c r="A98">
        <v>97</v>
      </c>
      <c r="B98" t="s">
        <v>562</v>
      </c>
      <c r="C98">
        <v>22819</v>
      </c>
      <c r="D98" t="s">
        <v>562</v>
      </c>
      <c r="E98" t="s">
        <v>1595</v>
      </c>
      <c r="F98">
        <v>97</v>
      </c>
    </row>
    <row r="99" spans="1:6">
      <c r="A99">
        <v>98</v>
      </c>
      <c r="B99" t="s">
        <v>563</v>
      </c>
      <c r="C99">
        <v>22833</v>
      </c>
      <c r="D99" t="s">
        <v>563</v>
      </c>
      <c r="E99" t="s">
        <v>1596</v>
      </c>
      <c r="F99">
        <v>98</v>
      </c>
    </row>
    <row r="100" spans="1:6">
      <c r="A100">
        <v>99</v>
      </c>
      <c r="B100" t="s">
        <v>904</v>
      </c>
      <c r="C100">
        <v>22837</v>
      </c>
      <c r="D100" t="s">
        <v>904</v>
      </c>
      <c r="E100" t="s">
        <v>1597</v>
      </c>
      <c r="F100">
        <v>99</v>
      </c>
    </row>
    <row r="101" spans="1:6">
      <c r="A101">
        <v>100</v>
      </c>
      <c r="B101" t="s">
        <v>1598</v>
      </c>
      <c r="C101">
        <v>22839</v>
      </c>
      <c r="D101" t="s">
        <v>1598</v>
      </c>
      <c r="E101" t="s">
        <v>977</v>
      </c>
      <c r="F101">
        <v>100</v>
      </c>
    </row>
    <row r="102" spans="1:6">
      <c r="A102">
        <v>101</v>
      </c>
      <c r="B102" t="s">
        <v>1599</v>
      </c>
      <c r="C102">
        <v>22840</v>
      </c>
      <c r="D102" t="s">
        <v>1599</v>
      </c>
      <c r="E102" t="s">
        <v>578</v>
      </c>
      <c r="F102">
        <v>101</v>
      </c>
    </row>
    <row r="103" spans="1:6">
      <c r="A103">
        <v>102</v>
      </c>
      <c r="B103" t="s">
        <v>905</v>
      </c>
      <c r="C103">
        <v>23417</v>
      </c>
      <c r="D103" t="s">
        <v>905</v>
      </c>
      <c r="E103" t="s">
        <v>1600</v>
      </c>
      <c r="F103">
        <v>102</v>
      </c>
    </row>
    <row r="104" spans="1:6">
      <c r="A104">
        <v>103</v>
      </c>
      <c r="B104" t="s">
        <v>523</v>
      </c>
      <c r="C104">
        <v>23422</v>
      </c>
      <c r="D104" t="s">
        <v>523</v>
      </c>
      <c r="E104" t="s">
        <v>524</v>
      </c>
      <c r="F104">
        <v>103</v>
      </c>
    </row>
    <row r="105" spans="1:6">
      <c r="A105">
        <v>104</v>
      </c>
      <c r="B105" t="s">
        <v>1601</v>
      </c>
      <c r="C105">
        <v>23430</v>
      </c>
      <c r="D105" t="s">
        <v>1601</v>
      </c>
      <c r="E105" t="s">
        <v>907</v>
      </c>
      <c r="F105">
        <v>104</v>
      </c>
    </row>
    <row r="106" spans="1:6">
      <c r="A106">
        <v>105</v>
      </c>
      <c r="B106" t="s">
        <v>1602</v>
      </c>
      <c r="C106">
        <v>24275</v>
      </c>
      <c r="D106" t="s">
        <v>1602</v>
      </c>
      <c r="E106" t="s">
        <v>978</v>
      </c>
      <c r="F106">
        <v>105</v>
      </c>
    </row>
    <row r="107" spans="1:6">
      <c r="A107">
        <v>106</v>
      </c>
      <c r="B107" t="s">
        <v>1603</v>
      </c>
      <c r="C107">
        <v>24276</v>
      </c>
      <c r="D107" t="s">
        <v>1603</v>
      </c>
      <c r="E107" t="s">
        <v>568</v>
      </c>
      <c r="F107">
        <v>106</v>
      </c>
    </row>
    <row r="108" spans="1:6">
      <c r="A108">
        <v>107</v>
      </c>
      <c r="B108" t="s">
        <v>1604</v>
      </c>
      <c r="C108">
        <v>24277</v>
      </c>
      <c r="D108" t="s">
        <v>1604</v>
      </c>
      <c r="E108" t="s">
        <v>979</v>
      </c>
      <c r="F108">
        <v>107</v>
      </c>
    </row>
    <row r="109" spans="1:6">
      <c r="A109">
        <v>108</v>
      </c>
      <c r="B109" t="s">
        <v>1605</v>
      </c>
      <c r="C109">
        <v>24278</v>
      </c>
      <c r="D109" t="s">
        <v>1605</v>
      </c>
      <c r="E109" t="s">
        <v>980</v>
      </c>
      <c r="F109">
        <v>108</v>
      </c>
    </row>
    <row r="110" spans="1:6">
      <c r="A110">
        <v>109</v>
      </c>
      <c r="B110" t="s">
        <v>1606</v>
      </c>
      <c r="C110">
        <v>24279</v>
      </c>
      <c r="D110" t="s">
        <v>1606</v>
      </c>
      <c r="E110" t="s">
        <v>981</v>
      </c>
      <c r="F110">
        <v>109</v>
      </c>
    </row>
    <row r="111" spans="1:6">
      <c r="A111">
        <v>110</v>
      </c>
      <c r="B111" t="s">
        <v>1607</v>
      </c>
      <c r="C111">
        <v>24280</v>
      </c>
      <c r="D111" t="s">
        <v>1607</v>
      </c>
      <c r="E111" t="s">
        <v>982</v>
      </c>
      <c r="F111">
        <v>110</v>
      </c>
    </row>
    <row r="112" spans="1:6">
      <c r="A112">
        <v>111</v>
      </c>
      <c r="B112" t="s">
        <v>1608</v>
      </c>
      <c r="C112">
        <v>24281</v>
      </c>
      <c r="D112" t="s">
        <v>1608</v>
      </c>
      <c r="E112" t="s">
        <v>983</v>
      </c>
      <c r="F112">
        <v>111</v>
      </c>
    </row>
    <row r="113" spans="1:6">
      <c r="A113">
        <v>112</v>
      </c>
      <c r="B113" t="s">
        <v>570</v>
      </c>
      <c r="C113">
        <v>24282</v>
      </c>
      <c r="D113" t="s">
        <v>570</v>
      </c>
      <c r="E113" t="s">
        <v>984</v>
      </c>
      <c r="F113">
        <v>112</v>
      </c>
    </row>
    <row r="114" spans="1:6">
      <c r="A114">
        <v>113</v>
      </c>
      <c r="B114" t="s">
        <v>1609</v>
      </c>
      <c r="C114">
        <v>24283</v>
      </c>
      <c r="D114" t="s">
        <v>1609</v>
      </c>
      <c r="E114" t="s">
        <v>571</v>
      </c>
      <c r="F114">
        <v>113</v>
      </c>
    </row>
    <row r="115" spans="1:6">
      <c r="A115">
        <v>114</v>
      </c>
      <c r="B115" t="s">
        <v>1610</v>
      </c>
      <c r="C115">
        <v>24285</v>
      </c>
      <c r="D115" t="s">
        <v>1610</v>
      </c>
      <c r="E115" t="s">
        <v>985</v>
      </c>
      <c r="F115">
        <v>114</v>
      </c>
    </row>
    <row r="116" spans="1:6">
      <c r="A116">
        <v>115</v>
      </c>
      <c r="B116" t="s">
        <v>577</v>
      </c>
      <c r="C116">
        <v>24286</v>
      </c>
      <c r="D116" t="s">
        <v>577</v>
      </c>
      <c r="E116" t="s">
        <v>986</v>
      </c>
      <c r="F116">
        <v>115</v>
      </c>
    </row>
    <row r="117" spans="1:6">
      <c r="A117">
        <v>116</v>
      </c>
      <c r="B117" t="s">
        <v>987</v>
      </c>
      <c r="C117">
        <v>24287</v>
      </c>
      <c r="D117" t="s">
        <v>987</v>
      </c>
      <c r="E117" t="s">
        <v>988</v>
      </c>
      <c r="F117">
        <v>116</v>
      </c>
    </row>
    <row r="118" spans="1:6">
      <c r="A118">
        <v>117</v>
      </c>
      <c r="B118" t="s">
        <v>1611</v>
      </c>
      <c r="C118">
        <v>24288</v>
      </c>
      <c r="D118" t="s">
        <v>1611</v>
      </c>
      <c r="E118" t="s">
        <v>1612</v>
      </c>
      <c r="F118">
        <v>117</v>
      </c>
    </row>
    <row r="119" spans="1:6">
      <c r="A119">
        <v>118</v>
      </c>
      <c r="B119" t="s">
        <v>579</v>
      </c>
      <c r="C119">
        <v>24290</v>
      </c>
      <c r="D119" t="s">
        <v>579</v>
      </c>
      <c r="E119" t="s">
        <v>989</v>
      </c>
      <c r="F119">
        <v>118</v>
      </c>
    </row>
    <row r="120" spans="1:6">
      <c r="A120">
        <v>119</v>
      </c>
      <c r="B120" t="s">
        <v>581</v>
      </c>
      <c r="C120">
        <v>24291</v>
      </c>
      <c r="D120" t="s">
        <v>581</v>
      </c>
      <c r="E120" t="s">
        <v>582</v>
      </c>
      <c r="F120">
        <v>119</v>
      </c>
    </row>
    <row r="121" spans="1:6">
      <c r="A121">
        <v>120</v>
      </c>
      <c r="B121" t="s">
        <v>1613</v>
      </c>
      <c r="C121">
        <v>24292</v>
      </c>
      <c r="D121" t="s">
        <v>1613</v>
      </c>
      <c r="E121" t="s">
        <v>1614</v>
      </c>
      <c r="F121">
        <v>120</v>
      </c>
    </row>
    <row r="122" spans="1:6">
      <c r="A122">
        <v>121</v>
      </c>
      <c r="B122" t="s">
        <v>585</v>
      </c>
      <c r="C122">
        <v>24293</v>
      </c>
      <c r="D122" t="s">
        <v>585</v>
      </c>
      <c r="E122" t="s">
        <v>990</v>
      </c>
      <c r="F122">
        <v>121</v>
      </c>
    </row>
    <row r="123" spans="1:6">
      <c r="A123">
        <v>122</v>
      </c>
      <c r="B123" t="s">
        <v>586</v>
      </c>
      <c r="C123">
        <v>24294</v>
      </c>
      <c r="D123" t="s">
        <v>586</v>
      </c>
      <c r="E123" t="s">
        <v>587</v>
      </c>
      <c r="F123">
        <v>122</v>
      </c>
    </row>
    <row r="124" spans="1:6">
      <c r="A124">
        <v>123</v>
      </c>
      <c r="B124" t="s">
        <v>1615</v>
      </c>
      <c r="C124">
        <v>24296</v>
      </c>
      <c r="D124" t="s">
        <v>1615</v>
      </c>
      <c r="E124" t="s">
        <v>991</v>
      </c>
      <c r="F124">
        <v>123</v>
      </c>
    </row>
    <row r="125" spans="1:6">
      <c r="A125">
        <v>124</v>
      </c>
      <c r="B125" t="s">
        <v>590</v>
      </c>
      <c r="C125">
        <v>24297</v>
      </c>
      <c r="D125" t="s">
        <v>590</v>
      </c>
      <c r="E125" t="s">
        <v>992</v>
      </c>
      <c r="F125">
        <v>124</v>
      </c>
    </row>
    <row r="126" spans="1:6">
      <c r="A126">
        <v>125</v>
      </c>
      <c r="B126" t="s">
        <v>1616</v>
      </c>
      <c r="C126">
        <v>24298</v>
      </c>
      <c r="D126" t="s">
        <v>1616</v>
      </c>
      <c r="E126" t="s">
        <v>993</v>
      </c>
      <c r="F126">
        <v>125</v>
      </c>
    </row>
    <row r="127" spans="1:6">
      <c r="A127">
        <v>126</v>
      </c>
      <c r="B127" t="s">
        <v>591</v>
      </c>
      <c r="C127">
        <v>24299</v>
      </c>
      <c r="D127" t="s">
        <v>591</v>
      </c>
      <c r="E127" t="s">
        <v>994</v>
      </c>
      <c r="F127">
        <v>126</v>
      </c>
    </row>
    <row r="128" spans="1:6">
      <c r="A128">
        <v>127</v>
      </c>
      <c r="B128" t="s">
        <v>592</v>
      </c>
      <c r="C128">
        <v>24301</v>
      </c>
      <c r="D128" t="s">
        <v>592</v>
      </c>
      <c r="E128" t="s">
        <v>995</v>
      </c>
      <c r="F128">
        <v>127</v>
      </c>
    </row>
    <row r="129" spans="1:6">
      <c r="A129">
        <v>128</v>
      </c>
      <c r="B129" t="s">
        <v>1617</v>
      </c>
      <c r="C129">
        <v>24302</v>
      </c>
      <c r="D129" t="s">
        <v>1617</v>
      </c>
      <c r="E129" t="s">
        <v>1618</v>
      </c>
      <c r="F129">
        <v>128</v>
      </c>
    </row>
    <row r="130" spans="1:6">
      <c r="A130">
        <v>129</v>
      </c>
      <c r="B130" t="s">
        <v>594</v>
      </c>
      <c r="C130">
        <v>24304</v>
      </c>
      <c r="D130" t="s">
        <v>594</v>
      </c>
      <c r="E130" t="s">
        <v>908</v>
      </c>
      <c r="F130">
        <v>129</v>
      </c>
    </row>
    <row r="131" spans="1:6">
      <c r="A131">
        <v>130</v>
      </c>
      <c r="B131" t="s">
        <v>1619</v>
      </c>
      <c r="C131">
        <v>24308</v>
      </c>
      <c r="D131" t="s">
        <v>1619</v>
      </c>
      <c r="E131" t="s">
        <v>909</v>
      </c>
      <c r="F131">
        <v>130</v>
      </c>
    </row>
    <row r="132" spans="1:6">
      <c r="A132">
        <v>131</v>
      </c>
      <c r="B132" t="s">
        <v>597</v>
      </c>
      <c r="C132">
        <v>24310</v>
      </c>
      <c r="D132" t="s">
        <v>597</v>
      </c>
      <c r="E132" t="s">
        <v>910</v>
      </c>
      <c r="F132">
        <v>131</v>
      </c>
    </row>
    <row r="133" spans="1:6">
      <c r="A133">
        <v>132</v>
      </c>
      <c r="B133" t="s">
        <v>1620</v>
      </c>
      <c r="C133">
        <v>24311</v>
      </c>
      <c r="D133" t="s">
        <v>1620</v>
      </c>
      <c r="E133" t="s">
        <v>911</v>
      </c>
      <c r="F133">
        <v>132</v>
      </c>
    </row>
    <row r="134" spans="1:6">
      <c r="A134">
        <v>133</v>
      </c>
      <c r="B134" t="s">
        <v>1621</v>
      </c>
      <c r="C134">
        <v>24312</v>
      </c>
      <c r="D134" t="s">
        <v>1621</v>
      </c>
      <c r="E134" t="s">
        <v>528</v>
      </c>
      <c r="F134">
        <v>133</v>
      </c>
    </row>
    <row r="135" spans="1:6">
      <c r="A135">
        <v>134</v>
      </c>
      <c r="B135" t="s">
        <v>1622</v>
      </c>
      <c r="C135">
        <v>24313</v>
      </c>
      <c r="D135" t="s">
        <v>1622</v>
      </c>
      <c r="E135" t="s">
        <v>912</v>
      </c>
      <c r="F135">
        <v>134</v>
      </c>
    </row>
    <row r="136" spans="1:6">
      <c r="A136">
        <v>135</v>
      </c>
      <c r="B136" t="s">
        <v>599</v>
      </c>
      <c r="C136">
        <v>24314</v>
      </c>
      <c r="D136" t="s">
        <v>599</v>
      </c>
      <c r="E136" t="s">
        <v>913</v>
      </c>
      <c r="F136">
        <v>135</v>
      </c>
    </row>
    <row r="137" spans="1:6">
      <c r="A137">
        <v>136</v>
      </c>
      <c r="B137" t="s">
        <v>1623</v>
      </c>
      <c r="C137">
        <v>24319</v>
      </c>
      <c r="D137" t="s">
        <v>1623</v>
      </c>
      <c r="E137" t="s">
        <v>949</v>
      </c>
      <c r="F137">
        <v>136</v>
      </c>
    </row>
    <row r="138" spans="1:6">
      <c r="A138">
        <v>137</v>
      </c>
      <c r="B138" t="s">
        <v>1624</v>
      </c>
      <c r="C138">
        <v>24320</v>
      </c>
      <c r="D138" t="s">
        <v>1624</v>
      </c>
      <c r="E138" t="s">
        <v>1625</v>
      </c>
      <c r="F138">
        <v>137</v>
      </c>
    </row>
    <row r="139" spans="1:6">
      <c r="A139">
        <v>138</v>
      </c>
      <c r="B139" t="s">
        <v>950</v>
      </c>
      <c r="C139">
        <v>24321</v>
      </c>
      <c r="D139" t="s">
        <v>950</v>
      </c>
      <c r="E139" t="s">
        <v>951</v>
      </c>
      <c r="F139">
        <v>138</v>
      </c>
    </row>
    <row r="140" spans="1:6">
      <c r="A140">
        <v>139</v>
      </c>
      <c r="B140" t="s">
        <v>600</v>
      </c>
      <c r="C140">
        <v>24322</v>
      </c>
      <c r="D140" t="s">
        <v>600</v>
      </c>
      <c r="E140" t="s">
        <v>952</v>
      </c>
      <c r="F140">
        <v>139</v>
      </c>
    </row>
    <row r="141" spans="1:6">
      <c r="A141">
        <v>140</v>
      </c>
      <c r="B141" t="s">
        <v>1626</v>
      </c>
      <c r="C141">
        <v>24323</v>
      </c>
      <c r="D141" t="s">
        <v>1626</v>
      </c>
      <c r="E141" t="s">
        <v>953</v>
      </c>
      <c r="F141">
        <v>140</v>
      </c>
    </row>
    <row r="142" spans="1:6">
      <c r="A142">
        <v>141</v>
      </c>
      <c r="B142" t="s">
        <v>601</v>
      </c>
      <c r="C142">
        <v>24324</v>
      </c>
      <c r="D142" t="s">
        <v>601</v>
      </c>
      <c r="E142" t="s">
        <v>954</v>
      </c>
      <c r="F142">
        <v>141</v>
      </c>
    </row>
    <row r="143" spans="1:6">
      <c r="A143">
        <v>142</v>
      </c>
      <c r="B143" t="s">
        <v>1627</v>
      </c>
      <c r="C143">
        <v>24325</v>
      </c>
      <c r="D143" t="s">
        <v>1627</v>
      </c>
      <c r="E143" t="s">
        <v>522</v>
      </c>
      <c r="F143">
        <v>142</v>
      </c>
    </row>
    <row r="144" spans="1:6">
      <c r="A144">
        <v>143</v>
      </c>
      <c r="B144" t="s">
        <v>1628</v>
      </c>
      <c r="C144">
        <v>24326</v>
      </c>
      <c r="D144" t="s">
        <v>1628</v>
      </c>
      <c r="E144" t="s">
        <v>955</v>
      </c>
      <c r="F144">
        <v>143</v>
      </c>
    </row>
    <row r="145" spans="1:6">
      <c r="A145">
        <v>144</v>
      </c>
      <c r="B145" t="s">
        <v>1629</v>
      </c>
      <c r="C145">
        <v>24327</v>
      </c>
      <c r="D145" t="s">
        <v>1629</v>
      </c>
      <c r="E145" t="s">
        <v>956</v>
      </c>
      <c r="F145">
        <v>144</v>
      </c>
    </row>
    <row r="146" spans="1:6">
      <c r="A146">
        <v>145</v>
      </c>
      <c r="B146" t="s">
        <v>1630</v>
      </c>
      <c r="C146">
        <v>24328</v>
      </c>
      <c r="D146" t="s">
        <v>1630</v>
      </c>
      <c r="E146" t="s">
        <v>957</v>
      </c>
      <c r="F146">
        <v>145</v>
      </c>
    </row>
    <row r="147" spans="1:6">
      <c r="A147">
        <v>146</v>
      </c>
      <c r="B147" t="s">
        <v>606</v>
      </c>
      <c r="C147">
        <v>24329</v>
      </c>
      <c r="D147" t="s">
        <v>606</v>
      </c>
      <c r="E147" t="s">
        <v>958</v>
      </c>
      <c r="F147">
        <v>146</v>
      </c>
    </row>
    <row r="148" spans="1:6">
      <c r="A148">
        <v>147</v>
      </c>
      <c r="B148" t="s">
        <v>607</v>
      </c>
      <c r="C148">
        <v>24330</v>
      </c>
      <c r="D148" t="s">
        <v>607</v>
      </c>
      <c r="E148" t="s">
        <v>959</v>
      </c>
      <c r="F148">
        <v>147</v>
      </c>
    </row>
    <row r="149" spans="1:6">
      <c r="A149">
        <v>148</v>
      </c>
      <c r="B149" t="s">
        <v>613</v>
      </c>
      <c r="C149">
        <v>24346</v>
      </c>
      <c r="D149" t="s">
        <v>613</v>
      </c>
      <c r="E149" t="s">
        <v>960</v>
      </c>
      <c r="F149">
        <v>148</v>
      </c>
    </row>
    <row r="150" spans="1:6">
      <c r="A150">
        <v>149</v>
      </c>
      <c r="B150" t="s">
        <v>1631</v>
      </c>
      <c r="C150">
        <v>24347</v>
      </c>
      <c r="D150" t="s">
        <v>1631</v>
      </c>
      <c r="E150" t="s">
        <v>961</v>
      </c>
      <c r="F150">
        <v>149</v>
      </c>
    </row>
    <row r="151" spans="1:6">
      <c r="A151">
        <v>150</v>
      </c>
      <c r="B151" t="s">
        <v>1632</v>
      </c>
      <c r="C151">
        <v>24400</v>
      </c>
      <c r="D151" t="s">
        <v>1632</v>
      </c>
      <c r="E151" t="s">
        <v>1633</v>
      </c>
      <c r="F151">
        <v>150</v>
      </c>
    </row>
    <row r="152" spans="1:6">
      <c r="A152">
        <v>151</v>
      </c>
      <c r="B152" t="s">
        <v>608</v>
      </c>
      <c r="C152">
        <v>24401</v>
      </c>
      <c r="D152" t="s">
        <v>608</v>
      </c>
      <c r="E152" t="s">
        <v>996</v>
      </c>
      <c r="F152">
        <v>151</v>
      </c>
    </row>
    <row r="153" spans="1:6">
      <c r="A153">
        <v>152</v>
      </c>
      <c r="B153" t="s">
        <v>1634</v>
      </c>
      <c r="C153">
        <v>24402</v>
      </c>
      <c r="D153" t="s">
        <v>1634</v>
      </c>
      <c r="E153" t="s">
        <v>609</v>
      </c>
      <c r="F153">
        <v>152</v>
      </c>
    </row>
    <row r="154" spans="1:6">
      <c r="A154">
        <v>153</v>
      </c>
      <c r="B154" t="s">
        <v>1635</v>
      </c>
      <c r="C154">
        <v>24403</v>
      </c>
      <c r="D154" t="s">
        <v>1635</v>
      </c>
      <c r="E154" t="s">
        <v>997</v>
      </c>
      <c r="F154">
        <v>153</v>
      </c>
    </row>
    <row r="155" spans="1:6">
      <c r="A155">
        <v>154</v>
      </c>
      <c r="B155" t="s">
        <v>1636</v>
      </c>
      <c r="C155">
        <v>24405</v>
      </c>
      <c r="D155" t="s">
        <v>1636</v>
      </c>
      <c r="E155" t="s">
        <v>914</v>
      </c>
      <c r="F155">
        <v>154</v>
      </c>
    </row>
    <row r="156" spans="1:6">
      <c r="A156">
        <v>155</v>
      </c>
      <c r="B156" t="s">
        <v>1637</v>
      </c>
      <c r="C156">
        <v>24563</v>
      </c>
      <c r="D156" t="s">
        <v>1637</v>
      </c>
      <c r="E156" t="s">
        <v>589</v>
      </c>
      <c r="F156">
        <v>155</v>
      </c>
    </row>
    <row r="157" spans="1:6">
      <c r="A157">
        <v>156</v>
      </c>
      <c r="B157" t="s">
        <v>1638</v>
      </c>
      <c r="C157">
        <v>24574</v>
      </c>
      <c r="D157" t="s">
        <v>1638</v>
      </c>
      <c r="E157" t="s">
        <v>1639</v>
      </c>
      <c r="F157">
        <v>156</v>
      </c>
    </row>
    <row r="158" spans="1:6">
      <c r="A158">
        <v>157</v>
      </c>
      <c r="B158" t="s">
        <v>1640</v>
      </c>
      <c r="C158">
        <v>24575</v>
      </c>
      <c r="D158" t="s">
        <v>1640</v>
      </c>
      <c r="E158" t="s">
        <v>569</v>
      </c>
      <c r="F158">
        <v>157</v>
      </c>
    </row>
    <row r="159" spans="1:6">
      <c r="A159">
        <v>158</v>
      </c>
      <c r="B159" t="s">
        <v>1641</v>
      </c>
      <c r="C159">
        <v>24577</v>
      </c>
      <c r="D159" t="s">
        <v>1641</v>
      </c>
      <c r="E159" t="s">
        <v>915</v>
      </c>
      <c r="F159">
        <v>158</v>
      </c>
    </row>
    <row r="160" spans="1:6">
      <c r="A160">
        <v>159</v>
      </c>
      <c r="B160" t="s">
        <v>1642</v>
      </c>
      <c r="C160">
        <v>24578</v>
      </c>
      <c r="D160" t="s">
        <v>1642</v>
      </c>
      <c r="E160" t="s">
        <v>492</v>
      </c>
      <c r="F160">
        <v>159</v>
      </c>
    </row>
    <row r="161" spans="1:6">
      <c r="A161">
        <v>160</v>
      </c>
      <c r="B161" t="s">
        <v>547</v>
      </c>
      <c r="C161">
        <v>24603</v>
      </c>
      <c r="D161" t="s">
        <v>547</v>
      </c>
      <c r="E161" t="s">
        <v>1643</v>
      </c>
      <c r="F161">
        <v>160</v>
      </c>
    </row>
    <row r="162" spans="1:6">
      <c r="A162">
        <v>161</v>
      </c>
      <c r="B162" t="s">
        <v>1644</v>
      </c>
      <c r="C162">
        <v>24675</v>
      </c>
      <c r="D162" t="s">
        <v>1644</v>
      </c>
      <c r="E162" t="s">
        <v>916</v>
      </c>
      <c r="F162">
        <v>161</v>
      </c>
    </row>
    <row r="163" spans="1:6">
      <c r="A163">
        <v>162</v>
      </c>
      <c r="B163" t="s">
        <v>557</v>
      </c>
      <c r="C163">
        <v>26210</v>
      </c>
      <c r="D163" t="s">
        <v>557</v>
      </c>
      <c r="E163" t="s">
        <v>558</v>
      </c>
      <c r="F163">
        <v>162</v>
      </c>
    </row>
    <row r="164" spans="1:6">
      <c r="A164">
        <v>163</v>
      </c>
      <c r="B164" t="s">
        <v>906</v>
      </c>
      <c r="C164">
        <v>26212</v>
      </c>
      <c r="D164" t="s">
        <v>906</v>
      </c>
      <c r="E164" t="s">
        <v>1645</v>
      </c>
      <c r="F164">
        <v>163</v>
      </c>
    </row>
    <row r="165" spans="1:6">
      <c r="A165">
        <v>164</v>
      </c>
      <c r="B165" t="s">
        <v>510</v>
      </c>
      <c r="C165">
        <v>26215</v>
      </c>
      <c r="D165" t="s">
        <v>510</v>
      </c>
      <c r="E165" t="s">
        <v>1646</v>
      </c>
      <c r="F165">
        <v>164</v>
      </c>
    </row>
    <row r="166" spans="1:6">
      <c r="A166">
        <v>165</v>
      </c>
      <c r="B166" t="s">
        <v>519</v>
      </c>
      <c r="C166">
        <v>26216</v>
      </c>
      <c r="D166" t="s">
        <v>519</v>
      </c>
      <c r="E166" t="s">
        <v>1647</v>
      </c>
      <c r="F166">
        <v>165</v>
      </c>
    </row>
    <row r="167" spans="1:6">
      <c r="A167">
        <v>166</v>
      </c>
      <c r="B167" t="s">
        <v>538</v>
      </c>
      <c r="C167">
        <v>26218</v>
      </c>
      <c r="D167" t="s">
        <v>538</v>
      </c>
      <c r="E167" t="s">
        <v>1648</v>
      </c>
      <c r="F167">
        <v>166</v>
      </c>
    </row>
    <row r="168" spans="1:6">
      <c r="A168">
        <v>167</v>
      </c>
      <c r="B168" t="s">
        <v>532</v>
      </c>
      <c r="C168">
        <v>26225</v>
      </c>
      <c r="D168" t="s">
        <v>532</v>
      </c>
      <c r="E168" t="s">
        <v>1649</v>
      </c>
      <c r="F168">
        <v>167</v>
      </c>
    </row>
    <row r="169" spans="1:6">
      <c r="A169">
        <v>168</v>
      </c>
      <c r="B169" t="s">
        <v>476</v>
      </c>
      <c r="C169">
        <v>26248</v>
      </c>
      <c r="D169" t="s">
        <v>476</v>
      </c>
      <c r="E169" t="s">
        <v>1650</v>
      </c>
      <c r="F169">
        <v>168</v>
      </c>
    </row>
    <row r="170" spans="1:6">
      <c r="A170">
        <v>169</v>
      </c>
      <c r="B170" t="s">
        <v>520</v>
      </c>
      <c r="C170">
        <v>26260</v>
      </c>
      <c r="D170" t="s">
        <v>520</v>
      </c>
      <c r="E170" t="s">
        <v>1651</v>
      </c>
      <c r="F170">
        <v>169</v>
      </c>
    </row>
    <row r="171" spans="1:6">
      <c r="A171">
        <v>170</v>
      </c>
      <c r="B171" t="s">
        <v>195</v>
      </c>
      <c r="C171">
        <v>26271</v>
      </c>
      <c r="D171" t="s">
        <v>195</v>
      </c>
      <c r="E171" t="s">
        <v>196</v>
      </c>
      <c r="F171">
        <v>170</v>
      </c>
    </row>
    <row r="172" spans="1:6">
      <c r="A172">
        <v>171</v>
      </c>
      <c r="B172" t="s">
        <v>1652</v>
      </c>
      <c r="C172">
        <v>26283</v>
      </c>
      <c r="D172" t="s">
        <v>1652</v>
      </c>
      <c r="E172" t="s">
        <v>998</v>
      </c>
      <c r="F172">
        <v>171</v>
      </c>
    </row>
    <row r="173" spans="1:6">
      <c r="A173">
        <v>172</v>
      </c>
      <c r="B173" t="s">
        <v>1653</v>
      </c>
      <c r="C173">
        <v>26285</v>
      </c>
      <c r="D173" t="s">
        <v>1653</v>
      </c>
      <c r="E173" t="s">
        <v>999</v>
      </c>
      <c r="F173">
        <v>172</v>
      </c>
    </row>
    <row r="174" spans="1:6">
      <c r="A174">
        <v>173</v>
      </c>
      <c r="B174" t="s">
        <v>1654</v>
      </c>
      <c r="C174">
        <v>26289</v>
      </c>
      <c r="D174" t="s">
        <v>1654</v>
      </c>
      <c r="E174" t="s">
        <v>1000</v>
      </c>
      <c r="F174">
        <v>173</v>
      </c>
    </row>
    <row r="175" spans="1:6">
      <c r="A175">
        <v>174</v>
      </c>
      <c r="B175" t="s">
        <v>1655</v>
      </c>
      <c r="C175">
        <v>26293</v>
      </c>
      <c r="D175" t="s">
        <v>1655</v>
      </c>
      <c r="E175" t="s">
        <v>1656</v>
      </c>
      <c r="F175">
        <v>174</v>
      </c>
    </row>
    <row r="176" spans="1:6">
      <c r="A176">
        <v>175</v>
      </c>
      <c r="B176" t="s">
        <v>1657</v>
      </c>
      <c r="C176">
        <v>26409</v>
      </c>
      <c r="D176" t="s">
        <v>1657</v>
      </c>
      <c r="E176" t="s">
        <v>1001</v>
      </c>
      <c r="F176">
        <v>175</v>
      </c>
    </row>
    <row r="177" spans="1:6">
      <c r="A177">
        <v>176</v>
      </c>
      <c r="B177" t="s">
        <v>1658</v>
      </c>
      <c r="C177">
        <v>26417</v>
      </c>
      <c r="D177" t="s">
        <v>1658</v>
      </c>
      <c r="E177" t="s">
        <v>917</v>
      </c>
      <c r="F177">
        <v>176</v>
      </c>
    </row>
    <row r="178" spans="1:6">
      <c r="A178">
        <v>177</v>
      </c>
      <c r="B178" t="s">
        <v>1659</v>
      </c>
      <c r="C178">
        <v>26741</v>
      </c>
      <c r="D178" t="s">
        <v>1659</v>
      </c>
      <c r="E178" t="s">
        <v>524</v>
      </c>
      <c r="F178">
        <v>177</v>
      </c>
    </row>
    <row r="179" spans="1:6">
      <c r="A179">
        <v>178</v>
      </c>
      <c r="B179" t="s">
        <v>1660</v>
      </c>
      <c r="C179">
        <v>26997</v>
      </c>
      <c r="D179" t="s">
        <v>1660</v>
      </c>
      <c r="E179" t="s">
        <v>1002</v>
      </c>
      <c r="F179">
        <v>178</v>
      </c>
    </row>
    <row r="180" spans="1:6">
      <c r="A180">
        <v>179</v>
      </c>
      <c r="B180" t="s">
        <v>1661</v>
      </c>
      <c r="C180">
        <v>27061</v>
      </c>
      <c r="D180" t="s">
        <v>1661</v>
      </c>
      <c r="E180" t="s">
        <v>204</v>
      </c>
      <c r="F180">
        <v>179</v>
      </c>
    </row>
    <row r="181" spans="1:6">
      <c r="A181">
        <v>180</v>
      </c>
      <c r="B181" t="s">
        <v>1662</v>
      </c>
      <c r="C181">
        <v>27418</v>
      </c>
      <c r="D181" t="s">
        <v>1662</v>
      </c>
      <c r="E181" t="s">
        <v>962</v>
      </c>
      <c r="F181">
        <v>180</v>
      </c>
    </row>
    <row r="182" spans="1:6">
      <c r="A182">
        <v>181</v>
      </c>
      <c r="B182" t="s">
        <v>298</v>
      </c>
      <c r="C182">
        <v>27723</v>
      </c>
      <c r="D182" t="s">
        <v>298</v>
      </c>
      <c r="E182" t="s">
        <v>299</v>
      </c>
      <c r="F182">
        <v>181</v>
      </c>
    </row>
    <row r="183" spans="1:6">
      <c r="A183">
        <v>182</v>
      </c>
      <c r="B183" t="s">
        <v>278</v>
      </c>
      <c r="C183">
        <v>27738</v>
      </c>
      <c r="D183" t="s">
        <v>278</v>
      </c>
      <c r="E183" t="s">
        <v>279</v>
      </c>
      <c r="F183">
        <v>182</v>
      </c>
    </row>
    <row r="184" spans="1:6">
      <c r="A184">
        <v>183</v>
      </c>
      <c r="B184" t="s">
        <v>199</v>
      </c>
      <c r="C184">
        <v>27756</v>
      </c>
      <c r="D184" t="s">
        <v>199</v>
      </c>
      <c r="E184" t="s">
        <v>200</v>
      </c>
      <c r="F184">
        <v>183</v>
      </c>
    </row>
    <row r="185" spans="1:6">
      <c r="A185">
        <v>184</v>
      </c>
      <c r="B185" t="s">
        <v>1663</v>
      </c>
      <c r="C185">
        <v>27907</v>
      </c>
      <c r="D185" t="s">
        <v>1663</v>
      </c>
      <c r="E185" t="s">
        <v>918</v>
      </c>
      <c r="F185">
        <v>184</v>
      </c>
    </row>
    <row r="186" spans="1:6">
      <c r="A186">
        <v>185</v>
      </c>
      <c r="B186" t="s">
        <v>296</v>
      </c>
      <c r="C186">
        <v>27921</v>
      </c>
      <c r="D186" t="s">
        <v>296</v>
      </c>
      <c r="E186" t="s">
        <v>297</v>
      </c>
      <c r="F186">
        <v>185</v>
      </c>
    </row>
    <row r="187" spans="1:6">
      <c r="A187">
        <v>186</v>
      </c>
      <c r="B187" t="s">
        <v>1664</v>
      </c>
      <c r="C187">
        <v>28031</v>
      </c>
      <c r="D187" t="s">
        <v>1664</v>
      </c>
      <c r="E187" t="s">
        <v>1003</v>
      </c>
      <c r="F187">
        <v>186</v>
      </c>
    </row>
    <row r="188" spans="1:6">
      <c r="A188">
        <v>187</v>
      </c>
      <c r="B188" t="s">
        <v>1665</v>
      </c>
      <c r="C188">
        <v>28545</v>
      </c>
      <c r="D188" t="s">
        <v>1665</v>
      </c>
      <c r="E188" t="s">
        <v>1004</v>
      </c>
      <c r="F188">
        <v>187</v>
      </c>
    </row>
    <row r="189" spans="1:6">
      <c r="A189">
        <v>188</v>
      </c>
      <c r="B189" t="s">
        <v>307</v>
      </c>
      <c r="C189">
        <v>28811</v>
      </c>
      <c r="D189" t="s">
        <v>307</v>
      </c>
      <c r="E189" t="s">
        <v>308</v>
      </c>
      <c r="F189">
        <v>188</v>
      </c>
    </row>
    <row r="190" spans="1:6">
      <c r="A190">
        <v>189</v>
      </c>
      <c r="B190" t="s">
        <v>309</v>
      </c>
      <c r="C190">
        <v>28827</v>
      </c>
      <c r="D190" t="s">
        <v>309</v>
      </c>
      <c r="E190" t="s">
        <v>310</v>
      </c>
      <c r="F190">
        <v>189</v>
      </c>
    </row>
    <row r="191" spans="1:6">
      <c r="A191">
        <v>190</v>
      </c>
      <c r="B191" t="s">
        <v>331</v>
      </c>
      <c r="C191">
        <v>28844</v>
      </c>
      <c r="D191" t="s">
        <v>331</v>
      </c>
      <c r="E191" t="s">
        <v>332</v>
      </c>
      <c r="F191">
        <v>190</v>
      </c>
    </row>
    <row r="192" spans="1:6">
      <c r="A192">
        <v>191</v>
      </c>
      <c r="B192" t="s">
        <v>333</v>
      </c>
      <c r="C192">
        <v>28845</v>
      </c>
      <c r="D192" t="s">
        <v>333</v>
      </c>
      <c r="E192" t="s">
        <v>334</v>
      </c>
      <c r="F192">
        <v>191</v>
      </c>
    </row>
    <row r="193" spans="1:6">
      <c r="A193">
        <v>192</v>
      </c>
      <c r="B193" t="s">
        <v>335</v>
      </c>
      <c r="C193">
        <v>28848</v>
      </c>
      <c r="D193" t="s">
        <v>335</v>
      </c>
      <c r="E193" t="s">
        <v>336</v>
      </c>
      <c r="F193">
        <v>192</v>
      </c>
    </row>
    <row r="194" spans="1:6">
      <c r="A194">
        <v>193</v>
      </c>
      <c r="B194" t="s">
        <v>337</v>
      </c>
      <c r="C194">
        <v>28849</v>
      </c>
      <c r="D194" t="s">
        <v>337</v>
      </c>
      <c r="E194" t="s">
        <v>338</v>
      </c>
      <c r="F194">
        <v>193</v>
      </c>
    </row>
    <row r="195" spans="1:6">
      <c r="A195">
        <v>194</v>
      </c>
      <c r="B195" t="s">
        <v>375</v>
      </c>
      <c r="C195">
        <v>28854</v>
      </c>
      <c r="D195" t="s">
        <v>375</v>
      </c>
      <c r="E195" t="s">
        <v>376</v>
      </c>
      <c r="F195">
        <v>194</v>
      </c>
    </row>
    <row r="196" spans="1:6">
      <c r="A196">
        <v>195</v>
      </c>
      <c r="B196" t="s">
        <v>377</v>
      </c>
      <c r="C196">
        <v>28862</v>
      </c>
      <c r="D196" t="s">
        <v>377</v>
      </c>
      <c r="E196" t="s">
        <v>378</v>
      </c>
      <c r="F196">
        <v>195</v>
      </c>
    </row>
    <row r="197" spans="1:6">
      <c r="A197">
        <v>196</v>
      </c>
      <c r="B197" t="s">
        <v>859</v>
      </c>
      <c r="C197">
        <v>28863</v>
      </c>
      <c r="D197" t="s">
        <v>859</v>
      </c>
      <c r="E197" t="s">
        <v>860</v>
      </c>
      <c r="F197">
        <v>196</v>
      </c>
    </row>
    <row r="198" spans="1:6">
      <c r="A198">
        <v>197</v>
      </c>
      <c r="B198" t="s">
        <v>339</v>
      </c>
      <c r="C198">
        <v>28864</v>
      </c>
      <c r="D198" t="s">
        <v>339</v>
      </c>
      <c r="E198" t="s">
        <v>340</v>
      </c>
      <c r="F198">
        <v>197</v>
      </c>
    </row>
    <row r="199" spans="1:6">
      <c r="A199">
        <v>198</v>
      </c>
      <c r="B199" t="s">
        <v>341</v>
      </c>
      <c r="C199">
        <v>28867</v>
      </c>
      <c r="D199" t="s">
        <v>341</v>
      </c>
      <c r="E199" t="s">
        <v>342</v>
      </c>
      <c r="F199">
        <v>198</v>
      </c>
    </row>
    <row r="200" spans="1:6">
      <c r="A200">
        <v>199</v>
      </c>
      <c r="B200" t="s">
        <v>857</v>
      </c>
      <c r="C200">
        <v>28876</v>
      </c>
      <c r="D200" t="s">
        <v>857</v>
      </c>
      <c r="E200" t="s">
        <v>858</v>
      </c>
      <c r="F200">
        <v>199</v>
      </c>
    </row>
    <row r="201" spans="1:6">
      <c r="A201">
        <v>200</v>
      </c>
      <c r="B201" t="s">
        <v>325</v>
      </c>
      <c r="C201">
        <v>28878</v>
      </c>
      <c r="D201" t="s">
        <v>325</v>
      </c>
      <c r="E201" t="s">
        <v>326</v>
      </c>
      <c r="F201">
        <v>200</v>
      </c>
    </row>
    <row r="202" spans="1:6">
      <c r="A202">
        <v>201</v>
      </c>
      <c r="B202" t="s">
        <v>315</v>
      </c>
      <c r="C202">
        <v>28881</v>
      </c>
      <c r="D202" t="s">
        <v>315</v>
      </c>
      <c r="E202" t="s">
        <v>316</v>
      </c>
      <c r="F202">
        <v>201</v>
      </c>
    </row>
    <row r="203" spans="1:6">
      <c r="A203">
        <v>202</v>
      </c>
      <c r="B203" t="s">
        <v>343</v>
      </c>
      <c r="C203">
        <v>28882</v>
      </c>
      <c r="D203" t="s">
        <v>343</v>
      </c>
      <c r="E203" t="s">
        <v>344</v>
      </c>
      <c r="F203">
        <v>202</v>
      </c>
    </row>
    <row r="204" spans="1:6">
      <c r="A204">
        <v>203</v>
      </c>
      <c r="B204" t="s">
        <v>855</v>
      </c>
      <c r="C204">
        <v>28884</v>
      </c>
      <c r="D204" t="s">
        <v>855</v>
      </c>
      <c r="E204" t="s">
        <v>856</v>
      </c>
      <c r="F204">
        <v>203</v>
      </c>
    </row>
    <row r="205" spans="1:6">
      <c r="A205">
        <v>204</v>
      </c>
      <c r="B205" t="s">
        <v>317</v>
      </c>
      <c r="C205">
        <v>28887</v>
      </c>
      <c r="D205" t="s">
        <v>317</v>
      </c>
      <c r="E205" t="s">
        <v>318</v>
      </c>
      <c r="F205">
        <v>204</v>
      </c>
    </row>
    <row r="206" spans="1:6">
      <c r="A206">
        <v>205</v>
      </c>
      <c r="B206" t="s">
        <v>345</v>
      </c>
      <c r="C206">
        <v>28894</v>
      </c>
      <c r="D206" t="s">
        <v>345</v>
      </c>
      <c r="E206" t="s">
        <v>346</v>
      </c>
      <c r="F206">
        <v>205</v>
      </c>
    </row>
    <row r="207" spans="1:6">
      <c r="A207">
        <v>206</v>
      </c>
      <c r="B207" t="s">
        <v>313</v>
      </c>
      <c r="C207">
        <v>28897</v>
      </c>
      <c r="D207" t="s">
        <v>313</v>
      </c>
      <c r="E207" t="s">
        <v>314</v>
      </c>
      <c r="F207">
        <v>206</v>
      </c>
    </row>
    <row r="208" spans="1:6">
      <c r="A208">
        <v>207</v>
      </c>
      <c r="B208" t="s">
        <v>347</v>
      </c>
      <c r="C208">
        <v>28900</v>
      </c>
      <c r="D208" t="s">
        <v>347</v>
      </c>
      <c r="E208" t="s">
        <v>348</v>
      </c>
      <c r="F208">
        <v>207</v>
      </c>
    </row>
    <row r="209" spans="1:6">
      <c r="A209">
        <v>208</v>
      </c>
      <c r="B209" t="s">
        <v>327</v>
      </c>
      <c r="C209">
        <v>28904</v>
      </c>
      <c r="D209" t="s">
        <v>327</v>
      </c>
      <c r="E209" t="s">
        <v>328</v>
      </c>
      <c r="F209">
        <v>208</v>
      </c>
    </row>
    <row r="210" spans="1:6">
      <c r="A210">
        <v>209</v>
      </c>
      <c r="B210" t="s">
        <v>349</v>
      </c>
      <c r="C210">
        <v>28905</v>
      </c>
      <c r="D210" t="s">
        <v>349</v>
      </c>
      <c r="E210" t="s">
        <v>350</v>
      </c>
      <c r="F210">
        <v>209</v>
      </c>
    </row>
    <row r="211" spans="1:6">
      <c r="A211">
        <v>210</v>
      </c>
      <c r="B211" t="s">
        <v>311</v>
      </c>
      <c r="C211">
        <v>28906</v>
      </c>
      <c r="D211" t="s">
        <v>311</v>
      </c>
      <c r="E211" t="s">
        <v>312</v>
      </c>
      <c r="F211">
        <v>210</v>
      </c>
    </row>
    <row r="212" spans="1:6">
      <c r="A212">
        <v>211</v>
      </c>
      <c r="B212" t="s">
        <v>351</v>
      </c>
      <c r="C212">
        <v>28907</v>
      </c>
      <c r="D212" t="s">
        <v>351</v>
      </c>
      <c r="E212" t="s">
        <v>352</v>
      </c>
      <c r="F212">
        <v>211</v>
      </c>
    </row>
    <row r="213" spans="1:6">
      <c r="A213">
        <v>212</v>
      </c>
      <c r="B213" t="s">
        <v>387</v>
      </c>
      <c r="C213">
        <v>28908</v>
      </c>
      <c r="D213" t="s">
        <v>387</v>
      </c>
      <c r="E213" t="s">
        <v>388</v>
      </c>
      <c r="F213">
        <v>212</v>
      </c>
    </row>
    <row r="214" spans="1:6">
      <c r="A214">
        <v>213</v>
      </c>
      <c r="B214" t="s">
        <v>353</v>
      </c>
      <c r="C214">
        <v>28909</v>
      </c>
      <c r="D214" t="s">
        <v>353</v>
      </c>
      <c r="E214" t="s">
        <v>354</v>
      </c>
      <c r="F214">
        <v>213</v>
      </c>
    </row>
    <row r="215" spans="1:6">
      <c r="A215">
        <v>214</v>
      </c>
      <c r="B215" t="s">
        <v>379</v>
      </c>
      <c r="C215">
        <v>28913</v>
      </c>
      <c r="D215" t="s">
        <v>379</v>
      </c>
      <c r="E215" t="s">
        <v>380</v>
      </c>
      <c r="F215">
        <v>214</v>
      </c>
    </row>
    <row r="216" spans="1:6">
      <c r="A216">
        <v>215</v>
      </c>
      <c r="B216" t="s">
        <v>355</v>
      </c>
      <c r="C216">
        <v>28917</v>
      </c>
      <c r="D216" t="s">
        <v>355</v>
      </c>
      <c r="E216" t="s">
        <v>356</v>
      </c>
      <c r="F216">
        <v>215</v>
      </c>
    </row>
    <row r="217" spans="1:6">
      <c r="A217">
        <v>216</v>
      </c>
      <c r="B217" t="s">
        <v>357</v>
      </c>
      <c r="C217">
        <v>28918</v>
      </c>
      <c r="D217" t="s">
        <v>357</v>
      </c>
      <c r="E217" t="s">
        <v>358</v>
      </c>
      <c r="F217">
        <v>216</v>
      </c>
    </row>
    <row r="218" spans="1:6">
      <c r="A218">
        <v>217</v>
      </c>
      <c r="B218" t="s">
        <v>359</v>
      </c>
      <c r="C218">
        <v>28920</v>
      </c>
      <c r="D218" t="s">
        <v>359</v>
      </c>
      <c r="E218" t="s">
        <v>360</v>
      </c>
      <c r="F218">
        <v>217</v>
      </c>
    </row>
    <row r="219" spans="1:6">
      <c r="A219">
        <v>218</v>
      </c>
      <c r="B219" t="s">
        <v>319</v>
      </c>
      <c r="C219">
        <v>28922</v>
      </c>
      <c r="D219" t="s">
        <v>319</v>
      </c>
      <c r="E219" t="s">
        <v>320</v>
      </c>
      <c r="F219">
        <v>218</v>
      </c>
    </row>
    <row r="220" spans="1:6">
      <c r="A220">
        <v>219</v>
      </c>
      <c r="B220" t="s">
        <v>361</v>
      </c>
      <c r="C220">
        <v>28924</v>
      </c>
      <c r="D220" t="s">
        <v>361</v>
      </c>
      <c r="E220" t="s">
        <v>362</v>
      </c>
      <c r="F220">
        <v>219</v>
      </c>
    </row>
    <row r="221" spans="1:6">
      <c r="A221">
        <v>220</v>
      </c>
      <c r="B221" t="s">
        <v>363</v>
      </c>
      <c r="C221">
        <v>28925</v>
      </c>
      <c r="D221" t="s">
        <v>363</v>
      </c>
      <c r="E221" t="s">
        <v>364</v>
      </c>
      <c r="F221">
        <v>220</v>
      </c>
    </row>
    <row r="222" spans="1:6">
      <c r="A222">
        <v>221</v>
      </c>
      <c r="B222" t="s">
        <v>365</v>
      </c>
      <c r="C222">
        <v>28928</v>
      </c>
      <c r="D222" t="s">
        <v>365</v>
      </c>
      <c r="E222" t="s">
        <v>366</v>
      </c>
      <c r="F222">
        <v>221</v>
      </c>
    </row>
    <row r="223" spans="1:6">
      <c r="A223">
        <v>222</v>
      </c>
      <c r="B223" t="s">
        <v>321</v>
      </c>
      <c r="C223">
        <v>28934</v>
      </c>
      <c r="D223" t="s">
        <v>321</v>
      </c>
      <c r="E223" t="s">
        <v>322</v>
      </c>
      <c r="F223">
        <v>222</v>
      </c>
    </row>
    <row r="224" spans="1:6">
      <c r="A224">
        <v>223</v>
      </c>
      <c r="B224" t="s">
        <v>381</v>
      </c>
      <c r="C224">
        <v>28937</v>
      </c>
      <c r="D224" t="s">
        <v>381</v>
      </c>
      <c r="E224" t="s">
        <v>382</v>
      </c>
      <c r="F224">
        <v>223</v>
      </c>
    </row>
    <row r="225" spans="1:6">
      <c r="A225">
        <v>224</v>
      </c>
      <c r="B225" t="s">
        <v>367</v>
      </c>
      <c r="C225">
        <v>28941</v>
      </c>
      <c r="D225" t="s">
        <v>367</v>
      </c>
      <c r="E225" t="s">
        <v>368</v>
      </c>
      <c r="F225">
        <v>224</v>
      </c>
    </row>
    <row r="226" spans="1:6">
      <c r="A226">
        <v>225</v>
      </c>
      <c r="B226" t="s">
        <v>369</v>
      </c>
      <c r="C226">
        <v>28945</v>
      </c>
      <c r="D226" t="s">
        <v>369</v>
      </c>
      <c r="E226" t="s">
        <v>370</v>
      </c>
      <c r="F226">
        <v>225</v>
      </c>
    </row>
    <row r="227" spans="1:6">
      <c r="A227">
        <v>226</v>
      </c>
      <c r="B227" t="s">
        <v>371</v>
      </c>
      <c r="C227">
        <v>28949</v>
      </c>
      <c r="D227" t="s">
        <v>371</v>
      </c>
      <c r="E227" t="s">
        <v>372</v>
      </c>
      <c r="F227">
        <v>226</v>
      </c>
    </row>
    <row r="228" spans="1:6">
      <c r="A228">
        <v>227</v>
      </c>
      <c r="B228" t="s">
        <v>863</v>
      </c>
      <c r="C228">
        <v>28955</v>
      </c>
      <c r="D228" t="s">
        <v>863</v>
      </c>
      <c r="E228" t="s">
        <v>864</v>
      </c>
      <c r="F228">
        <v>227</v>
      </c>
    </row>
    <row r="229" spans="1:6">
      <c r="A229">
        <v>228</v>
      </c>
      <c r="B229" t="s">
        <v>373</v>
      </c>
      <c r="C229">
        <v>28956</v>
      </c>
      <c r="D229" t="s">
        <v>373</v>
      </c>
      <c r="E229" t="s">
        <v>374</v>
      </c>
      <c r="F229">
        <v>228</v>
      </c>
    </row>
    <row r="230" spans="1:6">
      <c r="A230">
        <v>229</v>
      </c>
      <c r="B230" t="s">
        <v>389</v>
      </c>
      <c r="C230">
        <v>28960</v>
      </c>
      <c r="D230" t="s">
        <v>389</v>
      </c>
      <c r="E230" t="s">
        <v>390</v>
      </c>
      <c r="F230">
        <v>229</v>
      </c>
    </row>
    <row r="231" spans="1:6">
      <c r="A231">
        <v>230</v>
      </c>
      <c r="B231" t="s">
        <v>875</v>
      </c>
      <c r="C231">
        <v>28961</v>
      </c>
      <c r="D231" t="s">
        <v>875</v>
      </c>
      <c r="E231" t="s">
        <v>876</v>
      </c>
      <c r="F231">
        <v>230</v>
      </c>
    </row>
    <row r="232" spans="1:6">
      <c r="A232">
        <v>231</v>
      </c>
      <c r="B232" t="s">
        <v>383</v>
      </c>
      <c r="C232">
        <v>28962</v>
      </c>
      <c r="D232" t="s">
        <v>383</v>
      </c>
      <c r="E232" t="s">
        <v>384</v>
      </c>
      <c r="F232">
        <v>231</v>
      </c>
    </row>
    <row r="233" spans="1:6">
      <c r="A233">
        <v>232</v>
      </c>
      <c r="B233" t="s">
        <v>385</v>
      </c>
      <c r="C233">
        <v>28963</v>
      </c>
      <c r="D233" t="s">
        <v>385</v>
      </c>
      <c r="E233" t="s">
        <v>386</v>
      </c>
      <c r="F233">
        <v>232</v>
      </c>
    </row>
    <row r="234" spans="1:6">
      <c r="A234">
        <v>233</v>
      </c>
      <c r="B234" t="s">
        <v>865</v>
      </c>
      <c r="C234">
        <v>28964</v>
      </c>
      <c r="D234" t="s">
        <v>865</v>
      </c>
      <c r="E234" t="s">
        <v>866</v>
      </c>
      <c r="F234">
        <v>233</v>
      </c>
    </row>
    <row r="235" spans="1:6">
      <c r="A235">
        <v>234</v>
      </c>
      <c r="B235" t="s">
        <v>853</v>
      </c>
      <c r="C235">
        <v>28966</v>
      </c>
      <c r="D235" t="s">
        <v>853</v>
      </c>
      <c r="E235" t="s">
        <v>854</v>
      </c>
      <c r="F235">
        <v>234</v>
      </c>
    </row>
    <row r="236" spans="1:6">
      <c r="A236">
        <v>235</v>
      </c>
      <c r="B236" t="s">
        <v>329</v>
      </c>
      <c r="C236">
        <v>28967</v>
      </c>
      <c r="D236" t="s">
        <v>329</v>
      </c>
      <c r="E236" t="s">
        <v>330</v>
      </c>
      <c r="F236">
        <v>235</v>
      </c>
    </row>
    <row r="237" spans="1:6">
      <c r="A237">
        <v>236</v>
      </c>
      <c r="B237" t="s">
        <v>323</v>
      </c>
      <c r="C237">
        <v>28968</v>
      </c>
      <c r="D237" t="s">
        <v>323</v>
      </c>
      <c r="E237" t="s">
        <v>324</v>
      </c>
      <c r="F237">
        <v>236</v>
      </c>
    </row>
    <row r="238" spans="1:6">
      <c r="A238">
        <v>237</v>
      </c>
      <c r="B238" t="s">
        <v>871</v>
      </c>
      <c r="C238">
        <v>28973</v>
      </c>
      <c r="D238" t="s">
        <v>871</v>
      </c>
      <c r="E238" t="s">
        <v>872</v>
      </c>
      <c r="F238">
        <v>237</v>
      </c>
    </row>
    <row r="239" spans="1:6">
      <c r="A239">
        <v>238</v>
      </c>
      <c r="B239" t="s">
        <v>873</v>
      </c>
      <c r="C239">
        <v>28975</v>
      </c>
      <c r="D239" t="s">
        <v>873</v>
      </c>
      <c r="E239" t="s">
        <v>874</v>
      </c>
      <c r="F239">
        <v>238</v>
      </c>
    </row>
    <row r="240" spans="1:6">
      <c r="A240">
        <v>239</v>
      </c>
      <c r="B240" t="s">
        <v>867</v>
      </c>
      <c r="C240">
        <v>28986</v>
      </c>
      <c r="D240" t="s">
        <v>867</v>
      </c>
      <c r="E240" t="s">
        <v>868</v>
      </c>
      <c r="F240">
        <v>239</v>
      </c>
    </row>
    <row r="241" spans="1:6">
      <c r="A241">
        <v>240</v>
      </c>
      <c r="B241" t="s">
        <v>869</v>
      </c>
      <c r="C241">
        <v>28990</v>
      </c>
      <c r="D241" t="s">
        <v>869</v>
      </c>
      <c r="E241" t="s">
        <v>870</v>
      </c>
      <c r="F241">
        <v>240</v>
      </c>
    </row>
    <row r="242" spans="1:6">
      <c r="A242">
        <v>241</v>
      </c>
      <c r="B242" t="s">
        <v>392</v>
      </c>
      <c r="C242">
        <v>28997</v>
      </c>
      <c r="D242" t="s">
        <v>392</v>
      </c>
      <c r="E242" t="s">
        <v>393</v>
      </c>
      <c r="F242">
        <v>241</v>
      </c>
    </row>
    <row r="243" spans="1:6">
      <c r="A243">
        <v>242</v>
      </c>
      <c r="B243" t="s">
        <v>394</v>
      </c>
      <c r="C243">
        <v>28998</v>
      </c>
      <c r="D243" t="s">
        <v>394</v>
      </c>
      <c r="E243" t="s">
        <v>395</v>
      </c>
      <c r="F243">
        <v>242</v>
      </c>
    </row>
    <row r="244" spans="1:6">
      <c r="A244">
        <v>243</v>
      </c>
      <c r="B244" t="s">
        <v>396</v>
      </c>
      <c r="C244">
        <v>28999</v>
      </c>
      <c r="D244" t="s">
        <v>396</v>
      </c>
      <c r="E244" t="s">
        <v>397</v>
      </c>
      <c r="F244">
        <v>243</v>
      </c>
    </row>
    <row r="245" spans="1:6">
      <c r="A245">
        <v>244</v>
      </c>
      <c r="B245" t="s">
        <v>398</v>
      </c>
      <c r="C245">
        <v>29001</v>
      </c>
      <c r="D245" t="s">
        <v>398</v>
      </c>
      <c r="E245" t="s">
        <v>399</v>
      </c>
      <c r="F245">
        <v>244</v>
      </c>
    </row>
    <row r="246" spans="1:6">
      <c r="A246">
        <v>245</v>
      </c>
      <c r="B246" t="s">
        <v>400</v>
      </c>
      <c r="C246">
        <v>29002</v>
      </c>
      <c r="D246" t="s">
        <v>400</v>
      </c>
      <c r="E246" t="s">
        <v>401</v>
      </c>
      <c r="F246">
        <v>245</v>
      </c>
    </row>
    <row r="247" spans="1:6">
      <c r="A247">
        <v>246</v>
      </c>
      <c r="B247" t="s">
        <v>402</v>
      </c>
      <c r="C247">
        <v>29003</v>
      </c>
      <c r="D247" t="s">
        <v>402</v>
      </c>
      <c r="E247" t="s">
        <v>403</v>
      </c>
      <c r="F247">
        <v>246</v>
      </c>
    </row>
    <row r="248" spans="1:6">
      <c r="A248">
        <v>247</v>
      </c>
      <c r="B248" t="s">
        <v>404</v>
      </c>
      <c r="C248">
        <v>29004</v>
      </c>
      <c r="D248" t="s">
        <v>404</v>
      </c>
      <c r="E248" t="s">
        <v>405</v>
      </c>
      <c r="F248">
        <v>247</v>
      </c>
    </row>
    <row r="249" spans="1:6">
      <c r="A249">
        <v>248</v>
      </c>
      <c r="B249" t="s">
        <v>622</v>
      </c>
      <c r="C249">
        <v>29006</v>
      </c>
      <c r="D249" t="s">
        <v>622</v>
      </c>
      <c r="E249" t="s">
        <v>623</v>
      </c>
      <c r="F249">
        <v>248</v>
      </c>
    </row>
    <row r="250" spans="1:6">
      <c r="A250">
        <v>249</v>
      </c>
      <c r="B250" t="s">
        <v>877</v>
      </c>
      <c r="C250">
        <v>29008</v>
      </c>
      <c r="D250" t="s">
        <v>877</v>
      </c>
      <c r="E250" t="s">
        <v>391</v>
      </c>
      <c r="F250">
        <v>249</v>
      </c>
    </row>
    <row r="251" spans="1:6">
      <c r="A251">
        <v>250</v>
      </c>
      <c r="B251" t="s">
        <v>878</v>
      </c>
      <c r="C251">
        <v>29009</v>
      </c>
      <c r="D251" t="s">
        <v>878</v>
      </c>
      <c r="E251" t="s">
        <v>879</v>
      </c>
      <c r="F251">
        <v>250</v>
      </c>
    </row>
    <row r="252" spans="1:6">
      <c r="A252">
        <v>251</v>
      </c>
      <c r="B252" t="s">
        <v>406</v>
      </c>
      <c r="C252">
        <v>29012</v>
      </c>
      <c r="D252" t="s">
        <v>406</v>
      </c>
      <c r="E252" t="s">
        <v>407</v>
      </c>
      <c r="F252">
        <v>251</v>
      </c>
    </row>
    <row r="253" spans="1:6">
      <c r="A253">
        <v>252</v>
      </c>
      <c r="B253" t="s">
        <v>431</v>
      </c>
      <c r="C253">
        <v>29013</v>
      </c>
      <c r="D253" t="s">
        <v>431</v>
      </c>
      <c r="E253" t="s">
        <v>432</v>
      </c>
      <c r="F253">
        <v>252</v>
      </c>
    </row>
    <row r="254" spans="1:6">
      <c r="A254">
        <v>253</v>
      </c>
      <c r="B254" t="s">
        <v>408</v>
      </c>
      <c r="C254">
        <v>29014</v>
      </c>
      <c r="D254" t="s">
        <v>408</v>
      </c>
      <c r="E254" t="s">
        <v>409</v>
      </c>
      <c r="F254">
        <v>253</v>
      </c>
    </row>
    <row r="255" spans="1:6">
      <c r="A255">
        <v>254</v>
      </c>
      <c r="B255" t="s">
        <v>410</v>
      </c>
      <c r="C255">
        <v>29017</v>
      </c>
      <c r="D255" t="s">
        <v>410</v>
      </c>
      <c r="E255" t="s">
        <v>411</v>
      </c>
      <c r="F255">
        <v>254</v>
      </c>
    </row>
    <row r="256" spans="1:6">
      <c r="A256">
        <v>255</v>
      </c>
      <c r="B256" t="s">
        <v>412</v>
      </c>
      <c r="C256">
        <v>29021</v>
      </c>
      <c r="D256" t="s">
        <v>412</v>
      </c>
      <c r="E256" t="s">
        <v>413</v>
      </c>
      <c r="F256">
        <v>255</v>
      </c>
    </row>
    <row r="257" spans="1:6">
      <c r="A257">
        <v>256</v>
      </c>
      <c r="B257" t="s">
        <v>880</v>
      </c>
      <c r="C257">
        <v>29022</v>
      </c>
      <c r="D257" t="s">
        <v>880</v>
      </c>
      <c r="E257" t="s">
        <v>881</v>
      </c>
      <c r="F257">
        <v>256</v>
      </c>
    </row>
    <row r="258" spans="1:6">
      <c r="A258">
        <v>257</v>
      </c>
      <c r="B258" t="s">
        <v>414</v>
      </c>
      <c r="C258">
        <v>29023</v>
      </c>
      <c r="D258" t="s">
        <v>414</v>
      </c>
      <c r="E258" t="s">
        <v>415</v>
      </c>
      <c r="F258">
        <v>257</v>
      </c>
    </row>
    <row r="259" spans="1:6">
      <c r="A259">
        <v>258</v>
      </c>
      <c r="B259" t="s">
        <v>416</v>
      </c>
      <c r="C259">
        <v>29024</v>
      </c>
      <c r="D259" t="s">
        <v>416</v>
      </c>
      <c r="E259" t="s">
        <v>417</v>
      </c>
      <c r="F259">
        <v>258</v>
      </c>
    </row>
    <row r="260" spans="1:6">
      <c r="A260">
        <v>259</v>
      </c>
      <c r="B260" t="s">
        <v>884</v>
      </c>
      <c r="C260">
        <v>29028</v>
      </c>
      <c r="D260" t="s">
        <v>884</v>
      </c>
      <c r="E260" t="s">
        <v>885</v>
      </c>
      <c r="F260">
        <v>259</v>
      </c>
    </row>
    <row r="261" spans="1:6">
      <c r="A261">
        <v>260</v>
      </c>
      <c r="B261" t="s">
        <v>418</v>
      </c>
      <c r="C261">
        <v>29030</v>
      </c>
      <c r="D261" t="s">
        <v>418</v>
      </c>
      <c r="E261" t="s">
        <v>419</v>
      </c>
      <c r="F261">
        <v>260</v>
      </c>
    </row>
    <row r="262" spans="1:6">
      <c r="A262">
        <v>261</v>
      </c>
      <c r="B262" t="s">
        <v>420</v>
      </c>
      <c r="C262">
        <v>29031</v>
      </c>
      <c r="D262" t="s">
        <v>420</v>
      </c>
      <c r="E262" t="s">
        <v>421</v>
      </c>
      <c r="F262">
        <v>261</v>
      </c>
    </row>
    <row r="263" spans="1:6">
      <c r="A263">
        <v>262</v>
      </c>
      <c r="B263" t="s">
        <v>886</v>
      </c>
      <c r="C263">
        <v>29032</v>
      </c>
      <c r="D263" t="s">
        <v>886</v>
      </c>
      <c r="E263" t="s">
        <v>887</v>
      </c>
      <c r="F263">
        <v>262</v>
      </c>
    </row>
    <row r="264" spans="1:6">
      <c r="A264">
        <v>263</v>
      </c>
      <c r="B264" t="s">
        <v>422</v>
      </c>
      <c r="C264">
        <v>29033</v>
      </c>
      <c r="D264" t="s">
        <v>422</v>
      </c>
      <c r="E264" t="s">
        <v>1666</v>
      </c>
      <c r="F264">
        <v>263</v>
      </c>
    </row>
    <row r="265" spans="1:6">
      <c r="A265">
        <v>264</v>
      </c>
      <c r="B265" t="s">
        <v>423</v>
      </c>
      <c r="C265">
        <v>29034</v>
      </c>
      <c r="D265" t="s">
        <v>423</v>
      </c>
      <c r="E265" t="s">
        <v>424</v>
      </c>
      <c r="F265">
        <v>264</v>
      </c>
    </row>
    <row r="266" spans="1:6">
      <c r="A266">
        <v>265</v>
      </c>
      <c r="B266" t="s">
        <v>425</v>
      </c>
      <c r="C266">
        <v>29035</v>
      </c>
      <c r="D266" t="s">
        <v>425</v>
      </c>
      <c r="E266" t="s">
        <v>426</v>
      </c>
      <c r="F266">
        <v>265</v>
      </c>
    </row>
    <row r="267" spans="1:6">
      <c r="A267">
        <v>266</v>
      </c>
      <c r="B267" t="s">
        <v>427</v>
      </c>
      <c r="C267">
        <v>29036</v>
      </c>
      <c r="D267" t="s">
        <v>427</v>
      </c>
      <c r="E267" t="s">
        <v>428</v>
      </c>
      <c r="F267">
        <v>266</v>
      </c>
    </row>
    <row r="268" spans="1:6">
      <c r="A268">
        <v>267</v>
      </c>
      <c r="B268" t="s">
        <v>433</v>
      </c>
      <c r="C268">
        <v>29039</v>
      </c>
      <c r="D268" t="s">
        <v>433</v>
      </c>
      <c r="E268" t="s">
        <v>434</v>
      </c>
      <c r="F268">
        <v>267</v>
      </c>
    </row>
    <row r="269" spans="1:6">
      <c r="A269">
        <v>268</v>
      </c>
      <c r="B269" t="s">
        <v>429</v>
      </c>
      <c r="C269">
        <v>29040</v>
      </c>
      <c r="D269" t="s">
        <v>429</v>
      </c>
      <c r="E269" t="s">
        <v>430</v>
      </c>
      <c r="F269">
        <v>268</v>
      </c>
    </row>
    <row r="270" spans="1:6">
      <c r="A270">
        <v>269</v>
      </c>
      <c r="B270" t="s">
        <v>624</v>
      </c>
      <c r="C270">
        <v>29041</v>
      </c>
      <c r="D270" t="s">
        <v>624</v>
      </c>
      <c r="E270" t="s">
        <v>625</v>
      </c>
      <c r="F270">
        <v>269</v>
      </c>
    </row>
    <row r="271" spans="1:6">
      <c r="A271">
        <v>270</v>
      </c>
      <c r="B271" t="s">
        <v>441</v>
      </c>
      <c r="C271">
        <v>29056</v>
      </c>
      <c r="D271" t="s">
        <v>441</v>
      </c>
      <c r="E271" t="s">
        <v>442</v>
      </c>
      <c r="F271">
        <v>270</v>
      </c>
    </row>
    <row r="272" spans="1:6">
      <c r="A272">
        <v>271</v>
      </c>
      <c r="B272" t="s">
        <v>443</v>
      </c>
      <c r="C272">
        <v>29057</v>
      </c>
      <c r="D272" t="s">
        <v>443</v>
      </c>
      <c r="E272" t="s">
        <v>444</v>
      </c>
      <c r="F272">
        <v>271</v>
      </c>
    </row>
    <row r="273" spans="1:6">
      <c r="A273">
        <v>272</v>
      </c>
      <c r="B273" t="s">
        <v>445</v>
      </c>
      <c r="C273">
        <v>29058</v>
      </c>
      <c r="D273" t="s">
        <v>445</v>
      </c>
      <c r="E273" t="s">
        <v>446</v>
      </c>
      <c r="F273">
        <v>272</v>
      </c>
    </row>
    <row r="274" spans="1:6">
      <c r="A274">
        <v>273</v>
      </c>
      <c r="B274" t="s">
        <v>626</v>
      </c>
      <c r="C274">
        <v>29061</v>
      </c>
      <c r="D274" t="s">
        <v>626</v>
      </c>
      <c r="E274" t="s">
        <v>895</v>
      </c>
      <c r="F274">
        <v>273</v>
      </c>
    </row>
    <row r="275" spans="1:6">
      <c r="A275">
        <v>274</v>
      </c>
      <c r="B275" t="s">
        <v>447</v>
      </c>
      <c r="C275">
        <v>29065</v>
      </c>
      <c r="D275" t="s">
        <v>447</v>
      </c>
      <c r="E275" t="s">
        <v>448</v>
      </c>
      <c r="F275">
        <v>274</v>
      </c>
    </row>
    <row r="276" spans="1:6">
      <c r="A276">
        <v>275</v>
      </c>
      <c r="B276" t="s">
        <v>896</v>
      </c>
      <c r="C276">
        <v>29066</v>
      </c>
      <c r="D276" t="s">
        <v>896</v>
      </c>
      <c r="E276" t="s">
        <v>897</v>
      </c>
      <c r="F276">
        <v>275</v>
      </c>
    </row>
    <row r="277" spans="1:6">
      <c r="A277">
        <v>276</v>
      </c>
      <c r="B277" t="s">
        <v>449</v>
      </c>
      <c r="C277">
        <v>29067</v>
      </c>
      <c r="D277" t="s">
        <v>449</v>
      </c>
      <c r="E277" t="s">
        <v>450</v>
      </c>
      <c r="F277">
        <v>276</v>
      </c>
    </row>
    <row r="278" spans="1:6">
      <c r="A278">
        <v>277</v>
      </c>
      <c r="B278" t="s">
        <v>889</v>
      </c>
      <c r="C278">
        <v>29072</v>
      </c>
      <c r="D278" t="s">
        <v>889</v>
      </c>
      <c r="E278" t="s">
        <v>890</v>
      </c>
      <c r="F278">
        <v>277</v>
      </c>
    </row>
    <row r="279" spans="1:6">
      <c r="A279">
        <v>278</v>
      </c>
      <c r="B279" t="s">
        <v>891</v>
      </c>
      <c r="C279">
        <v>29073</v>
      </c>
      <c r="D279" t="s">
        <v>891</v>
      </c>
      <c r="E279" t="s">
        <v>892</v>
      </c>
      <c r="F279">
        <v>278</v>
      </c>
    </row>
    <row r="280" spans="1:6">
      <c r="A280">
        <v>279</v>
      </c>
      <c r="B280" t="s">
        <v>435</v>
      </c>
      <c r="C280">
        <v>29074</v>
      </c>
      <c r="D280" t="s">
        <v>435</v>
      </c>
      <c r="E280" t="s">
        <v>436</v>
      </c>
      <c r="F280">
        <v>279</v>
      </c>
    </row>
    <row r="281" spans="1:6">
      <c r="A281">
        <v>280</v>
      </c>
      <c r="B281" t="s">
        <v>451</v>
      </c>
      <c r="C281">
        <v>29080</v>
      </c>
      <c r="D281" t="s">
        <v>451</v>
      </c>
      <c r="E281" t="s">
        <v>452</v>
      </c>
      <c r="F281">
        <v>280</v>
      </c>
    </row>
    <row r="282" spans="1:6">
      <c r="A282">
        <v>281</v>
      </c>
      <c r="B282" t="s">
        <v>453</v>
      </c>
      <c r="C282">
        <v>29084</v>
      </c>
      <c r="D282" t="s">
        <v>453</v>
      </c>
      <c r="E282" t="s">
        <v>454</v>
      </c>
      <c r="F282">
        <v>281</v>
      </c>
    </row>
    <row r="283" spans="1:6">
      <c r="A283">
        <v>282</v>
      </c>
      <c r="B283" t="s">
        <v>621</v>
      </c>
      <c r="C283">
        <v>29088</v>
      </c>
      <c r="D283" t="s">
        <v>621</v>
      </c>
      <c r="E283" t="s">
        <v>888</v>
      </c>
      <c r="F283">
        <v>282</v>
      </c>
    </row>
    <row r="284" spans="1:6">
      <c r="A284">
        <v>283</v>
      </c>
      <c r="B284" t="s">
        <v>437</v>
      </c>
      <c r="C284">
        <v>29095</v>
      </c>
      <c r="D284" t="s">
        <v>437</v>
      </c>
      <c r="E284" t="s">
        <v>438</v>
      </c>
      <c r="F284">
        <v>283</v>
      </c>
    </row>
    <row r="285" spans="1:6">
      <c r="A285">
        <v>284</v>
      </c>
      <c r="B285" t="s">
        <v>893</v>
      </c>
      <c r="C285">
        <v>29109</v>
      </c>
      <c r="D285" t="s">
        <v>893</v>
      </c>
      <c r="E285" t="s">
        <v>894</v>
      </c>
      <c r="F285">
        <v>284</v>
      </c>
    </row>
    <row r="286" spans="1:6">
      <c r="A286">
        <v>285</v>
      </c>
      <c r="B286" t="s">
        <v>439</v>
      </c>
      <c r="C286">
        <v>29111</v>
      </c>
      <c r="D286" t="s">
        <v>439</v>
      </c>
      <c r="E286" t="s">
        <v>440</v>
      </c>
      <c r="F286">
        <v>285</v>
      </c>
    </row>
    <row r="287" spans="1:6">
      <c r="A287">
        <v>286</v>
      </c>
      <c r="B287" t="s">
        <v>898</v>
      </c>
      <c r="C287">
        <v>29129</v>
      </c>
      <c r="D287" t="s">
        <v>898</v>
      </c>
      <c r="E287" t="s">
        <v>899</v>
      </c>
      <c r="F287">
        <v>286</v>
      </c>
    </row>
    <row r="288" spans="1:6">
      <c r="A288">
        <v>287</v>
      </c>
      <c r="B288" t="s">
        <v>455</v>
      </c>
      <c r="C288">
        <v>29161</v>
      </c>
      <c r="D288" t="s">
        <v>455</v>
      </c>
      <c r="E288" t="s">
        <v>456</v>
      </c>
      <c r="F288">
        <v>287</v>
      </c>
    </row>
    <row r="289" spans="1:6">
      <c r="A289">
        <v>288</v>
      </c>
      <c r="B289" t="s">
        <v>900</v>
      </c>
      <c r="C289">
        <v>29165</v>
      </c>
      <c r="D289" t="s">
        <v>900</v>
      </c>
      <c r="E289" t="s">
        <v>901</v>
      </c>
      <c r="F289">
        <v>288</v>
      </c>
    </row>
    <row r="290" spans="1:6">
      <c r="A290">
        <v>289</v>
      </c>
      <c r="B290" t="s">
        <v>461</v>
      </c>
      <c r="C290">
        <v>29180</v>
      </c>
      <c r="D290" t="s">
        <v>461</v>
      </c>
      <c r="E290" t="s">
        <v>462</v>
      </c>
      <c r="F290">
        <v>289</v>
      </c>
    </row>
    <row r="291" spans="1:6">
      <c r="A291">
        <v>290</v>
      </c>
      <c r="B291" t="s">
        <v>902</v>
      </c>
      <c r="C291">
        <v>29183</v>
      </c>
      <c r="D291" t="s">
        <v>902</v>
      </c>
      <c r="E291" t="s">
        <v>903</v>
      </c>
      <c r="F291">
        <v>290</v>
      </c>
    </row>
    <row r="292" spans="1:6">
      <c r="A292">
        <v>291</v>
      </c>
      <c r="B292" t="s">
        <v>457</v>
      </c>
      <c r="C292">
        <v>29189</v>
      </c>
      <c r="D292" t="s">
        <v>457</v>
      </c>
      <c r="E292" t="s">
        <v>458</v>
      </c>
      <c r="F292">
        <v>291</v>
      </c>
    </row>
    <row r="293" spans="1:6">
      <c r="A293">
        <v>292</v>
      </c>
      <c r="B293" t="s">
        <v>459</v>
      </c>
      <c r="C293">
        <v>29198</v>
      </c>
      <c r="D293" t="s">
        <v>459</v>
      </c>
      <c r="E293" t="s">
        <v>460</v>
      </c>
      <c r="F293">
        <v>292</v>
      </c>
    </row>
    <row r="294" spans="1:6">
      <c r="A294">
        <v>293</v>
      </c>
      <c r="B294" t="s">
        <v>253</v>
      </c>
      <c r="C294">
        <v>29249</v>
      </c>
      <c r="D294" t="s">
        <v>253</v>
      </c>
      <c r="E294" t="s">
        <v>254</v>
      </c>
      <c r="F294">
        <v>293</v>
      </c>
    </row>
    <row r="295" spans="1:6">
      <c r="A295">
        <v>294</v>
      </c>
      <c r="B295" t="s">
        <v>1667</v>
      </c>
      <c r="C295">
        <v>29256</v>
      </c>
      <c r="D295" t="s">
        <v>1667</v>
      </c>
      <c r="E295" t="s">
        <v>919</v>
      </c>
      <c r="F295">
        <v>294</v>
      </c>
    </row>
    <row r="296" spans="1:6">
      <c r="A296">
        <v>295</v>
      </c>
      <c r="B296" t="s">
        <v>1668</v>
      </c>
      <c r="C296">
        <v>29257</v>
      </c>
      <c r="D296" t="s">
        <v>1668</v>
      </c>
      <c r="E296" t="s">
        <v>1005</v>
      </c>
      <c r="F296">
        <v>295</v>
      </c>
    </row>
    <row r="297" spans="1:6">
      <c r="A297">
        <v>296</v>
      </c>
      <c r="B297" t="s">
        <v>274</v>
      </c>
      <c r="C297">
        <v>29259</v>
      </c>
      <c r="D297" t="s">
        <v>274</v>
      </c>
      <c r="E297" t="s">
        <v>275</v>
      </c>
      <c r="F297">
        <v>296</v>
      </c>
    </row>
    <row r="298" spans="1:6">
      <c r="A298">
        <v>297</v>
      </c>
      <c r="B298" t="s">
        <v>1669</v>
      </c>
      <c r="C298">
        <v>29272</v>
      </c>
      <c r="D298" t="s">
        <v>1669</v>
      </c>
      <c r="E298" t="s">
        <v>1006</v>
      </c>
      <c r="F298">
        <v>297</v>
      </c>
    </row>
    <row r="299" spans="1:6">
      <c r="A299">
        <v>298</v>
      </c>
      <c r="B299" t="s">
        <v>595</v>
      </c>
      <c r="C299">
        <v>29294</v>
      </c>
      <c r="D299" t="s">
        <v>595</v>
      </c>
      <c r="E299" t="s">
        <v>596</v>
      </c>
      <c r="F299">
        <v>298</v>
      </c>
    </row>
    <row r="300" spans="1:6">
      <c r="A300">
        <v>299</v>
      </c>
      <c r="B300" t="s">
        <v>266</v>
      </c>
      <c r="C300">
        <v>29316</v>
      </c>
      <c r="D300" t="s">
        <v>266</v>
      </c>
      <c r="E300" t="s">
        <v>267</v>
      </c>
      <c r="F300">
        <v>299</v>
      </c>
    </row>
    <row r="301" spans="1:6">
      <c r="A301">
        <v>300</v>
      </c>
      <c r="B301" t="s">
        <v>262</v>
      </c>
      <c r="C301">
        <v>29335</v>
      </c>
      <c r="D301" t="s">
        <v>262</v>
      </c>
      <c r="E301" t="s">
        <v>263</v>
      </c>
      <c r="F301">
        <v>300</v>
      </c>
    </row>
    <row r="302" spans="1:6">
      <c r="A302">
        <v>301</v>
      </c>
      <c r="B302" t="s">
        <v>205</v>
      </c>
      <c r="C302">
        <v>29339</v>
      </c>
      <c r="D302" t="s">
        <v>205</v>
      </c>
      <c r="E302" t="s">
        <v>206</v>
      </c>
      <c r="F302">
        <v>301</v>
      </c>
    </row>
    <row r="303" spans="1:6">
      <c r="A303">
        <v>302</v>
      </c>
      <c r="B303" t="s">
        <v>1670</v>
      </c>
      <c r="C303">
        <v>29587</v>
      </c>
      <c r="D303" t="s">
        <v>1670</v>
      </c>
      <c r="E303" t="s">
        <v>580</v>
      </c>
      <c r="F303">
        <v>302</v>
      </c>
    </row>
    <row r="304" spans="1:6">
      <c r="A304">
        <v>303</v>
      </c>
      <c r="B304" t="s">
        <v>1671</v>
      </c>
      <c r="C304">
        <v>29642</v>
      </c>
      <c r="D304" t="s">
        <v>1671</v>
      </c>
      <c r="E304" t="s">
        <v>920</v>
      </c>
      <c r="F304">
        <v>303</v>
      </c>
    </row>
    <row r="305" spans="1:6">
      <c r="A305">
        <v>304</v>
      </c>
      <c r="B305" t="s">
        <v>602</v>
      </c>
      <c r="C305">
        <v>29651</v>
      </c>
      <c r="D305" t="s">
        <v>602</v>
      </c>
      <c r="E305" t="s">
        <v>603</v>
      </c>
      <c r="F305">
        <v>304</v>
      </c>
    </row>
    <row r="306" spans="1:6">
      <c r="A306">
        <v>305</v>
      </c>
      <c r="B306" t="s">
        <v>1672</v>
      </c>
      <c r="C306">
        <v>29652</v>
      </c>
      <c r="D306" t="s">
        <v>1672</v>
      </c>
      <c r="E306" t="s">
        <v>1007</v>
      </c>
      <c r="F306">
        <v>305</v>
      </c>
    </row>
    <row r="307" spans="1:6">
      <c r="A307">
        <v>306</v>
      </c>
      <c r="B307" t="s">
        <v>197</v>
      </c>
      <c r="C307">
        <v>29703</v>
      </c>
      <c r="D307" t="s">
        <v>197</v>
      </c>
      <c r="E307" t="s">
        <v>198</v>
      </c>
      <c r="F307">
        <v>306</v>
      </c>
    </row>
    <row r="308" spans="1:6">
      <c r="A308">
        <v>307</v>
      </c>
      <c r="B308" t="s">
        <v>1008</v>
      </c>
      <c r="C308">
        <v>29714</v>
      </c>
      <c r="D308" t="s">
        <v>1008</v>
      </c>
      <c r="E308" t="s">
        <v>1009</v>
      </c>
      <c r="F308">
        <v>307</v>
      </c>
    </row>
    <row r="309" spans="1:6">
      <c r="A309">
        <v>308</v>
      </c>
      <c r="B309" t="s">
        <v>1673</v>
      </c>
      <c r="C309">
        <v>30021</v>
      </c>
      <c r="D309" t="s">
        <v>1673</v>
      </c>
      <c r="E309" t="s">
        <v>1010</v>
      </c>
      <c r="F309">
        <v>308</v>
      </c>
    </row>
    <row r="310" spans="1:6">
      <c r="A310">
        <v>309</v>
      </c>
      <c r="B310" t="s">
        <v>576</v>
      </c>
      <c r="C310">
        <v>30080</v>
      </c>
      <c r="D310" t="s">
        <v>576</v>
      </c>
      <c r="E310" t="s">
        <v>516</v>
      </c>
      <c r="F310">
        <v>309</v>
      </c>
    </row>
    <row r="311" spans="1:6">
      <c r="A311">
        <v>310</v>
      </c>
      <c r="B311" t="s">
        <v>574</v>
      </c>
      <c r="C311">
        <v>30097</v>
      </c>
      <c r="D311" t="s">
        <v>574</v>
      </c>
      <c r="E311" t="s">
        <v>575</v>
      </c>
      <c r="F311">
        <v>310</v>
      </c>
    </row>
    <row r="312" spans="1:6">
      <c r="A312">
        <v>311</v>
      </c>
      <c r="B312" t="s">
        <v>302</v>
      </c>
      <c r="C312">
        <v>30204</v>
      </c>
      <c r="D312" t="s">
        <v>302</v>
      </c>
      <c r="E312" t="s">
        <v>303</v>
      </c>
      <c r="F312">
        <v>311</v>
      </c>
    </row>
    <row r="313" spans="1:6">
      <c r="A313">
        <v>312</v>
      </c>
      <c r="B313" t="s">
        <v>171</v>
      </c>
      <c r="C313">
        <v>30266</v>
      </c>
      <c r="D313" t="s">
        <v>171</v>
      </c>
      <c r="E313" t="s">
        <v>172</v>
      </c>
      <c r="F313">
        <v>312</v>
      </c>
    </row>
    <row r="314" spans="1:6">
      <c r="A314">
        <v>313</v>
      </c>
      <c r="B314" t="s">
        <v>921</v>
      </c>
      <c r="C314">
        <v>30329</v>
      </c>
      <c r="D314" t="s">
        <v>921</v>
      </c>
      <c r="E314" t="s">
        <v>922</v>
      </c>
      <c r="F314">
        <v>313</v>
      </c>
    </row>
    <row r="315" spans="1:6">
      <c r="A315">
        <v>314</v>
      </c>
      <c r="B315" t="s">
        <v>304</v>
      </c>
      <c r="C315">
        <v>30356</v>
      </c>
      <c r="D315" t="s">
        <v>304</v>
      </c>
      <c r="E315" t="s">
        <v>305</v>
      </c>
      <c r="F315">
        <v>314</v>
      </c>
    </row>
    <row r="316" spans="1:6">
      <c r="A316">
        <v>315</v>
      </c>
      <c r="B316" t="s">
        <v>207</v>
      </c>
      <c r="C316">
        <v>30357</v>
      </c>
      <c r="D316" t="s">
        <v>207</v>
      </c>
      <c r="E316" t="s">
        <v>207</v>
      </c>
      <c r="F316">
        <v>315</v>
      </c>
    </row>
    <row r="317" spans="1:6">
      <c r="A317">
        <v>316</v>
      </c>
      <c r="B317" t="s">
        <v>1674</v>
      </c>
      <c r="C317">
        <v>30408</v>
      </c>
      <c r="D317" t="s">
        <v>1674</v>
      </c>
      <c r="E317" t="s">
        <v>1011</v>
      </c>
      <c r="F317">
        <v>316</v>
      </c>
    </row>
    <row r="318" spans="1:6">
      <c r="A318">
        <v>317</v>
      </c>
      <c r="B318" t="s">
        <v>202</v>
      </c>
      <c r="C318">
        <v>30558</v>
      </c>
      <c r="D318" t="s">
        <v>202</v>
      </c>
      <c r="E318" t="s">
        <v>203</v>
      </c>
      <c r="F318">
        <v>317</v>
      </c>
    </row>
    <row r="319" spans="1:6">
      <c r="A319">
        <v>318</v>
      </c>
      <c r="B319" t="s">
        <v>1675</v>
      </c>
      <c r="C319">
        <v>30789</v>
      </c>
      <c r="D319" t="s">
        <v>1675</v>
      </c>
      <c r="E319" t="s">
        <v>1012</v>
      </c>
      <c r="F319">
        <v>318</v>
      </c>
    </row>
    <row r="320" spans="1:6">
      <c r="A320">
        <v>319</v>
      </c>
      <c r="B320" t="s">
        <v>191</v>
      </c>
      <c r="C320">
        <v>30898</v>
      </c>
      <c r="D320" t="s">
        <v>191</v>
      </c>
      <c r="E320" t="s">
        <v>192</v>
      </c>
      <c r="F320">
        <v>319</v>
      </c>
    </row>
    <row r="321" spans="1:6">
      <c r="A321">
        <v>320</v>
      </c>
      <c r="B321" t="s">
        <v>1676</v>
      </c>
      <c r="C321">
        <v>31054</v>
      </c>
      <c r="D321" t="s">
        <v>1676</v>
      </c>
      <c r="E321" t="s">
        <v>598</v>
      </c>
      <c r="F321">
        <v>320</v>
      </c>
    </row>
    <row r="322" spans="1:6">
      <c r="A322">
        <v>321</v>
      </c>
      <c r="B322" t="s">
        <v>217</v>
      </c>
      <c r="C322">
        <v>31063</v>
      </c>
      <c r="D322" t="s">
        <v>217</v>
      </c>
      <c r="E322" t="s">
        <v>218</v>
      </c>
      <c r="F322">
        <v>321</v>
      </c>
    </row>
    <row r="323" spans="1:6">
      <c r="A323">
        <v>322</v>
      </c>
      <c r="B323" t="s">
        <v>300</v>
      </c>
      <c r="C323">
        <v>31071</v>
      </c>
      <c r="D323" t="s">
        <v>300</v>
      </c>
      <c r="E323" t="s">
        <v>301</v>
      </c>
      <c r="F323">
        <v>322</v>
      </c>
    </row>
    <row r="324" spans="1:6">
      <c r="A324">
        <v>323</v>
      </c>
      <c r="B324" t="s">
        <v>294</v>
      </c>
      <c r="C324">
        <v>31081</v>
      </c>
      <c r="D324" t="s">
        <v>294</v>
      </c>
      <c r="E324" t="s">
        <v>295</v>
      </c>
      <c r="F324">
        <v>323</v>
      </c>
    </row>
    <row r="325" spans="1:6">
      <c r="A325">
        <v>324</v>
      </c>
      <c r="B325" t="s">
        <v>611</v>
      </c>
      <c r="C325">
        <v>31082</v>
      </c>
      <c r="D325" t="s">
        <v>611</v>
      </c>
      <c r="E325" t="s">
        <v>612</v>
      </c>
      <c r="F325">
        <v>324</v>
      </c>
    </row>
    <row r="326" spans="1:6">
      <c r="A326">
        <v>325</v>
      </c>
      <c r="B326" t="s">
        <v>1677</v>
      </c>
      <c r="C326">
        <v>31238</v>
      </c>
      <c r="D326" t="s">
        <v>1677</v>
      </c>
      <c r="E326" t="s">
        <v>1013</v>
      </c>
      <c r="F326">
        <v>325</v>
      </c>
    </row>
    <row r="327" spans="1:6">
      <c r="A327">
        <v>326</v>
      </c>
      <c r="B327" t="s">
        <v>572</v>
      </c>
      <c r="C327">
        <v>31296</v>
      </c>
      <c r="D327" t="s">
        <v>572</v>
      </c>
      <c r="E327" t="s">
        <v>573</v>
      </c>
      <c r="F327">
        <v>326</v>
      </c>
    </row>
    <row r="328" spans="1:6">
      <c r="A328">
        <v>327</v>
      </c>
      <c r="B328" t="s">
        <v>583</v>
      </c>
      <c r="C328">
        <v>31297</v>
      </c>
      <c r="D328" t="s">
        <v>583</v>
      </c>
      <c r="E328" t="s">
        <v>584</v>
      </c>
      <c r="F328">
        <v>327</v>
      </c>
    </row>
    <row r="329" spans="1:6">
      <c r="A329">
        <v>328</v>
      </c>
      <c r="B329" t="s">
        <v>479</v>
      </c>
      <c r="C329">
        <v>31310</v>
      </c>
      <c r="D329" t="s">
        <v>479</v>
      </c>
      <c r="E329" t="s">
        <v>1678</v>
      </c>
      <c r="F329">
        <v>328</v>
      </c>
    </row>
    <row r="330" spans="1:6">
      <c r="A330">
        <v>329</v>
      </c>
      <c r="B330" t="s">
        <v>817</v>
      </c>
      <c r="C330">
        <v>31335</v>
      </c>
      <c r="D330" t="s">
        <v>817</v>
      </c>
      <c r="E330" t="s">
        <v>818</v>
      </c>
      <c r="F330">
        <v>329</v>
      </c>
    </row>
    <row r="331" spans="1:6">
      <c r="A331">
        <v>330</v>
      </c>
      <c r="B331" t="s">
        <v>1679</v>
      </c>
      <c r="C331">
        <v>31550</v>
      </c>
      <c r="D331" t="s">
        <v>1679</v>
      </c>
      <c r="E331" t="s">
        <v>1014</v>
      </c>
      <c r="F331">
        <v>330</v>
      </c>
    </row>
    <row r="332" spans="1:6">
      <c r="A332">
        <v>331</v>
      </c>
      <c r="B332" t="s">
        <v>306</v>
      </c>
      <c r="C332">
        <v>31647</v>
      </c>
      <c r="D332" t="s">
        <v>306</v>
      </c>
      <c r="E332" t="s">
        <v>306</v>
      </c>
      <c r="F332">
        <v>331</v>
      </c>
    </row>
    <row r="333" spans="1:6">
      <c r="A333">
        <v>332</v>
      </c>
      <c r="B333" t="s">
        <v>1680</v>
      </c>
      <c r="C333">
        <v>31676</v>
      </c>
      <c r="D333" t="s">
        <v>1680</v>
      </c>
      <c r="E333" t="s">
        <v>923</v>
      </c>
      <c r="F333">
        <v>332</v>
      </c>
    </row>
    <row r="334" spans="1:6">
      <c r="A334">
        <v>333</v>
      </c>
      <c r="B334" t="s">
        <v>241</v>
      </c>
      <c r="C334">
        <v>31794</v>
      </c>
      <c r="D334" t="s">
        <v>241</v>
      </c>
      <c r="E334" t="s">
        <v>242</v>
      </c>
      <c r="F334">
        <v>333</v>
      </c>
    </row>
    <row r="335" spans="1:6">
      <c r="A335">
        <v>334</v>
      </c>
      <c r="B335" t="s">
        <v>272</v>
      </c>
      <c r="C335">
        <v>31795</v>
      </c>
      <c r="D335" t="s">
        <v>272</v>
      </c>
      <c r="E335" t="s">
        <v>273</v>
      </c>
      <c r="F335">
        <v>334</v>
      </c>
    </row>
    <row r="336" spans="1:6">
      <c r="A336">
        <v>335</v>
      </c>
      <c r="B336" t="s">
        <v>566</v>
      </c>
      <c r="C336">
        <v>31814</v>
      </c>
      <c r="D336" t="s">
        <v>566</v>
      </c>
      <c r="E336" t="s">
        <v>567</v>
      </c>
      <c r="F336">
        <v>335</v>
      </c>
    </row>
    <row r="337" spans="1:6">
      <c r="A337">
        <v>336</v>
      </c>
      <c r="B337" t="s">
        <v>861</v>
      </c>
      <c r="C337">
        <v>31850</v>
      </c>
      <c r="D337" t="s">
        <v>861</v>
      </c>
      <c r="E337" t="s">
        <v>862</v>
      </c>
      <c r="F337">
        <v>336</v>
      </c>
    </row>
    <row r="338" spans="1:6">
      <c r="A338">
        <v>337</v>
      </c>
      <c r="B338" t="s">
        <v>588</v>
      </c>
      <c r="C338">
        <v>31886</v>
      </c>
      <c r="D338" t="s">
        <v>588</v>
      </c>
      <c r="E338" t="s">
        <v>1015</v>
      </c>
      <c r="F338">
        <v>337</v>
      </c>
    </row>
    <row r="339" spans="1:6">
      <c r="A339">
        <v>338</v>
      </c>
      <c r="B339" t="s">
        <v>604</v>
      </c>
      <c r="C339">
        <v>31911</v>
      </c>
      <c r="D339" t="s">
        <v>604</v>
      </c>
      <c r="E339" t="s">
        <v>605</v>
      </c>
      <c r="F339">
        <v>338</v>
      </c>
    </row>
    <row r="340" spans="1:6">
      <c r="A340">
        <v>339</v>
      </c>
      <c r="B340" t="s">
        <v>564</v>
      </c>
      <c r="C340">
        <v>31936</v>
      </c>
      <c r="D340" t="s">
        <v>564</v>
      </c>
      <c r="E340" t="s">
        <v>565</v>
      </c>
      <c r="F340">
        <v>339</v>
      </c>
    </row>
    <row r="341" spans="1:6">
      <c r="A341">
        <v>340</v>
      </c>
      <c r="B341" t="s">
        <v>614</v>
      </c>
      <c r="C341">
        <v>32114</v>
      </c>
      <c r="D341" t="s">
        <v>614</v>
      </c>
      <c r="E341" t="s">
        <v>1016</v>
      </c>
      <c r="F341">
        <v>340</v>
      </c>
    </row>
    <row r="342" spans="1:6">
      <c r="A342">
        <v>341</v>
      </c>
      <c r="B342" t="s">
        <v>819</v>
      </c>
      <c r="C342">
        <v>32288</v>
      </c>
      <c r="D342" t="s">
        <v>819</v>
      </c>
      <c r="E342" t="s">
        <v>820</v>
      </c>
      <c r="F342">
        <v>341</v>
      </c>
    </row>
    <row r="343" spans="1:6">
      <c r="A343">
        <v>342</v>
      </c>
      <c r="B343" t="s">
        <v>821</v>
      </c>
      <c r="C343">
        <v>32326</v>
      </c>
      <c r="D343" t="s">
        <v>821</v>
      </c>
      <c r="E343" t="s">
        <v>822</v>
      </c>
      <c r="F343">
        <v>342</v>
      </c>
    </row>
    <row r="344" spans="1:6">
      <c r="A344">
        <v>343</v>
      </c>
      <c r="B344" t="s">
        <v>823</v>
      </c>
      <c r="C344">
        <v>32339</v>
      </c>
      <c r="D344" t="s">
        <v>823</v>
      </c>
      <c r="E344" t="s">
        <v>824</v>
      </c>
      <c r="F344">
        <v>343</v>
      </c>
    </row>
    <row r="345" spans="1:6">
      <c r="A345">
        <v>344</v>
      </c>
      <c r="B345" t="s">
        <v>825</v>
      </c>
      <c r="C345">
        <v>32353</v>
      </c>
      <c r="D345" t="s">
        <v>825</v>
      </c>
      <c r="E345" t="s">
        <v>826</v>
      </c>
      <c r="F345">
        <v>344</v>
      </c>
    </row>
    <row r="346" spans="1:6">
      <c r="A346">
        <v>345</v>
      </c>
      <c r="B346" t="s">
        <v>617</v>
      </c>
      <c r="C346">
        <v>32379</v>
      </c>
      <c r="D346" t="s">
        <v>617</v>
      </c>
      <c r="E346" t="s">
        <v>618</v>
      </c>
      <c r="F346">
        <v>345</v>
      </c>
    </row>
    <row r="347" spans="1:6">
      <c r="A347">
        <v>346</v>
      </c>
      <c r="B347" t="s">
        <v>827</v>
      </c>
      <c r="C347">
        <v>32385</v>
      </c>
      <c r="D347" t="s">
        <v>827</v>
      </c>
      <c r="E347" t="s">
        <v>828</v>
      </c>
      <c r="F347">
        <v>346</v>
      </c>
    </row>
    <row r="348" spans="1:6">
      <c r="A348">
        <v>347</v>
      </c>
      <c r="B348" t="s">
        <v>829</v>
      </c>
      <c r="C348">
        <v>32444</v>
      </c>
      <c r="D348" t="s">
        <v>829</v>
      </c>
      <c r="E348" t="s">
        <v>830</v>
      </c>
      <c r="F348">
        <v>347</v>
      </c>
    </row>
    <row r="349" spans="1:6">
      <c r="A349">
        <v>348</v>
      </c>
      <c r="B349" t="s">
        <v>831</v>
      </c>
      <c r="C349">
        <v>32596</v>
      </c>
      <c r="D349" t="s">
        <v>831</v>
      </c>
      <c r="E349" t="s">
        <v>832</v>
      </c>
      <c r="F349">
        <v>348</v>
      </c>
    </row>
    <row r="350" spans="1:6">
      <c r="A350">
        <v>349</v>
      </c>
      <c r="B350" t="s">
        <v>1681</v>
      </c>
      <c r="C350">
        <v>32610</v>
      </c>
      <c r="D350" t="s">
        <v>1681</v>
      </c>
      <c r="E350" t="s">
        <v>833</v>
      </c>
      <c r="F350">
        <v>349</v>
      </c>
    </row>
    <row r="351" spans="1:6">
      <c r="A351">
        <v>350</v>
      </c>
      <c r="B351" t="s">
        <v>924</v>
      </c>
      <c r="C351">
        <v>32684</v>
      </c>
      <c r="D351" t="s">
        <v>924</v>
      </c>
      <c r="E351" t="s">
        <v>925</v>
      </c>
      <c r="F351">
        <v>350</v>
      </c>
    </row>
    <row r="352" spans="1:6">
      <c r="A352">
        <v>351</v>
      </c>
      <c r="B352" t="s">
        <v>616</v>
      </c>
      <c r="C352">
        <v>32746</v>
      </c>
      <c r="D352" t="s">
        <v>616</v>
      </c>
      <c r="E352" t="s">
        <v>834</v>
      </c>
      <c r="F352">
        <v>351</v>
      </c>
    </row>
    <row r="353" spans="1:6">
      <c r="A353">
        <v>352</v>
      </c>
      <c r="B353" t="s">
        <v>835</v>
      </c>
      <c r="C353">
        <v>32763</v>
      </c>
      <c r="D353" t="s">
        <v>835</v>
      </c>
      <c r="E353" t="s">
        <v>836</v>
      </c>
      <c r="F353">
        <v>352</v>
      </c>
    </row>
    <row r="354" spans="1:6">
      <c r="A354">
        <v>353</v>
      </c>
      <c r="B354" t="s">
        <v>837</v>
      </c>
      <c r="C354">
        <v>32835</v>
      </c>
      <c r="D354" t="s">
        <v>837</v>
      </c>
      <c r="E354" t="s">
        <v>838</v>
      </c>
      <c r="F354">
        <v>353</v>
      </c>
    </row>
    <row r="355" spans="1:6">
      <c r="A355">
        <v>354</v>
      </c>
      <c r="B355" t="s">
        <v>926</v>
      </c>
      <c r="C355">
        <v>32981</v>
      </c>
      <c r="D355" t="s">
        <v>926</v>
      </c>
      <c r="E355" t="s">
        <v>927</v>
      </c>
      <c r="F355">
        <v>354</v>
      </c>
    </row>
    <row r="356" spans="1:6">
      <c r="A356">
        <v>355</v>
      </c>
      <c r="B356" t="s">
        <v>839</v>
      </c>
      <c r="C356">
        <v>32998</v>
      </c>
      <c r="D356" t="s">
        <v>839</v>
      </c>
      <c r="E356" t="s">
        <v>840</v>
      </c>
      <c r="F356">
        <v>355</v>
      </c>
    </row>
    <row r="357" spans="1:6">
      <c r="A357">
        <v>356</v>
      </c>
      <c r="B357" t="s">
        <v>841</v>
      </c>
      <c r="C357">
        <v>33274</v>
      </c>
      <c r="D357" t="s">
        <v>841</v>
      </c>
      <c r="E357" t="s">
        <v>842</v>
      </c>
      <c r="F357">
        <v>356</v>
      </c>
    </row>
    <row r="358" spans="1:6">
      <c r="A358">
        <v>357</v>
      </c>
      <c r="B358" t="s">
        <v>843</v>
      </c>
      <c r="C358">
        <v>33286</v>
      </c>
      <c r="D358" t="s">
        <v>843</v>
      </c>
      <c r="E358" t="s">
        <v>844</v>
      </c>
      <c r="F358">
        <v>357</v>
      </c>
    </row>
    <row r="359" spans="1:6">
      <c r="A359">
        <v>358</v>
      </c>
      <c r="B359" t="s">
        <v>845</v>
      </c>
      <c r="C359">
        <v>33287</v>
      </c>
      <c r="D359" t="s">
        <v>845</v>
      </c>
      <c r="E359" t="s">
        <v>846</v>
      </c>
      <c r="F359">
        <v>358</v>
      </c>
    </row>
    <row r="360" spans="1:6">
      <c r="A360">
        <v>359</v>
      </c>
      <c r="B360" t="s">
        <v>847</v>
      </c>
      <c r="C360">
        <v>33302</v>
      </c>
      <c r="D360" t="s">
        <v>847</v>
      </c>
      <c r="E360" t="s">
        <v>848</v>
      </c>
      <c r="F360">
        <v>359</v>
      </c>
    </row>
    <row r="361" spans="1:6">
      <c r="A361">
        <v>360</v>
      </c>
      <c r="B361" t="s">
        <v>1017</v>
      </c>
      <c r="C361">
        <v>33345</v>
      </c>
      <c r="D361" t="s">
        <v>1017</v>
      </c>
      <c r="E361" t="s">
        <v>1018</v>
      </c>
      <c r="F361">
        <v>360</v>
      </c>
    </row>
    <row r="362" spans="1:6">
      <c r="A362">
        <v>361</v>
      </c>
      <c r="B362" t="s">
        <v>928</v>
      </c>
      <c r="C362">
        <v>33349</v>
      </c>
      <c r="D362" t="s">
        <v>928</v>
      </c>
      <c r="E362" t="s">
        <v>929</v>
      </c>
      <c r="F362">
        <v>361</v>
      </c>
    </row>
    <row r="363" spans="1:6">
      <c r="A363">
        <v>362</v>
      </c>
      <c r="B363" t="s">
        <v>1019</v>
      </c>
      <c r="C363">
        <v>33363</v>
      </c>
      <c r="D363" t="s">
        <v>1019</v>
      </c>
      <c r="E363" t="s">
        <v>1020</v>
      </c>
      <c r="F363">
        <v>362</v>
      </c>
    </row>
    <row r="364" spans="1:6">
      <c r="A364">
        <v>363</v>
      </c>
      <c r="B364" t="s">
        <v>1021</v>
      </c>
      <c r="C364">
        <v>33364</v>
      </c>
      <c r="D364" t="s">
        <v>1021</v>
      </c>
      <c r="E364" t="s">
        <v>1022</v>
      </c>
      <c r="F364">
        <v>363</v>
      </c>
    </row>
    <row r="365" spans="1:6">
      <c r="A365">
        <v>364</v>
      </c>
      <c r="B365" t="s">
        <v>849</v>
      </c>
      <c r="C365">
        <v>33367</v>
      </c>
      <c r="D365" t="s">
        <v>849</v>
      </c>
      <c r="E365" t="s">
        <v>850</v>
      </c>
      <c r="F365">
        <v>364</v>
      </c>
    </row>
    <row r="366" spans="1:6">
      <c r="A366">
        <v>365</v>
      </c>
      <c r="B366" t="s">
        <v>851</v>
      </c>
      <c r="C366">
        <v>33369</v>
      </c>
      <c r="D366" t="s">
        <v>851</v>
      </c>
      <c r="E366" t="s">
        <v>852</v>
      </c>
      <c r="F366">
        <v>365</v>
      </c>
    </row>
    <row r="367" spans="1:6">
      <c r="A367">
        <v>366</v>
      </c>
      <c r="B367" t="s">
        <v>1023</v>
      </c>
      <c r="C367">
        <v>33387</v>
      </c>
      <c r="D367" t="s">
        <v>1023</v>
      </c>
      <c r="E367" t="s">
        <v>1024</v>
      </c>
      <c r="F367">
        <v>366</v>
      </c>
    </row>
    <row r="368" spans="1:6">
      <c r="A368">
        <v>367</v>
      </c>
      <c r="B368" t="s">
        <v>1025</v>
      </c>
      <c r="C368">
        <v>33396</v>
      </c>
      <c r="D368" t="s">
        <v>1025</v>
      </c>
      <c r="E368" t="s">
        <v>1026</v>
      </c>
      <c r="F368">
        <v>367</v>
      </c>
    </row>
    <row r="369" spans="1:6">
      <c r="A369">
        <v>368</v>
      </c>
      <c r="B369" t="s">
        <v>930</v>
      </c>
      <c r="C369">
        <v>33402</v>
      </c>
      <c r="D369" t="s">
        <v>930</v>
      </c>
      <c r="E369" t="s">
        <v>931</v>
      </c>
      <c r="F369">
        <v>368</v>
      </c>
    </row>
    <row r="370" spans="1:6">
      <c r="A370">
        <v>369</v>
      </c>
      <c r="B370" t="s">
        <v>963</v>
      </c>
      <c r="C370">
        <v>33403</v>
      </c>
      <c r="D370" t="s">
        <v>963</v>
      </c>
      <c r="E370" t="s">
        <v>964</v>
      </c>
      <c r="F370">
        <v>369</v>
      </c>
    </row>
    <row r="371" spans="1:6">
      <c r="A371">
        <v>370</v>
      </c>
      <c r="B371" t="s">
        <v>965</v>
      </c>
      <c r="C371">
        <v>33405</v>
      </c>
      <c r="D371" t="s">
        <v>965</v>
      </c>
      <c r="E371" t="s">
        <v>966</v>
      </c>
      <c r="F371">
        <v>370</v>
      </c>
    </row>
    <row r="372" spans="1:6">
      <c r="A372">
        <v>371</v>
      </c>
      <c r="B372" t="s">
        <v>967</v>
      </c>
      <c r="C372">
        <v>33406</v>
      </c>
      <c r="D372" t="s">
        <v>967</v>
      </c>
      <c r="E372" t="s">
        <v>968</v>
      </c>
      <c r="F372">
        <v>371</v>
      </c>
    </row>
    <row r="373" spans="1:6">
      <c r="A373">
        <v>372</v>
      </c>
      <c r="B373" t="s">
        <v>969</v>
      </c>
      <c r="C373">
        <v>33415</v>
      </c>
      <c r="D373" t="s">
        <v>969</v>
      </c>
      <c r="E373" t="s">
        <v>970</v>
      </c>
      <c r="F373">
        <v>372</v>
      </c>
    </row>
    <row r="374" spans="1:6">
      <c r="A374">
        <v>373</v>
      </c>
      <c r="B374" t="s">
        <v>1027</v>
      </c>
      <c r="C374">
        <v>33427</v>
      </c>
      <c r="D374" t="s">
        <v>1027</v>
      </c>
      <c r="E374" t="s">
        <v>1028</v>
      </c>
      <c r="F374">
        <v>373</v>
      </c>
    </row>
    <row r="375" spans="1:6">
      <c r="A375">
        <v>374</v>
      </c>
      <c r="B375" t="s">
        <v>1682</v>
      </c>
      <c r="C375">
        <v>33428</v>
      </c>
      <c r="D375" t="s">
        <v>1682</v>
      </c>
      <c r="E375" t="s">
        <v>1029</v>
      </c>
      <c r="F375">
        <v>374</v>
      </c>
    </row>
    <row r="376" spans="1:6">
      <c r="A376">
        <v>375</v>
      </c>
      <c r="B376" t="s">
        <v>1030</v>
      </c>
      <c r="C376">
        <v>33429</v>
      </c>
      <c r="D376" t="s">
        <v>1030</v>
      </c>
      <c r="E376" t="s">
        <v>1031</v>
      </c>
      <c r="F376">
        <v>375</v>
      </c>
    </row>
    <row r="377" spans="1:6">
      <c r="A377">
        <v>376</v>
      </c>
      <c r="B377" t="s">
        <v>1032</v>
      </c>
      <c r="C377">
        <v>33432</v>
      </c>
      <c r="D377" t="s">
        <v>1032</v>
      </c>
      <c r="E377" t="s">
        <v>1033</v>
      </c>
      <c r="F377">
        <v>376</v>
      </c>
    </row>
    <row r="378" spans="1:6">
      <c r="A378">
        <v>377</v>
      </c>
      <c r="B378" t="s">
        <v>932</v>
      </c>
      <c r="C378">
        <v>33436</v>
      </c>
      <c r="D378" t="s">
        <v>932</v>
      </c>
      <c r="E378" t="s">
        <v>933</v>
      </c>
      <c r="F378">
        <v>377</v>
      </c>
    </row>
    <row r="379" spans="1:6">
      <c r="A379">
        <v>378</v>
      </c>
      <c r="B379" t="s">
        <v>1034</v>
      </c>
      <c r="C379">
        <v>33440</v>
      </c>
      <c r="D379" t="s">
        <v>1034</v>
      </c>
      <c r="E379" t="s">
        <v>1035</v>
      </c>
      <c r="F379">
        <v>378</v>
      </c>
    </row>
    <row r="380" spans="1:6">
      <c r="A380">
        <v>379</v>
      </c>
      <c r="B380" t="s">
        <v>971</v>
      </c>
      <c r="C380">
        <v>33441</v>
      </c>
      <c r="D380" t="s">
        <v>971</v>
      </c>
      <c r="E380" t="s">
        <v>972</v>
      </c>
      <c r="F380">
        <v>379</v>
      </c>
    </row>
    <row r="381" spans="1:6">
      <c r="A381">
        <v>380</v>
      </c>
      <c r="B381" t="s">
        <v>934</v>
      </c>
      <c r="C381">
        <v>33443</v>
      </c>
      <c r="D381" t="s">
        <v>934</v>
      </c>
      <c r="E381" t="s">
        <v>935</v>
      </c>
      <c r="F381">
        <v>380</v>
      </c>
    </row>
    <row r="382" spans="1:6">
      <c r="A382">
        <v>381</v>
      </c>
      <c r="B382" t="s">
        <v>936</v>
      </c>
      <c r="C382">
        <v>33444</v>
      </c>
      <c r="D382" t="s">
        <v>936</v>
      </c>
      <c r="E382" t="s">
        <v>937</v>
      </c>
      <c r="F382">
        <v>381</v>
      </c>
    </row>
    <row r="383" spans="1:6">
      <c r="A383">
        <v>382</v>
      </c>
      <c r="B383" t="s">
        <v>938</v>
      </c>
      <c r="C383">
        <v>33445</v>
      </c>
      <c r="D383" t="s">
        <v>938</v>
      </c>
      <c r="E383" t="s">
        <v>939</v>
      </c>
      <c r="F383">
        <v>382</v>
      </c>
    </row>
    <row r="384" spans="1:6">
      <c r="A384">
        <v>383</v>
      </c>
      <c r="B384" t="s">
        <v>620</v>
      </c>
      <c r="C384">
        <v>33446</v>
      </c>
      <c r="D384" t="s">
        <v>620</v>
      </c>
      <c r="E384" t="s">
        <v>940</v>
      </c>
      <c r="F384">
        <v>383</v>
      </c>
    </row>
    <row r="385" spans="1:6">
      <c r="A385">
        <v>384</v>
      </c>
      <c r="B385" t="s">
        <v>1036</v>
      </c>
      <c r="C385">
        <v>33456</v>
      </c>
      <c r="D385" t="s">
        <v>1036</v>
      </c>
      <c r="E385" t="s">
        <v>1037</v>
      </c>
      <c r="F385">
        <v>384</v>
      </c>
    </row>
    <row r="386" spans="1:6">
      <c r="A386">
        <v>385</v>
      </c>
      <c r="B386" t="s">
        <v>941</v>
      </c>
      <c r="C386">
        <v>33458</v>
      </c>
      <c r="D386" t="s">
        <v>941</v>
      </c>
      <c r="E386" t="s">
        <v>942</v>
      </c>
      <c r="F386">
        <v>385</v>
      </c>
    </row>
    <row r="387" spans="1:6">
      <c r="A387">
        <v>386</v>
      </c>
      <c r="B387" t="s">
        <v>943</v>
      </c>
      <c r="C387">
        <v>33459</v>
      </c>
      <c r="D387" t="s">
        <v>943</v>
      </c>
      <c r="E387" t="s">
        <v>944</v>
      </c>
      <c r="F387">
        <v>386</v>
      </c>
    </row>
    <row r="388" spans="1:6">
      <c r="A388">
        <v>387</v>
      </c>
      <c r="B388" t="s">
        <v>973</v>
      </c>
      <c r="C388">
        <v>33460</v>
      </c>
      <c r="D388" t="s">
        <v>973</v>
      </c>
      <c r="E388" t="s">
        <v>974</v>
      </c>
      <c r="F388">
        <v>387</v>
      </c>
    </row>
    <row r="389" spans="1:6">
      <c r="A389">
        <v>388</v>
      </c>
      <c r="B389" t="s">
        <v>593</v>
      </c>
      <c r="C389">
        <v>33464</v>
      </c>
      <c r="D389" t="s">
        <v>593</v>
      </c>
      <c r="E389" t="s">
        <v>1038</v>
      </c>
      <c r="F389">
        <v>388</v>
      </c>
    </row>
    <row r="390" spans="1:6">
      <c r="A390">
        <v>389</v>
      </c>
      <c r="B390" t="s">
        <v>1039</v>
      </c>
      <c r="C390">
        <v>33473</v>
      </c>
      <c r="D390" t="s">
        <v>1039</v>
      </c>
      <c r="E390" t="s">
        <v>1040</v>
      </c>
      <c r="F390">
        <v>389</v>
      </c>
    </row>
    <row r="391" spans="1:6">
      <c r="A391">
        <v>390</v>
      </c>
      <c r="B391" t="s">
        <v>1041</v>
      </c>
      <c r="C391">
        <v>33474</v>
      </c>
      <c r="D391" t="s">
        <v>1041</v>
      </c>
      <c r="E391" t="s">
        <v>1042</v>
      </c>
      <c r="F391">
        <v>390</v>
      </c>
    </row>
    <row r="392" spans="1:6">
      <c r="A392">
        <v>391</v>
      </c>
      <c r="B392" t="s">
        <v>1043</v>
      </c>
      <c r="C392">
        <v>33475</v>
      </c>
      <c r="D392" t="s">
        <v>1043</v>
      </c>
      <c r="E392" t="s">
        <v>1044</v>
      </c>
      <c r="F392">
        <v>391</v>
      </c>
    </row>
    <row r="393" spans="1:6">
      <c r="A393">
        <v>392</v>
      </c>
      <c r="B393" t="s">
        <v>945</v>
      </c>
      <c r="C393">
        <v>33476</v>
      </c>
      <c r="D393" t="s">
        <v>945</v>
      </c>
      <c r="E393" t="s">
        <v>946</v>
      </c>
      <c r="F393">
        <v>392</v>
      </c>
    </row>
    <row r="394" spans="1:6">
      <c r="A394">
        <v>393</v>
      </c>
      <c r="B394" t="s">
        <v>1045</v>
      </c>
      <c r="C394">
        <v>33485</v>
      </c>
      <c r="D394" t="s">
        <v>1045</v>
      </c>
      <c r="E394" t="s">
        <v>1046</v>
      </c>
      <c r="F394">
        <v>393</v>
      </c>
    </row>
    <row r="395" spans="1:6">
      <c r="A395">
        <v>394</v>
      </c>
      <c r="B395" t="s">
        <v>947</v>
      </c>
      <c r="C395">
        <v>33488</v>
      </c>
      <c r="D395" t="s">
        <v>947</v>
      </c>
      <c r="E395" t="s">
        <v>948</v>
      </c>
      <c r="F395">
        <v>394</v>
      </c>
    </row>
    <row r="396" spans="1:6">
      <c r="A396">
        <v>395</v>
      </c>
      <c r="B396" t="s">
        <v>1047</v>
      </c>
      <c r="C396">
        <v>33505</v>
      </c>
      <c r="D396" t="s">
        <v>1047</v>
      </c>
      <c r="E396" t="s">
        <v>1048</v>
      </c>
      <c r="F396">
        <v>395</v>
      </c>
    </row>
    <row r="397" spans="1:6">
      <c r="A397">
        <v>396</v>
      </c>
      <c r="B397" t="s">
        <v>1049</v>
      </c>
      <c r="C397">
        <v>33512</v>
      </c>
      <c r="D397" t="s">
        <v>1049</v>
      </c>
      <c r="E397" t="s">
        <v>1050</v>
      </c>
      <c r="F397">
        <v>396</v>
      </c>
    </row>
    <row r="398" spans="1:6">
      <c r="A398">
        <v>397</v>
      </c>
      <c r="B398" t="s">
        <v>1051</v>
      </c>
      <c r="C398">
        <v>33514</v>
      </c>
      <c r="D398" t="s">
        <v>1051</v>
      </c>
      <c r="E398" t="s">
        <v>1052</v>
      </c>
      <c r="F398">
        <v>397</v>
      </c>
    </row>
    <row r="399" spans="1:6">
      <c r="A399">
        <v>398</v>
      </c>
      <c r="B399" t="s">
        <v>1053</v>
      </c>
      <c r="C399">
        <v>33516</v>
      </c>
      <c r="D399" t="s">
        <v>1053</v>
      </c>
      <c r="E399" t="s">
        <v>1054</v>
      </c>
      <c r="F399">
        <v>398</v>
      </c>
    </row>
    <row r="400" spans="1:6">
      <c r="A400">
        <v>399</v>
      </c>
      <c r="B400" t="s">
        <v>975</v>
      </c>
      <c r="C400">
        <v>33521</v>
      </c>
      <c r="D400" t="s">
        <v>975</v>
      </c>
      <c r="E400" t="s">
        <v>976</v>
      </c>
      <c r="F400">
        <v>399</v>
      </c>
    </row>
    <row r="401" spans="1:6">
      <c r="A401">
        <v>400</v>
      </c>
      <c r="B401" t="s">
        <v>1683</v>
      </c>
      <c r="C401">
        <v>33525</v>
      </c>
      <c r="D401" t="s">
        <v>1683</v>
      </c>
      <c r="E401" t="s">
        <v>610</v>
      </c>
      <c r="F401">
        <v>400</v>
      </c>
    </row>
    <row r="402" spans="1:6">
      <c r="A402">
        <v>401</v>
      </c>
      <c r="B402" t="s">
        <v>1055</v>
      </c>
      <c r="C402">
        <v>33526</v>
      </c>
      <c r="D402" t="s">
        <v>1055</v>
      </c>
      <c r="E402" t="s">
        <v>1056</v>
      </c>
      <c r="F402">
        <v>401</v>
      </c>
    </row>
    <row r="403" spans="1:6">
      <c r="A403">
        <v>402</v>
      </c>
      <c r="B403" t="s">
        <v>882</v>
      </c>
      <c r="C403">
        <v>33549</v>
      </c>
      <c r="D403" t="s">
        <v>882</v>
      </c>
      <c r="E403" t="s">
        <v>883</v>
      </c>
      <c r="F403">
        <v>402</v>
      </c>
    </row>
    <row r="404" spans="1:6">
      <c r="A404">
        <v>403</v>
      </c>
      <c r="B404" t="s">
        <v>1057</v>
      </c>
      <c r="C404">
        <v>33557</v>
      </c>
      <c r="D404" t="s">
        <v>1057</v>
      </c>
      <c r="E404" t="s">
        <v>1058</v>
      </c>
      <c r="F404">
        <v>403</v>
      </c>
    </row>
    <row r="405" spans="1:6">
      <c r="A405">
        <v>404</v>
      </c>
      <c r="B405" t="s">
        <v>1684</v>
      </c>
      <c r="C405">
        <v>33588</v>
      </c>
      <c r="D405" t="s">
        <v>1684</v>
      </c>
      <c r="E405" t="s">
        <v>1685</v>
      </c>
      <c r="F405">
        <v>404</v>
      </c>
    </row>
    <row r="406" spans="1:6">
      <c r="A406">
        <v>405</v>
      </c>
      <c r="B406" t="s">
        <v>1686</v>
      </c>
      <c r="C406">
        <v>45678</v>
      </c>
      <c r="D406" t="s">
        <v>1686</v>
      </c>
      <c r="E406" t="s">
        <v>1687</v>
      </c>
      <c r="F406">
        <v>405</v>
      </c>
    </row>
    <row r="407" spans="1:6">
      <c r="A407">
        <v>406</v>
      </c>
      <c r="B407" t="s">
        <v>1688</v>
      </c>
      <c r="C407">
        <v>45679</v>
      </c>
      <c r="D407" t="s">
        <v>1688</v>
      </c>
      <c r="E407" t="s">
        <v>1689</v>
      </c>
      <c r="F407">
        <v>406</v>
      </c>
    </row>
    <row r="408" spans="1:6">
      <c r="A408">
        <v>407</v>
      </c>
      <c r="B408" t="s">
        <v>1690</v>
      </c>
      <c r="C408">
        <v>88888</v>
      </c>
      <c r="D408" t="s">
        <v>1690</v>
      </c>
      <c r="E408" t="s">
        <v>1691</v>
      </c>
      <c r="F408">
        <v>407</v>
      </c>
    </row>
    <row r="409" spans="1:6">
      <c r="A409">
        <v>408</v>
      </c>
      <c r="B409" t="s">
        <v>237</v>
      </c>
      <c r="C409">
        <v>98165</v>
      </c>
      <c r="D409" t="s">
        <v>237</v>
      </c>
      <c r="E409" t="s">
        <v>238</v>
      </c>
      <c r="F409">
        <v>408</v>
      </c>
    </row>
    <row r="410" spans="1:6">
      <c r="A410">
        <v>409</v>
      </c>
      <c r="B410" t="s">
        <v>189</v>
      </c>
      <c r="C410">
        <v>98167</v>
      </c>
      <c r="D410" t="s">
        <v>189</v>
      </c>
      <c r="E410" t="s">
        <v>190</v>
      </c>
      <c r="F410">
        <v>409</v>
      </c>
    </row>
    <row r="411" spans="1:6">
      <c r="A411">
        <v>410</v>
      </c>
      <c r="B411" t="s">
        <v>231</v>
      </c>
      <c r="C411">
        <v>98171</v>
      </c>
      <c r="D411" t="s">
        <v>231</v>
      </c>
      <c r="E411" t="s">
        <v>232</v>
      </c>
      <c r="F411">
        <v>410</v>
      </c>
    </row>
    <row r="412" spans="1:6">
      <c r="A412">
        <v>411</v>
      </c>
      <c r="B412" t="s">
        <v>181</v>
      </c>
      <c r="C412">
        <v>98172</v>
      </c>
      <c r="D412" t="s">
        <v>181</v>
      </c>
      <c r="E412" t="s">
        <v>182</v>
      </c>
      <c r="F412">
        <v>411</v>
      </c>
    </row>
    <row r="413" spans="1:6">
      <c r="A413">
        <v>412</v>
      </c>
      <c r="B413" t="s">
        <v>812</v>
      </c>
      <c r="C413">
        <v>98175</v>
      </c>
      <c r="D413" t="s">
        <v>812</v>
      </c>
      <c r="E413" t="s">
        <v>813</v>
      </c>
      <c r="F413">
        <v>412</v>
      </c>
    </row>
    <row r="414" spans="1:6">
      <c r="A414">
        <v>413</v>
      </c>
      <c r="B414" t="s">
        <v>233</v>
      </c>
      <c r="C414">
        <v>98176</v>
      </c>
      <c r="D414" t="s">
        <v>233</v>
      </c>
      <c r="E414" t="s">
        <v>234</v>
      </c>
      <c r="F414">
        <v>413</v>
      </c>
    </row>
    <row r="415" spans="1:6">
      <c r="A415">
        <v>414</v>
      </c>
      <c r="B415" t="s">
        <v>284</v>
      </c>
      <c r="C415">
        <v>98179</v>
      </c>
      <c r="D415" t="s">
        <v>284</v>
      </c>
      <c r="E415" t="s">
        <v>285</v>
      </c>
      <c r="F415">
        <v>414</v>
      </c>
    </row>
    <row r="416" spans="1:6">
      <c r="A416">
        <v>415</v>
      </c>
      <c r="B416" t="s">
        <v>183</v>
      </c>
      <c r="C416">
        <v>98180</v>
      </c>
      <c r="D416" t="s">
        <v>183</v>
      </c>
      <c r="E416" t="s">
        <v>184</v>
      </c>
      <c r="F416">
        <v>415</v>
      </c>
    </row>
    <row r="417" spans="1:6">
      <c r="A417">
        <v>416</v>
      </c>
      <c r="B417" t="s">
        <v>290</v>
      </c>
      <c r="C417">
        <v>98181</v>
      </c>
      <c r="D417" t="s">
        <v>290</v>
      </c>
      <c r="E417" t="s">
        <v>291</v>
      </c>
      <c r="F417">
        <v>416</v>
      </c>
    </row>
    <row r="418" spans="1:6">
      <c r="A418">
        <v>417</v>
      </c>
      <c r="B418" t="s">
        <v>1692</v>
      </c>
      <c r="C418">
        <v>98183</v>
      </c>
      <c r="D418" t="s">
        <v>1692</v>
      </c>
      <c r="E418" t="s">
        <v>235</v>
      </c>
      <c r="F418">
        <v>417</v>
      </c>
    </row>
    <row r="419" spans="1:6">
      <c r="A419">
        <v>418</v>
      </c>
      <c r="B419" t="s">
        <v>260</v>
      </c>
      <c r="C419">
        <v>98184</v>
      </c>
      <c r="D419" t="s">
        <v>260</v>
      </c>
      <c r="E419" t="s">
        <v>261</v>
      </c>
      <c r="F419">
        <v>418</v>
      </c>
    </row>
    <row r="420" spans="1:6">
      <c r="A420">
        <v>419</v>
      </c>
      <c r="B420" t="s">
        <v>264</v>
      </c>
      <c r="C420">
        <v>98187</v>
      </c>
      <c r="D420" t="s">
        <v>264</v>
      </c>
      <c r="E420" t="s">
        <v>265</v>
      </c>
      <c r="F420">
        <v>419</v>
      </c>
    </row>
    <row r="421" spans="1:6">
      <c r="A421">
        <v>420</v>
      </c>
      <c r="B421" t="s">
        <v>1693</v>
      </c>
      <c r="C421">
        <v>98192</v>
      </c>
      <c r="D421" t="s">
        <v>1694</v>
      </c>
      <c r="E421" t="s">
        <v>201</v>
      </c>
      <c r="F421">
        <v>420</v>
      </c>
    </row>
    <row r="422" spans="1:6">
      <c r="A422">
        <v>421</v>
      </c>
      <c r="B422" t="s">
        <v>814</v>
      </c>
      <c r="C422">
        <v>98195</v>
      </c>
      <c r="D422" t="s">
        <v>814</v>
      </c>
      <c r="E422" t="s">
        <v>236</v>
      </c>
      <c r="F422">
        <v>421</v>
      </c>
    </row>
    <row r="423" spans="1:6">
      <c r="A423">
        <v>422</v>
      </c>
      <c r="B423" t="s">
        <v>251</v>
      </c>
      <c r="C423">
        <v>98204</v>
      </c>
      <c r="D423" t="s">
        <v>251</v>
      </c>
      <c r="E423" t="s">
        <v>252</v>
      </c>
      <c r="F423">
        <v>422</v>
      </c>
    </row>
    <row r="424" spans="1:6">
      <c r="A424">
        <v>423</v>
      </c>
      <c r="B424" t="s">
        <v>227</v>
      </c>
      <c r="C424">
        <v>98209</v>
      </c>
      <c r="D424" t="s">
        <v>227</v>
      </c>
      <c r="E424" t="s">
        <v>228</v>
      </c>
      <c r="F424">
        <v>423</v>
      </c>
    </row>
    <row r="425" spans="1:6">
      <c r="A425">
        <v>424</v>
      </c>
      <c r="B425" t="s">
        <v>175</v>
      </c>
      <c r="C425">
        <v>98212</v>
      </c>
      <c r="D425" t="s">
        <v>175</v>
      </c>
      <c r="E425" t="s">
        <v>176</v>
      </c>
      <c r="F425">
        <v>424</v>
      </c>
    </row>
    <row r="426" spans="1:6">
      <c r="A426">
        <v>425</v>
      </c>
      <c r="B426" t="s">
        <v>177</v>
      </c>
      <c r="C426">
        <v>98213</v>
      </c>
      <c r="D426" t="s">
        <v>177</v>
      </c>
      <c r="E426" t="s">
        <v>178</v>
      </c>
      <c r="F426">
        <v>425</v>
      </c>
    </row>
    <row r="427" spans="1:6">
      <c r="A427">
        <v>426</v>
      </c>
      <c r="B427" t="s">
        <v>288</v>
      </c>
      <c r="C427">
        <v>98215</v>
      </c>
      <c r="D427" t="s">
        <v>288</v>
      </c>
      <c r="E427" t="s">
        <v>289</v>
      </c>
      <c r="F427">
        <v>426</v>
      </c>
    </row>
    <row r="428" spans="1:6">
      <c r="A428">
        <v>427</v>
      </c>
      <c r="B428" t="s">
        <v>185</v>
      </c>
      <c r="C428">
        <v>98216</v>
      </c>
      <c r="D428" t="s">
        <v>185</v>
      </c>
      <c r="E428" t="s">
        <v>186</v>
      </c>
      <c r="F428">
        <v>427</v>
      </c>
    </row>
    <row r="429" spans="1:6">
      <c r="A429">
        <v>428</v>
      </c>
      <c r="B429" t="s">
        <v>286</v>
      </c>
      <c r="C429">
        <v>98218</v>
      </c>
      <c r="D429" t="s">
        <v>286</v>
      </c>
      <c r="E429" t="s">
        <v>287</v>
      </c>
      <c r="F429">
        <v>428</v>
      </c>
    </row>
    <row r="430" spans="1:6">
      <c r="A430">
        <v>429</v>
      </c>
      <c r="B430" t="s">
        <v>219</v>
      </c>
      <c r="C430">
        <v>98219</v>
      </c>
      <c r="D430" t="s">
        <v>219</v>
      </c>
      <c r="E430" t="s">
        <v>220</v>
      </c>
      <c r="F430">
        <v>429</v>
      </c>
    </row>
    <row r="431" spans="1:6">
      <c r="A431">
        <v>430</v>
      </c>
      <c r="B431" t="s">
        <v>1695</v>
      </c>
      <c r="C431">
        <v>98224</v>
      </c>
      <c r="D431" t="s">
        <v>1695</v>
      </c>
      <c r="E431" t="s">
        <v>257</v>
      </c>
      <c r="F431">
        <v>430</v>
      </c>
    </row>
    <row r="432" spans="1:6">
      <c r="A432">
        <v>431</v>
      </c>
      <c r="B432" t="s">
        <v>221</v>
      </c>
      <c r="C432">
        <v>98238</v>
      </c>
      <c r="D432" t="s">
        <v>221</v>
      </c>
      <c r="E432" t="s">
        <v>222</v>
      </c>
      <c r="F432">
        <v>431</v>
      </c>
    </row>
    <row r="433" spans="1:6">
      <c r="A433">
        <v>432</v>
      </c>
      <c r="B433" t="s">
        <v>179</v>
      </c>
      <c r="C433">
        <v>98239</v>
      </c>
      <c r="D433" t="s">
        <v>179</v>
      </c>
      <c r="E433" t="s">
        <v>180</v>
      </c>
      <c r="F433">
        <v>432</v>
      </c>
    </row>
    <row r="434" spans="1:6">
      <c r="A434">
        <v>433</v>
      </c>
      <c r="B434" t="s">
        <v>258</v>
      </c>
      <c r="C434">
        <v>98247</v>
      </c>
      <c r="D434" t="s">
        <v>258</v>
      </c>
      <c r="E434" t="s">
        <v>259</v>
      </c>
      <c r="F434">
        <v>433</v>
      </c>
    </row>
    <row r="435" spans="1:6">
      <c r="A435">
        <v>434</v>
      </c>
      <c r="B435" t="s">
        <v>215</v>
      </c>
      <c r="C435">
        <v>98248</v>
      </c>
      <c r="D435" t="s">
        <v>215</v>
      </c>
      <c r="E435" t="s">
        <v>216</v>
      </c>
      <c r="F435">
        <v>434</v>
      </c>
    </row>
    <row r="436" spans="1:6">
      <c r="A436">
        <v>435</v>
      </c>
      <c r="B436" t="s">
        <v>1696</v>
      </c>
      <c r="C436">
        <v>98252</v>
      </c>
      <c r="D436" t="s">
        <v>1697</v>
      </c>
      <c r="E436" t="s">
        <v>214</v>
      </c>
      <c r="F436">
        <v>435</v>
      </c>
    </row>
    <row r="437" spans="1:6">
      <c r="A437">
        <v>436</v>
      </c>
      <c r="B437" t="s">
        <v>292</v>
      </c>
      <c r="C437">
        <v>98254</v>
      </c>
      <c r="D437" t="s">
        <v>292</v>
      </c>
      <c r="E437" t="s">
        <v>293</v>
      </c>
      <c r="F437">
        <v>436</v>
      </c>
    </row>
    <row r="438" spans="1:6">
      <c r="A438">
        <v>437</v>
      </c>
      <c r="B438" t="s">
        <v>247</v>
      </c>
      <c r="C438">
        <v>98255</v>
      </c>
      <c r="D438" t="s">
        <v>247</v>
      </c>
      <c r="E438" t="s">
        <v>248</v>
      </c>
      <c r="F438">
        <v>437</v>
      </c>
    </row>
    <row r="439" spans="1:6">
      <c r="A439">
        <v>438</v>
      </c>
      <c r="B439" t="s">
        <v>282</v>
      </c>
      <c r="C439">
        <v>98262</v>
      </c>
      <c r="D439" t="s">
        <v>282</v>
      </c>
      <c r="E439" t="s">
        <v>283</v>
      </c>
      <c r="F439">
        <v>438</v>
      </c>
    </row>
    <row r="440" spans="1:6">
      <c r="A440">
        <v>439</v>
      </c>
      <c r="B440" t="s">
        <v>249</v>
      </c>
      <c r="C440">
        <v>98273</v>
      </c>
      <c r="D440" t="s">
        <v>249</v>
      </c>
      <c r="E440" t="s">
        <v>250</v>
      </c>
      <c r="F440">
        <v>439</v>
      </c>
    </row>
    <row r="441" spans="1:6">
      <c r="A441">
        <v>440</v>
      </c>
      <c r="B441" t="s">
        <v>187</v>
      </c>
      <c r="C441">
        <v>98284</v>
      </c>
      <c r="D441" t="s">
        <v>187</v>
      </c>
      <c r="E441" t="s">
        <v>188</v>
      </c>
      <c r="F441">
        <v>440</v>
      </c>
    </row>
    <row r="442" spans="1:6">
      <c r="A442">
        <v>441</v>
      </c>
      <c r="B442" t="s">
        <v>239</v>
      </c>
      <c r="C442">
        <v>98287</v>
      </c>
      <c r="D442" t="s">
        <v>239</v>
      </c>
      <c r="E442" t="s">
        <v>240</v>
      </c>
      <c r="F442">
        <v>441</v>
      </c>
    </row>
    <row r="443" spans="1:6">
      <c r="A443">
        <v>442</v>
      </c>
      <c r="B443" t="s">
        <v>268</v>
      </c>
      <c r="C443">
        <v>98290</v>
      </c>
      <c r="D443" t="s">
        <v>268</v>
      </c>
      <c r="E443" t="s">
        <v>269</v>
      </c>
      <c r="F443">
        <v>442</v>
      </c>
    </row>
    <row r="444" spans="1:6">
      <c r="A444">
        <v>443</v>
      </c>
      <c r="B444" t="s">
        <v>1698</v>
      </c>
      <c r="C444">
        <v>98765</v>
      </c>
      <c r="D444" t="s">
        <v>1698</v>
      </c>
      <c r="E444" t="s">
        <v>1699</v>
      </c>
      <c r="F444">
        <v>443</v>
      </c>
    </row>
    <row r="445" spans="1:6">
      <c r="A445">
        <v>444</v>
      </c>
      <c r="B445" t="s">
        <v>280</v>
      </c>
      <c r="C445">
        <v>99215</v>
      </c>
      <c r="D445" t="s">
        <v>280</v>
      </c>
      <c r="E445" t="s">
        <v>281</v>
      </c>
      <c r="F445">
        <v>444</v>
      </c>
    </row>
  </sheetData>
  <phoneticPr fontId="40"/>
  <conditionalFormatting sqref="C2:C439">
    <cfRule type="duplicateValues" dxfId="0" priority="1"/>
  </conditionalFormatting>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A21" sqref="A21:C36"/>
    </sheetView>
  </sheetViews>
  <sheetFormatPr defaultColWidth="9" defaultRowHeight="14.25"/>
  <cols>
    <col min="1" max="1" width="5.5" style="293" bestFit="1" customWidth="1"/>
    <col min="2" max="2" width="21.375" style="293" bestFit="1" customWidth="1"/>
    <col min="3" max="3" width="5.875" style="293" bestFit="1" customWidth="1"/>
    <col min="4" max="4" width="3.75" style="293" customWidth="1"/>
    <col min="5" max="5" width="5.5" style="293" bestFit="1" customWidth="1"/>
    <col min="6" max="6" width="21.375" style="293" bestFit="1" customWidth="1"/>
    <col min="7" max="7" width="5.875" style="293" bestFit="1" customWidth="1"/>
    <col min="8" max="8" width="3.75" style="293" customWidth="1"/>
    <col min="9" max="9" width="11.125" style="293" bestFit="1" customWidth="1"/>
    <col min="10" max="10" width="5.25" style="293" bestFit="1" customWidth="1"/>
    <col min="11" max="11" width="5.875" style="293" bestFit="1" customWidth="1"/>
    <col min="12" max="12" width="3.625" style="164" customWidth="1"/>
    <col min="13" max="13" width="2.875" style="164" bestFit="1" customWidth="1"/>
    <col min="14" max="14" width="31.5" style="164" bestFit="1" customWidth="1"/>
    <col min="15" max="15" width="27.25" style="164" bestFit="1" customWidth="1"/>
    <col min="16" max="16384" width="9" style="164"/>
  </cols>
  <sheetData>
    <row r="1" spans="1:16">
      <c r="A1" s="608" t="s">
        <v>91</v>
      </c>
      <c r="B1" s="608"/>
      <c r="C1" s="608"/>
      <c r="E1" s="608" t="s">
        <v>92</v>
      </c>
      <c r="F1" s="608"/>
      <c r="G1" s="608"/>
      <c r="I1" s="608" t="s">
        <v>1359</v>
      </c>
      <c r="J1" s="608"/>
      <c r="K1" s="608"/>
      <c r="M1" s="165"/>
      <c r="N1" s="165"/>
      <c r="O1" s="250"/>
      <c r="P1" s="165"/>
    </row>
    <row r="2" spans="1:16">
      <c r="A2" s="299" t="s">
        <v>86</v>
      </c>
      <c r="B2" s="608" t="s">
        <v>86</v>
      </c>
      <c r="C2" s="299" t="s">
        <v>93</v>
      </c>
      <c r="E2" s="608" t="s">
        <v>86</v>
      </c>
      <c r="F2" s="299" t="s">
        <v>86</v>
      </c>
      <c r="G2" s="299" t="s">
        <v>93</v>
      </c>
      <c r="I2" s="608" t="s">
        <v>86</v>
      </c>
      <c r="J2" s="299" t="s">
        <v>86</v>
      </c>
      <c r="K2" s="299" t="s">
        <v>93</v>
      </c>
      <c r="M2" s="165"/>
      <c r="N2" s="607"/>
      <c r="O2" s="607"/>
      <c r="P2" s="165"/>
    </row>
    <row r="3" spans="1:16">
      <c r="A3" s="299" t="s">
        <v>1360</v>
      </c>
      <c r="B3" s="608"/>
      <c r="C3" s="299" t="s">
        <v>1361</v>
      </c>
      <c r="E3" s="608"/>
      <c r="F3" s="299" t="s">
        <v>1362</v>
      </c>
      <c r="G3" s="299" t="s">
        <v>1363</v>
      </c>
      <c r="I3" s="608"/>
      <c r="J3" s="299" t="s">
        <v>1360</v>
      </c>
      <c r="K3" s="299" t="s">
        <v>1361</v>
      </c>
      <c r="M3" s="165"/>
      <c r="N3" s="250" t="s">
        <v>1364</v>
      </c>
      <c r="O3" s="250">
        <v>44471</v>
      </c>
      <c r="P3" s="165"/>
    </row>
    <row r="4" spans="1:16" ht="13.5" customHeight="1">
      <c r="A4" s="294">
        <v>1</v>
      </c>
      <c r="B4" s="293" t="s">
        <v>1365</v>
      </c>
      <c r="C4" s="293">
        <v>2</v>
      </c>
      <c r="I4" s="293" t="s">
        <v>1352</v>
      </c>
      <c r="J4" s="294">
        <v>10</v>
      </c>
      <c r="K4" s="293">
        <v>2</v>
      </c>
      <c r="M4" s="298"/>
      <c r="N4" s="165" t="s">
        <v>1367</v>
      </c>
      <c r="O4" s="165"/>
      <c r="P4" s="165"/>
    </row>
    <row r="5" spans="1:16">
      <c r="A5" s="294">
        <v>2</v>
      </c>
      <c r="B5" s="293" t="s">
        <v>1368</v>
      </c>
      <c r="C5" s="293">
        <v>2</v>
      </c>
      <c r="I5" s="293" t="s">
        <v>627</v>
      </c>
      <c r="J5" s="294">
        <v>11</v>
      </c>
      <c r="K5" s="293">
        <v>2</v>
      </c>
      <c r="M5" s="298"/>
      <c r="N5" s="165" t="s">
        <v>1370</v>
      </c>
      <c r="O5" s="165"/>
      <c r="P5" s="165"/>
    </row>
    <row r="6" spans="1:16">
      <c r="A6" s="294">
        <v>3</v>
      </c>
      <c r="B6" s="293" t="s">
        <v>1371</v>
      </c>
      <c r="C6" s="293">
        <v>2</v>
      </c>
      <c r="I6" s="293" t="s">
        <v>1353</v>
      </c>
      <c r="J6" s="294">
        <v>28</v>
      </c>
      <c r="K6" s="293">
        <v>2</v>
      </c>
      <c r="M6" s="298"/>
      <c r="N6" s="165" t="s">
        <v>1373</v>
      </c>
      <c r="O6" s="165"/>
      <c r="P6" s="165"/>
    </row>
    <row r="7" spans="1:16">
      <c r="A7" s="294">
        <v>4</v>
      </c>
      <c r="B7" s="293" t="s">
        <v>1374</v>
      </c>
      <c r="C7" s="293">
        <v>2</v>
      </c>
      <c r="I7" s="293" t="s">
        <v>628</v>
      </c>
      <c r="J7" s="294">
        <v>29</v>
      </c>
      <c r="K7" s="293">
        <v>2</v>
      </c>
      <c r="M7" s="298"/>
      <c r="N7" s="165" t="s">
        <v>1376</v>
      </c>
      <c r="O7" s="165"/>
      <c r="P7" s="165"/>
    </row>
    <row r="8" spans="1:16">
      <c r="A8" s="294">
        <v>5</v>
      </c>
      <c r="B8" s="293" t="s">
        <v>1377</v>
      </c>
      <c r="C8" s="293">
        <v>2</v>
      </c>
      <c r="M8" s="298"/>
      <c r="N8" s="165" t="s">
        <v>1379</v>
      </c>
      <c r="O8" s="165"/>
      <c r="P8" s="165"/>
    </row>
    <row r="9" spans="1:16">
      <c r="A9" s="294">
        <v>6</v>
      </c>
      <c r="B9" s="293" t="s">
        <v>1380</v>
      </c>
      <c r="C9" s="293">
        <v>2</v>
      </c>
      <c r="M9" s="298"/>
      <c r="N9" s="165" t="s">
        <v>1382</v>
      </c>
      <c r="O9" s="165"/>
      <c r="P9" s="165"/>
    </row>
    <row r="10" spans="1:16">
      <c r="A10" s="294">
        <v>7</v>
      </c>
      <c r="B10" s="293" t="s">
        <v>1383</v>
      </c>
      <c r="C10" s="293">
        <v>2</v>
      </c>
      <c r="M10" s="298"/>
      <c r="N10" s="165" t="s">
        <v>1385</v>
      </c>
      <c r="O10" s="165"/>
      <c r="P10" s="165"/>
    </row>
    <row r="11" spans="1:16">
      <c r="A11" s="294">
        <v>8</v>
      </c>
      <c r="B11" s="293" t="s">
        <v>1386</v>
      </c>
      <c r="C11" s="293">
        <v>2</v>
      </c>
      <c r="M11" s="298"/>
      <c r="N11" s="165" t="s">
        <v>1388</v>
      </c>
      <c r="O11" s="165">
        <v>44472</v>
      </c>
      <c r="P11" s="165"/>
    </row>
    <row r="12" spans="1:16">
      <c r="A12" s="294">
        <v>9</v>
      </c>
      <c r="B12" s="293" t="s">
        <v>1389</v>
      </c>
      <c r="C12" s="293">
        <v>2</v>
      </c>
      <c r="M12" s="298"/>
      <c r="N12" s="165" t="s">
        <v>1370</v>
      </c>
      <c r="O12" s="165"/>
      <c r="P12" s="165"/>
    </row>
    <row r="13" spans="1:16">
      <c r="A13" s="294">
        <v>12</v>
      </c>
      <c r="B13" s="293" t="s">
        <v>1391</v>
      </c>
      <c r="C13" s="293">
        <v>0</v>
      </c>
      <c r="M13" s="298"/>
      <c r="N13" s="165" t="s">
        <v>1393</v>
      </c>
      <c r="O13" s="165"/>
      <c r="P13" s="165"/>
    </row>
    <row r="14" spans="1:16">
      <c r="A14" s="294">
        <v>13</v>
      </c>
      <c r="B14" s="293" t="s">
        <v>1394</v>
      </c>
      <c r="C14" s="293">
        <v>0</v>
      </c>
      <c r="M14" s="298"/>
      <c r="N14" s="165" t="s">
        <v>1396</v>
      </c>
      <c r="O14" s="165"/>
      <c r="P14" s="165"/>
    </row>
    <row r="15" spans="1:16">
      <c r="A15" s="294">
        <v>14</v>
      </c>
      <c r="B15" s="293" t="s">
        <v>1397</v>
      </c>
      <c r="C15" s="293">
        <v>0</v>
      </c>
      <c r="M15" s="298"/>
      <c r="N15" s="165" t="s">
        <v>1379</v>
      </c>
      <c r="O15" s="165"/>
      <c r="P15" s="165"/>
    </row>
    <row r="16" spans="1:16">
      <c r="A16" s="294">
        <v>15</v>
      </c>
      <c r="B16" s="293" t="s">
        <v>1399</v>
      </c>
      <c r="C16" s="293">
        <v>0</v>
      </c>
      <c r="M16" s="298"/>
      <c r="N16" s="165" t="s">
        <v>1401</v>
      </c>
      <c r="O16" s="165"/>
      <c r="P16" s="165"/>
    </row>
    <row r="17" spans="1:16">
      <c r="A17" s="294">
        <v>16</v>
      </c>
      <c r="B17" s="293" t="s">
        <v>1402</v>
      </c>
      <c r="C17" s="293">
        <v>0</v>
      </c>
      <c r="M17" s="298"/>
      <c r="N17" s="165" t="s">
        <v>1404</v>
      </c>
      <c r="O17" s="165"/>
      <c r="P17" s="165"/>
    </row>
    <row r="18" spans="1:16">
      <c r="A18" s="294">
        <v>17</v>
      </c>
      <c r="B18" s="293" t="s">
        <v>1405</v>
      </c>
      <c r="C18" s="293">
        <v>0</v>
      </c>
      <c r="M18" s="298"/>
      <c r="N18" s="165"/>
      <c r="O18" s="165"/>
      <c r="P18" s="165"/>
    </row>
    <row r="19" spans="1:16">
      <c r="A19" s="294">
        <v>18</v>
      </c>
      <c r="B19" s="293" t="s">
        <v>1407</v>
      </c>
      <c r="C19" s="293">
        <v>0</v>
      </c>
      <c r="M19" s="298"/>
      <c r="N19" s="165"/>
      <c r="O19" s="165"/>
      <c r="P19" s="165"/>
    </row>
    <row r="20" spans="1:16">
      <c r="A20" s="294">
        <v>19</v>
      </c>
      <c r="B20" s="293" t="s">
        <v>1409</v>
      </c>
      <c r="C20" s="293">
        <v>0</v>
      </c>
      <c r="E20" s="294"/>
      <c r="M20" s="298"/>
      <c r="N20" s="165"/>
      <c r="O20" s="165"/>
      <c r="P20" s="165"/>
    </row>
    <row r="21" spans="1:16">
      <c r="A21" s="294">
        <v>20</v>
      </c>
      <c r="B21" s="293" t="s">
        <v>1366</v>
      </c>
      <c r="C21" s="293">
        <v>2</v>
      </c>
      <c r="M21" s="165"/>
      <c r="N21" s="165"/>
      <c r="O21" s="165"/>
      <c r="P21" s="165"/>
    </row>
    <row r="22" spans="1:16">
      <c r="A22" s="294">
        <v>21</v>
      </c>
      <c r="B22" s="293" t="s">
        <v>1369</v>
      </c>
      <c r="C22" s="293">
        <v>2</v>
      </c>
      <c r="F22" s="293" t="s">
        <v>1410</v>
      </c>
      <c r="M22" s="165"/>
      <c r="N22" s="165"/>
      <c r="O22" s="165"/>
      <c r="P22" s="165"/>
    </row>
    <row r="23" spans="1:16">
      <c r="A23" s="294">
        <v>22</v>
      </c>
      <c r="B23" s="293" t="s">
        <v>1372</v>
      </c>
      <c r="C23" s="293">
        <v>2</v>
      </c>
      <c r="F23" s="293" t="s">
        <v>1366</v>
      </c>
      <c r="M23" s="165"/>
      <c r="N23" s="165"/>
      <c r="O23" s="165"/>
      <c r="P23" s="165"/>
    </row>
    <row r="24" spans="1:16">
      <c r="A24" s="294">
        <v>23</v>
      </c>
      <c r="B24" s="293" t="s">
        <v>1375</v>
      </c>
      <c r="C24" s="293">
        <v>2</v>
      </c>
      <c r="F24" s="293" t="s">
        <v>1372</v>
      </c>
      <c r="M24" s="165"/>
      <c r="N24" s="165"/>
      <c r="O24" s="165"/>
      <c r="P24" s="165"/>
    </row>
    <row r="25" spans="1:16">
      <c r="A25" s="294">
        <v>24</v>
      </c>
      <c r="B25" s="293" t="s">
        <v>1378</v>
      </c>
      <c r="C25" s="293">
        <v>2</v>
      </c>
      <c r="F25" s="293" t="s">
        <v>1378</v>
      </c>
      <c r="M25" s="165"/>
      <c r="N25" s="165"/>
      <c r="O25" s="165"/>
      <c r="P25" s="165"/>
    </row>
    <row r="26" spans="1:16">
      <c r="A26" s="294">
        <v>25</v>
      </c>
      <c r="B26" s="293" t="s">
        <v>1381</v>
      </c>
      <c r="C26" s="293">
        <v>2</v>
      </c>
      <c r="F26" s="293" t="s">
        <v>1384</v>
      </c>
      <c r="M26" s="165"/>
      <c r="N26" s="165"/>
      <c r="O26" s="165"/>
      <c r="P26" s="165"/>
    </row>
    <row r="27" spans="1:16">
      <c r="A27" s="294">
        <v>26</v>
      </c>
      <c r="B27" s="293" t="s">
        <v>1384</v>
      </c>
      <c r="C27" s="293">
        <v>2</v>
      </c>
      <c r="F27" s="293" t="s">
        <v>1392</v>
      </c>
      <c r="M27" s="165"/>
      <c r="N27" s="165"/>
      <c r="O27" s="165"/>
      <c r="P27" s="165"/>
    </row>
    <row r="28" spans="1:16">
      <c r="A28" s="294">
        <v>27</v>
      </c>
      <c r="B28" s="293" t="s">
        <v>1387</v>
      </c>
      <c r="C28" s="293">
        <v>2</v>
      </c>
      <c r="F28" s="293" t="s">
        <v>1395</v>
      </c>
      <c r="M28" s="165"/>
      <c r="N28" s="165"/>
      <c r="O28" s="165"/>
      <c r="P28" s="165"/>
    </row>
    <row r="29" spans="1:16">
      <c r="A29" s="294">
        <v>30</v>
      </c>
      <c r="B29" s="293" t="s">
        <v>1390</v>
      </c>
      <c r="C29" s="293">
        <v>0</v>
      </c>
      <c r="F29" s="293" t="s">
        <v>1400</v>
      </c>
      <c r="M29" s="165"/>
      <c r="N29" s="165"/>
      <c r="O29" s="165"/>
      <c r="P29" s="165"/>
    </row>
    <row r="30" spans="1:16">
      <c r="A30" s="294">
        <v>31</v>
      </c>
      <c r="B30" s="293" t="s">
        <v>1392</v>
      </c>
      <c r="C30" s="293">
        <v>0</v>
      </c>
      <c r="F30" s="293" t="s">
        <v>1408</v>
      </c>
      <c r="M30" s="165"/>
      <c r="N30" s="165"/>
      <c r="O30" s="165"/>
      <c r="P30" s="165"/>
    </row>
    <row r="31" spans="1:16">
      <c r="A31" s="294">
        <v>32</v>
      </c>
      <c r="B31" s="293" t="s">
        <v>1395</v>
      </c>
      <c r="C31" s="293">
        <v>0</v>
      </c>
      <c r="M31" s="165"/>
      <c r="N31" s="165"/>
      <c r="O31" s="165"/>
      <c r="P31" s="165"/>
    </row>
    <row r="32" spans="1:16">
      <c r="A32" s="294">
        <v>33</v>
      </c>
      <c r="B32" s="293" t="s">
        <v>1398</v>
      </c>
      <c r="C32" s="293">
        <v>0</v>
      </c>
      <c r="M32" s="165"/>
      <c r="N32" s="165"/>
      <c r="O32" s="165"/>
      <c r="P32" s="165"/>
    </row>
    <row r="33" spans="1:16">
      <c r="A33" s="294">
        <v>34</v>
      </c>
      <c r="B33" s="293" t="s">
        <v>1400</v>
      </c>
      <c r="C33" s="293">
        <v>0</v>
      </c>
      <c r="F33" s="293" t="s">
        <v>1411</v>
      </c>
      <c r="M33" s="165"/>
      <c r="N33" s="165"/>
      <c r="O33" s="165"/>
      <c r="P33" s="165"/>
    </row>
    <row r="34" spans="1:16">
      <c r="A34" s="294">
        <v>35</v>
      </c>
      <c r="B34" s="293" t="s">
        <v>1403</v>
      </c>
      <c r="C34" s="293">
        <v>0</v>
      </c>
      <c r="F34" s="293" t="s">
        <v>1369</v>
      </c>
      <c r="M34" s="165"/>
      <c r="N34" s="165"/>
      <c r="O34" s="165"/>
      <c r="P34" s="165"/>
    </row>
    <row r="35" spans="1:16">
      <c r="A35" s="294">
        <v>36</v>
      </c>
      <c r="B35" s="293" t="s">
        <v>1406</v>
      </c>
      <c r="C35" s="293">
        <v>0</v>
      </c>
      <c r="F35" s="293" t="s">
        <v>1375</v>
      </c>
      <c r="M35" s="165"/>
      <c r="N35" s="165"/>
      <c r="O35" s="165"/>
      <c r="P35" s="165"/>
    </row>
    <row r="36" spans="1:16">
      <c r="A36" s="294">
        <v>37</v>
      </c>
      <c r="B36" s="293" t="s">
        <v>1408</v>
      </c>
      <c r="C36" s="293">
        <v>0</v>
      </c>
      <c r="F36" s="293" t="s">
        <v>1381</v>
      </c>
      <c r="M36" s="165"/>
      <c r="N36" s="165"/>
      <c r="O36" s="165"/>
      <c r="P36" s="165"/>
    </row>
    <row r="37" spans="1:16">
      <c r="B37" s="293" t="s">
        <v>1386</v>
      </c>
      <c r="F37" s="293" t="s">
        <v>1387</v>
      </c>
      <c r="M37" s="165"/>
      <c r="N37" s="165"/>
      <c r="O37" s="165"/>
      <c r="P37" s="165"/>
    </row>
    <row r="38" spans="1:16">
      <c r="B38" s="293" t="s">
        <v>1391</v>
      </c>
      <c r="F38" s="293" t="s">
        <v>1390</v>
      </c>
      <c r="M38" s="165"/>
      <c r="N38" s="165"/>
      <c r="O38" s="165"/>
      <c r="P38" s="165"/>
    </row>
    <row r="39" spans="1:16">
      <c r="B39" s="293" t="s">
        <v>1397</v>
      </c>
      <c r="F39" s="293" t="s">
        <v>1398</v>
      </c>
      <c r="M39" s="165"/>
      <c r="N39" s="165"/>
      <c r="O39" s="165"/>
      <c r="P39" s="165"/>
    </row>
    <row r="40" spans="1:16">
      <c r="B40" s="293" t="s">
        <v>1405</v>
      </c>
      <c r="F40" s="293" t="s">
        <v>1403</v>
      </c>
      <c r="M40" s="165"/>
      <c r="N40" s="165"/>
      <c r="O40" s="165"/>
      <c r="P40" s="165"/>
    </row>
    <row r="41" spans="1:16">
      <c r="B41" s="293" t="s">
        <v>1407</v>
      </c>
      <c r="F41" s="293" t="s">
        <v>1406</v>
      </c>
    </row>
  </sheetData>
  <mergeCells count="7">
    <mergeCell ref="N2:O2"/>
    <mergeCell ref="A1:C1"/>
    <mergeCell ref="E1:G1"/>
    <mergeCell ref="I1:K1"/>
    <mergeCell ref="B2:B3"/>
    <mergeCell ref="E2:E3"/>
    <mergeCell ref="I2:I3"/>
  </mergeCells>
  <phoneticPr fontId="4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71"/>
  <sheetViews>
    <sheetView workbookViewId="0">
      <selection activeCell="C5" sqref="C5:H5"/>
    </sheetView>
  </sheetViews>
  <sheetFormatPr defaultColWidth="9" defaultRowHeight="13.5"/>
  <cols>
    <col min="1" max="3" width="9" style="11"/>
    <col min="4" max="4" width="9" style="11" customWidth="1"/>
    <col min="5" max="16384" width="9" style="11"/>
  </cols>
  <sheetData>
    <row r="1" spans="1:16" ht="16.5" customHeight="1">
      <c r="A1" s="455" t="s">
        <v>69</v>
      </c>
      <c r="B1" s="455"/>
      <c r="C1" s="455"/>
      <c r="D1" s="455"/>
      <c r="E1" s="455"/>
      <c r="F1" s="455"/>
      <c r="G1" s="455"/>
      <c r="H1" s="455"/>
      <c r="I1" s="455"/>
      <c r="J1" s="455"/>
      <c r="K1" s="455"/>
      <c r="L1" s="455"/>
      <c r="M1" s="455"/>
      <c r="N1" s="455"/>
    </row>
    <row r="2" spans="1:16" customFormat="1" ht="7.5" customHeight="1"/>
    <row r="3" spans="1:16" ht="19.5" customHeight="1">
      <c r="A3" s="49"/>
      <c r="B3" s="360" t="s">
        <v>49</v>
      </c>
      <c r="C3" s="453" t="str">
        <f>地区選手権!A1</f>
        <v>第４９回名古屋地区陸上競技選手権大会　</v>
      </c>
      <c r="D3" s="453"/>
      <c r="E3" s="453"/>
      <c r="F3" s="453"/>
      <c r="G3" s="453"/>
      <c r="H3" s="453"/>
      <c r="I3" s="453"/>
      <c r="J3" s="454"/>
      <c r="K3" s="454"/>
      <c r="L3" s="454"/>
    </row>
    <row r="4" spans="1:16" ht="18.75" customHeight="1">
      <c r="B4" s="360" t="s">
        <v>66</v>
      </c>
      <c r="C4" s="457">
        <f>地区選手権!B7</f>
        <v>44471</v>
      </c>
      <c r="D4" s="457"/>
      <c r="E4" s="457"/>
      <c r="F4" s="457"/>
      <c r="G4" s="458">
        <f>地区選手権!D7</f>
        <v>44472</v>
      </c>
      <c r="H4" s="458"/>
      <c r="I4" s="458"/>
      <c r="J4" s="256"/>
      <c r="K4" s="256"/>
      <c r="L4" s="256"/>
    </row>
    <row r="5" spans="1:16" ht="19.5" customHeight="1">
      <c r="B5" s="360" t="s">
        <v>67</v>
      </c>
      <c r="C5" s="456" t="str">
        <f>地区選手権!B8</f>
        <v>パロマ瑞穂北陸上競技場</v>
      </c>
      <c r="D5" s="456"/>
      <c r="E5" s="456"/>
      <c r="F5" s="456"/>
      <c r="G5" s="456"/>
      <c r="H5" s="456"/>
      <c r="I5" s="57"/>
      <c r="J5" s="256"/>
      <c r="K5" s="256"/>
      <c r="L5" s="256"/>
    </row>
    <row r="6" spans="1:16" customFormat="1" ht="7.5" customHeight="1" thickBot="1">
      <c r="J6" s="256"/>
      <c r="K6" s="256"/>
      <c r="L6" s="256"/>
    </row>
    <row r="7" spans="1:16" ht="30.75" customHeight="1" thickBot="1">
      <c r="B7" s="444" t="str">
        <f>地区選手権!B46</f>
        <v>メール送信期間９月６日(月)～９月１３日(月)</v>
      </c>
      <c r="C7" s="445"/>
      <c r="D7" s="445"/>
      <c r="E7" s="445"/>
      <c r="F7" s="445"/>
      <c r="G7" s="445"/>
      <c r="H7" s="446"/>
      <c r="M7" s="67"/>
      <c r="N7" s="3"/>
    </row>
    <row r="8" spans="1:16" ht="30.75" customHeight="1" thickBot="1">
      <c r="B8" s="447" t="str">
        <f>地区選手権!B47</f>
        <v>振込期間９月１７日(金)～９月２４日（金)</v>
      </c>
      <c r="C8" s="448"/>
      <c r="D8" s="448"/>
      <c r="E8" s="448"/>
      <c r="F8" s="448"/>
      <c r="G8" s="448"/>
      <c r="H8" s="449"/>
      <c r="I8" s="359" t="s">
        <v>1507</v>
      </c>
      <c r="J8" s="11" t="s">
        <v>1508</v>
      </c>
      <c r="L8" s="67"/>
      <c r="M8" s="3"/>
    </row>
    <row r="9" spans="1:16" customFormat="1" ht="30.75" customHeight="1" thickBot="1">
      <c r="B9" s="450" t="str">
        <f>地区選手権!B48</f>
        <v>郵送期間９月２１日(火)～９月２５日(土)</v>
      </c>
      <c r="C9" s="451"/>
      <c r="D9" s="451"/>
      <c r="E9" s="451"/>
      <c r="F9" s="451"/>
      <c r="G9" s="451"/>
      <c r="H9" s="452"/>
      <c r="I9" s="11"/>
      <c r="J9" s="11"/>
      <c r="K9" s="11"/>
      <c r="L9" s="11"/>
      <c r="M9" s="11"/>
      <c r="N9" s="11"/>
      <c r="O9" s="11"/>
    </row>
    <row r="10" spans="1:16" ht="33" customHeight="1">
      <c r="A10" s="169"/>
      <c r="B10" s="170" t="s">
        <v>635</v>
      </c>
      <c r="C10" s="171"/>
      <c r="D10" s="171"/>
      <c r="E10" s="171"/>
      <c r="F10" s="171"/>
      <c r="G10" s="171"/>
      <c r="H10" s="171"/>
      <c r="I10" s="171"/>
      <c r="J10" s="171"/>
      <c r="K10" s="171"/>
      <c r="L10" s="171"/>
      <c r="M10" s="171"/>
      <c r="N10" s="171"/>
    </row>
    <row r="11" spans="1:16" ht="33" customHeight="1">
      <c r="B11" s="172" t="s">
        <v>682</v>
      </c>
      <c r="C11" s="171"/>
      <c r="D11" s="171"/>
      <c r="E11" s="171"/>
      <c r="F11" s="171"/>
      <c r="G11" s="171"/>
      <c r="H11" s="171"/>
      <c r="I11" s="171"/>
      <c r="J11" s="171"/>
      <c r="K11" s="67"/>
      <c r="P11" s="173"/>
    </row>
    <row r="12" spans="1:16" ht="36.75" customHeight="1">
      <c r="A12" s="14" t="s">
        <v>80</v>
      </c>
      <c r="C12" s="186" t="s">
        <v>679</v>
      </c>
    </row>
    <row r="13" spans="1:16" ht="20.25" customHeight="1">
      <c r="A13" s="14"/>
      <c r="C13" s="186"/>
    </row>
    <row r="14" spans="1:16" ht="36.75" customHeight="1">
      <c r="A14" s="14"/>
      <c r="B14" s="181" t="s">
        <v>1700</v>
      </c>
      <c r="C14" s="186"/>
    </row>
    <row r="15" spans="1:16" ht="36.75" customHeight="1">
      <c r="A15" s="14"/>
      <c r="B15" s="181" t="s">
        <v>1701</v>
      </c>
      <c r="C15" s="186"/>
    </row>
    <row r="16" spans="1:16" ht="15.75" customHeight="1" thickBot="1">
      <c r="A16" s="14"/>
      <c r="B16" s="363"/>
      <c r="C16" s="186"/>
    </row>
    <row r="17" spans="1:15" ht="54" customHeight="1" thickBot="1">
      <c r="A17" s="14"/>
      <c r="B17" s="441" t="s">
        <v>1302</v>
      </c>
      <c r="C17" s="442"/>
      <c r="D17" s="442"/>
      <c r="E17" s="442"/>
      <c r="F17" s="442"/>
      <c r="G17" s="442"/>
      <c r="H17" s="442"/>
      <c r="I17" s="442"/>
      <c r="J17" s="442"/>
      <c r="K17" s="442"/>
      <c r="L17" s="442"/>
      <c r="M17" s="442"/>
      <c r="N17" s="442"/>
      <c r="O17" s="443"/>
    </row>
    <row r="18" spans="1:15" ht="36.75" customHeight="1">
      <c r="A18" s="14"/>
      <c r="B18" s="257" t="s">
        <v>1513</v>
      </c>
      <c r="C18" s="186"/>
    </row>
    <row r="19" spans="1:15" ht="36.75" customHeight="1">
      <c r="A19" s="14"/>
      <c r="B19" s="296" t="s">
        <v>1514</v>
      </c>
      <c r="C19" s="186"/>
    </row>
    <row r="20" spans="1:15" ht="36.75" customHeight="1">
      <c r="A20" s="14"/>
      <c r="B20" s="191" t="s">
        <v>685</v>
      </c>
      <c r="C20" s="186"/>
    </row>
    <row r="21" spans="1:15" ht="36.75" customHeight="1">
      <c r="A21" s="14"/>
      <c r="B21" s="191" t="s">
        <v>686</v>
      </c>
      <c r="C21" s="186"/>
    </row>
    <row r="22" spans="1:15" ht="36.75" customHeight="1">
      <c r="A22" s="14"/>
      <c r="B22" s="191" t="s">
        <v>687</v>
      </c>
      <c r="C22" s="191"/>
      <c r="D22" s="191"/>
      <c r="E22" s="191"/>
      <c r="F22" s="191"/>
      <c r="G22" s="191"/>
      <c r="H22" s="191"/>
      <c r="I22" s="191"/>
      <c r="J22" s="191"/>
      <c r="K22" s="191"/>
    </row>
    <row r="23" spans="1:15" ht="36.75" customHeight="1">
      <c r="A23" s="14"/>
      <c r="B23" s="192" t="s">
        <v>688</v>
      </c>
      <c r="C23" s="191"/>
      <c r="D23" s="191"/>
      <c r="E23" s="191"/>
      <c r="F23" s="191"/>
      <c r="G23" s="191"/>
      <c r="H23" s="191"/>
      <c r="I23" s="191"/>
      <c r="J23" s="191"/>
      <c r="K23" s="191"/>
    </row>
    <row r="24" spans="1:15" ht="35.25" customHeight="1">
      <c r="B24" s="439" t="s">
        <v>139</v>
      </c>
      <c r="C24" s="439"/>
      <c r="D24" s="439"/>
      <c r="E24" s="439"/>
      <c r="F24" s="439"/>
      <c r="G24" s="439"/>
      <c r="H24" s="439"/>
      <c r="I24" s="439"/>
      <c r="J24" s="439"/>
    </row>
    <row r="25" spans="1:15" ht="35.25" customHeight="1">
      <c r="B25" s="171" t="s">
        <v>643</v>
      </c>
      <c r="C25" s="171"/>
      <c r="D25" s="171"/>
      <c r="E25" s="171"/>
      <c r="F25" s="171"/>
      <c r="G25" s="171"/>
      <c r="H25" s="171"/>
      <c r="I25" s="171"/>
      <c r="J25" s="171"/>
    </row>
    <row r="26" spans="1:15" ht="35.25" customHeight="1">
      <c r="B26" s="179" t="s">
        <v>644</v>
      </c>
      <c r="C26" s="180"/>
      <c r="D26" s="180"/>
      <c r="E26" s="180"/>
      <c r="F26" s="180"/>
      <c r="G26" s="180"/>
      <c r="H26" s="180"/>
      <c r="I26" s="180"/>
      <c r="J26" s="180"/>
    </row>
    <row r="27" spans="1:15" ht="35.25" customHeight="1">
      <c r="B27" s="179" t="s">
        <v>645</v>
      </c>
      <c r="C27" s="180"/>
      <c r="D27" s="180"/>
      <c r="E27" s="180"/>
      <c r="F27" s="180"/>
      <c r="G27" s="180"/>
      <c r="H27" s="180"/>
      <c r="I27" s="180"/>
      <c r="J27" s="180"/>
    </row>
    <row r="28" spans="1:15" ht="35.25" customHeight="1">
      <c r="B28" s="179" t="s">
        <v>684</v>
      </c>
      <c r="C28" s="190"/>
      <c r="D28" s="190"/>
      <c r="E28" s="190"/>
      <c r="F28" s="190"/>
      <c r="G28" s="190"/>
      <c r="H28" s="190"/>
      <c r="I28" s="190"/>
      <c r="J28" s="190"/>
    </row>
    <row r="29" spans="1:15" ht="35.25" customHeight="1">
      <c r="B29" s="179" t="s">
        <v>646</v>
      </c>
      <c r="C29" s="180"/>
      <c r="D29" s="180"/>
      <c r="E29" s="180"/>
      <c r="F29" s="180"/>
      <c r="G29" s="180"/>
      <c r="H29" s="180"/>
      <c r="I29" s="180"/>
      <c r="J29" s="180"/>
    </row>
    <row r="30" spans="1:15" ht="35.25" customHeight="1">
      <c r="B30" s="179" t="s">
        <v>647</v>
      </c>
      <c r="C30" s="180"/>
      <c r="D30" s="180"/>
      <c r="E30" s="180"/>
      <c r="F30" s="180"/>
      <c r="G30" s="180"/>
      <c r="H30" s="180"/>
      <c r="I30" s="180"/>
      <c r="J30" s="180"/>
    </row>
    <row r="31" spans="1:15" ht="35.25" customHeight="1">
      <c r="B31" s="179" t="s">
        <v>648</v>
      </c>
      <c r="C31" s="180"/>
      <c r="D31" s="180"/>
      <c r="E31" s="180"/>
      <c r="F31" s="180"/>
      <c r="G31" s="180"/>
      <c r="H31" s="180"/>
      <c r="I31" s="180"/>
      <c r="J31" s="180"/>
    </row>
    <row r="32" spans="1:15" ht="35.25" customHeight="1">
      <c r="B32" s="179" t="s">
        <v>649</v>
      </c>
      <c r="C32" s="180"/>
      <c r="D32" s="180"/>
      <c r="E32" s="180"/>
      <c r="F32" s="180"/>
      <c r="G32" s="180"/>
      <c r="H32" s="180"/>
      <c r="I32" s="180"/>
      <c r="J32" s="180"/>
    </row>
    <row r="33" spans="1:20" ht="81" customHeight="1">
      <c r="B33" s="440" t="s">
        <v>683</v>
      </c>
      <c r="C33" s="440"/>
      <c r="D33" s="440"/>
      <c r="E33" s="440"/>
      <c r="F33" s="440"/>
      <c r="G33" s="440"/>
      <c r="H33" s="440"/>
      <c r="I33" s="440"/>
      <c r="J33" s="440"/>
      <c r="K33" s="440"/>
      <c r="L33" s="440"/>
      <c r="M33" s="440"/>
      <c r="N33" s="440"/>
      <c r="O33" s="440"/>
      <c r="P33" s="440"/>
      <c r="Q33" s="440"/>
      <c r="R33" s="440"/>
      <c r="S33" s="440"/>
      <c r="T33" s="440"/>
    </row>
    <row r="34" spans="1:20" ht="21">
      <c r="B34" s="179" t="s">
        <v>810</v>
      </c>
    </row>
    <row r="35" spans="1:20" ht="16.5" customHeight="1">
      <c r="A35" s="12"/>
      <c r="B35" s="14"/>
    </row>
    <row r="36" spans="1:20" ht="16.5" customHeight="1">
      <c r="A36" s="11" t="s">
        <v>650</v>
      </c>
    </row>
    <row r="37" spans="1:20" ht="16.5" customHeight="1">
      <c r="A37" s="14" t="s">
        <v>651</v>
      </c>
    </row>
    <row r="38" spans="1:20" ht="16.5" customHeight="1">
      <c r="A38" s="13" t="s">
        <v>65</v>
      </c>
      <c r="B38" s="11" t="s">
        <v>96</v>
      </c>
      <c r="F38" s="11" t="s">
        <v>652</v>
      </c>
    </row>
    <row r="39" spans="1:20" ht="26.45" customHeight="1">
      <c r="A39" s="14" t="s">
        <v>653</v>
      </c>
      <c r="D39" s="181"/>
    </row>
    <row r="40" spans="1:20" ht="26.45" customHeight="1">
      <c r="A40" s="13" t="s">
        <v>65</v>
      </c>
      <c r="B40" s="11" t="s">
        <v>654</v>
      </c>
      <c r="D40" s="182"/>
    </row>
    <row r="41" spans="1:20" ht="16.5" customHeight="1">
      <c r="A41" s="13" t="s">
        <v>65</v>
      </c>
      <c r="B41" s="11" t="s">
        <v>1303</v>
      </c>
    </row>
    <row r="42" spans="1:20" ht="16.5" customHeight="1">
      <c r="A42" s="13" t="s">
        <v>65</v>
      </c>
      <c r="B42" s="11" t="s">
        <v>655</v>
      </c>
    </row>
    <row r="43" spans="1:20" ht="16.5" customHeight="1">
      <c r="A43" s="13" t="s">
        <v>65</v>
      </c>
      <c r="B43" s="11" t="s">
        <v>656</v>
      </c>
    </row>
    <row r="44" spans="1:20" ht="16.5" customHeight="1">
      <c r="A44" s="13" t="s">
        <v>65</v>
      </c>
      <c r="B44" s="11" t="s">
        <v>657</v>
      </c>
    </row>
    <row r="45" spans="1:20" ht="16.5" customHeight="1">
      <c r="A45" s="13" t="s">
        <v>65</v>
      </c>
      <c r="B45" s="17" t="s">
        <v>78</v>
      </c>
      <c r="C45" s="17"/>
      <c r="D45" s="17"/>
      <c r="E45" s="17"/>
      <c r="F45" s="17"/>
      <c r="G45" s="16"/>
      <c r="H45" s="16"/>
      <c r="I45" s="16"/>
      <c r="J45" s="16"/>
      <c r="K45" s="16"/>
      <c r="L45" s="16"/>
    </row>
    <row r="46" spans="1:20" ht="16.5" customHeight="1">
      <c r="A46" s="13" t="s">
        <v>65</v>
      </c>
      <c r="B46" s="16"/>
      <c r="C46" s="16" t="s">
        <v>658</v>
      </c>
      <c r="D46" s="16"/>
      <c r="E46" s="16"/>
      <c r="F46" s="16"/>
      <c r="G46" s="16"/>
      <c r="H46" s="16"/>
      <c r="I46" s="16"/>
      <c r="J46" s="16"/>
      <c r="K46" s="16"/>
      <c r="L46" s="16"/>
    </row>
    <row r="47" spans="1:20" ht="16.5" customHeight="1">
      <c r="A47" s="13" t="s">
        <v>65</v>
      </c>
      <c r="B47" s="16"/>
      <c r="C47" s="37" t="s">
        <v>82</v>
      </c>
      <c r="D47" s="16"/>
      <c r="E47" s="18" t="s">
        <v>64</v>
      </c>
      <c r="F47" s="18" t="s">
        <v>98</v>
      </c>
      <c r="G47" s="18">
        <v>54.23</v>
      </c>
      <c r="H47" s="16"/>
      <c r="I47" s="16"/>
      <c r="J47" s="16"/>
      <c r="K47" s="16"/>
      <c r="L47" s="16"/>
    </row>
    <row r="48" spans="1:20" ht="16.5" customHeight="1" thickBot="1">
      <c r="A48" s="13" t="s">
        <v>65</v>
      </c>
      <c r="B48" s="16"/>
      <c r="C48" s="37" t="s">
        <v>83</v>
      </c>
      <c r="D48" s="16"/>
      <c r="E48" s="18" t="s">
        <v>79</v>
      </c>
      <c r="F48" s="18" t="s">
        <v>98</v>
      </c>
      <c r="G48" s="18" t="s">
        <v>659</v>
      </c>
      <c r="H48" s="16"/>
      <c r="I48" s="16"/>
      <c r="J48" s="16"/>
      <c r="K48" s="16"/>
      <c r="L48" s="16"/>
    </row>
    <row r="49" spans="1:14" ht="16.5" customHeight="1">
      <c r="A49" s="13" t="s">
        <v>65</v>
      </c>
      <c r="B49" s="16"/>
      <c r="C49" s="37"/>
      <c r="D49" s="38" t="s">
        <v>81</v>
      </c>
      <c r="E49" s="39"/>
      <c r="F49" s="39"/>
      <c r="G49" s="39"/>
      <c r="H49" s="40"/>
      <c r="I49" s="16"/>
      <c r="J49" s="41"/>
      <c r="K49" s="41"/>
      <c r="L49" s="36"/>
      <c r="M49" s="183"/>
      <c r="N49" s="184"/>
    </row>
    <row r="50" spans="1:14" ht="16.5" customHeight="1">
      <c r="A50" s="13" t="s">
        <v>65</v>
      </c>
      <c r="B50" s="16"/>
      <c r="C50" s="37"/>
      <c r="D50" s="42" t="s">
        <v>70</v>
      </c>
      <c r="E50" s="43"/>
      <c r="F50" s="43"/>
      <c r="G50" s="43"/>
      <c r="H50" s="44"/>
      <c r="I50" s="16"/>
      <c r="J50" s="41"/>
      <c r="K50" s="41"/>
      <c r="L50" s="36"/>
      <c r="M50" s="183"/>
      <c r="N50" s="184"/>
    </row>
    <row r="51" spans="1:14" ht="16.5" customHeight="1" thickBot="1">
      <c r="A51" s="13" t="s">
        <v>65</v>
      </c>
      <c r="B51" s="16"/>
      <c r="C51" s="37"/>
      <c r="D51" s="45" t="s">
        <v>41</v>
      </c>
      <c r="E51" s="185" t="s">
        <v>660</v>
      </c>
      <c r="F51" s="46" t="s">
        <v>98</v>
      </c>
      <c r="G51" s="47">
        <v>12</v>
      </c>
      <c r="H51" s="48"/>
      <c r="I51" s="16"/>
      <c r="J51" s="41"/>
      <c r="K51" s="41"/>
      <c r="L51" s="36"/>
      <c r="M51" s="183"/>
      <c r="N51" s="184"/>
    </row>
    <row r="52" spans="1:14" ht="16.5" customHeight="1">
      <c r="A52" s="13" t="s">
        <v>65</v>
      </c>
      <c r="B52" s="16"/>
      <c r="C52" s="16" t="s">
        <v>661</v>
      </c>
      <c r="D52" s="16"/>
      <c r="E52" s="16"/>
      <c r="F52" s="16"/>
      <c r="G52" s="16"/>
      <c r="H52" s="16"/>
      <c r="I52" s="16"/>
      <c r="J52" s="16"/>
      <c r="K52" s="16"/>
      <c r="L52" s="16"/>
    </row>
    <row r="53" spans="1:14" ht="16.5" customHeight="1">
      <c r="A53" s="13" t="s">
        <v>662</v>
      </c>
      <c r="B53" s="16"/>
      <c r="C53" s="37" t="s">
        <v>84</v>
      </c>
      <c r="D53" s="16"/>
      <c r="E53" s="18" t="s">
        <v>135</v>
      </c>
      <c r="F53" s="18" t="s">
        <v>98</v>
      </c>
      <c r="G53" s="18" t="s">
        <v>663</v>
      </c>
      <c r="H53" s="16"/>
      <c r="I53" s="16"/>
      <c r="J53" s="16"/>
      <c r="K53" s="16"/>
      <c r="L53" s="16"/>
    </row>
    <row r="54" spans="1:14" ht="16.5" customHeight="1">
      <c r="A54" s="13" t="s">
        <v>65</v>
      </c>
      <c r="B54" s="16"/>
      <c r="C54" s="59" t="s">
        <v>76</v>
      </c>
      <c r="D54" s="16"/>
      <c r="E54" s="18"/>
      <c r="F54" s="18"/>
      <c r="G54" s="18"/>
      <c r="H54" s="16"/>
      <c r="I54" s="16"/>
      <c r="J54" s="16"/>
      <c r="K54" s="16"/>
      <c r="L54" s="16"/>
    </row>
    <row r="55" spans="1:14" ht="16.5" customHeight="1">
      <c r="A55" s="13" t="s">
        <v>65</v>
      </c>
      <c r="B55" s="11" t="s">
        <v>72</v>
      </c>
    </row>
    <row r="56" spans="1:14" ht="16.5" customHeight="1">
      <c r="A56" s="13" t="s">
        <v>65</v>
      </c>
      <c r="B56" s="166" t="s">
        <v>664</v>
      </c>
    </row>
    <row r="57" spans="1:14" ht="16.5" customHeight="1">
      <c r="A57" s="14" t="s">
        <v>665</v>
      </c>
    </row>
    <row r="58" spans="1:14" ht="16.5" customHeight="1">
      <c r="A58" s="13" t="s">
        <v>65</v>
      </c>
      <c r="B58" s="11" t="s">
        <v>119</v>
      </c>
    </row>
    <row r="59" spans="1:14" ht="16.5" customHeight="1">
      <c r="A59" s="14" t="s">
        <v>666</v>
      </c>
    </row>
    <row r="60" spans="1:14" ht="16.5" customHeight="1">
      <c r="A60" s="13" t="s">
        <v>662</v>
      </c>
      <c r="B60" s="11" t="s">
        <v>667</v>
      </c>
    </row>
    <row r="61" spans="1:14" ht="16.5" customHeight="1">
      <c r="A61" s="13" t="s">
        <v>65</v>
      </c>
      <c r="B61" s="11" t="s">
        <v>71</v>
      </c>
    </row>
    <row r="62" spans="1:14" ht="16.5" customHeight="1">
      <c r="A62" s="14" t="s">
        <v>668</v>
      </c>
    </row>
    <row r="63" spans="1:14" ht="16.5" customHeight="1">
      <c r="A63" s="13" t="s">
        <v>662</v>
      </c>
      <c r="B63" s="11" t="s">
        <v>669</v>
      </c>
    </row>
    <row r="64" spans="1:14" ht="16.5" customHeight="1">
      <c r="A64" s="13" t="s">
        <v>662</v>
      </c>
      <c r="B64" s="11" t="s">
        <v>670</v>
      </c>
    </row>
    <row r="65" spans="1:8" s="69" customFormat="1" ht="16.5" customHeight="1">
      <c r="A65" s="68" t="s">
        <v>671</v>
      </c>
    </row>
    <row r="66" spans="1:8" s="69" customFormat="1" ht="16.5" customHeight="1">
      <c r="A66" s="70" t="s">
        <v>662</v>
      </c>
      <c r="B66" s="69" t="s">
        <v>672</v>
      </c>
    </row>
    <row r="67" spans="1:8" ht="16.5" customHeight="1">
      <c r="A67" s="14" t="s">
        <v>673</v>
      </c>
    </row>
    <row r="68" spans="1:8" ht="16.5" customHeight="1">
      <c r="A68" s="13" t="s">
        <v>65</v>
      </c>
      <c r="B68" s="11" t="s">
        <v>674</v>
      </c>
    </row>
    <row r="69" spans="1:8" ht="16.5" customHeight="1">
      <c r="A69" s="13" t="s">
        <v>662</v>
      </c>
      <c r="C69" s="61" t="s">
        <v>68</v>
      </c>
    </row>
    <row r="70" spans="1:8" ht="16.5" customHeight="1">
      <c r="A70" s="13" t="s">
        <v>65</v>
      </c>
      <c r="C70" s="60" t="s">
        <v>114</v>
      </c>
      <c r="D70" s="60"/>
      <c r="E70" s="60"/>
      <c r="F70" s="60"/>
      <c r="G70" s="60"/>
      <c r="H70" s="60"/>
    </row>
    <row r="71" spans="1:8" ht="16.5" customHeight="1">
      <c r="A71" s="14" t="s">
        <v>675</v>
      </c>
    </row>
  </sheetData>
  <sheetProtection sheet="1" objects="1" scenarios="1" selectLockedCells="1" selectUnlockedCells="1"/>
  <mergeCells count="11">
    <mergeCell ref="C3:L3"/>
    <mergeCell ref="A1:N1"/>
    <mergeCell ref="C5:H5"/>
    <mergeCell ref="C4:F4"/>
    <mergeCell ref="G4:I4"/>
    <mergeCell ref="B24:J24"/>
    <mergeCell ref="B33:T33"/>
    <mergeCell ref="B17:O17"/>
    <mergeCell ref="B7:H7"/>
    <mergeCell ref="B8:H8"/>
    <mergeCell ref="B9:H9"/>
  </mergeCells>
  <phoneticPr fontId="6"/>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Q77"/>
  <sheetViews>
    <sheetView workbookViewId="0">
      <selection activeCell="C8" sqref="C8:E8"/>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125" style="2" customWidth="1"/>
    <col min="12" max="12" width="43.25" style="2" customWidth="1"/>
    <col min="13" max="16" width="9" style="2" customWidth="1"/>
    <col min="17"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7" ht="46.5" customHeight="1" thickBot="1">
      <c r="A1" s="7" t="s">
        <v>159</v>
      </c>
      <c r="C1" s="459" t="s">
        <v>1310</v>
      </c>
      <c r="D1" s="459"/>
      <c r="E1" s="459"/>
      <c r="F1" s="226" t="s">
        <v>1060</v>
      </c>
    </row>
    <row r="2" spans="1:17" ht="32.25" customHeight="1" thickBot="1">
      <c r="A2" s="507" t="s">
        <v>1311</v>
      </c>
      <c r="B2" s="508"/>
      <c r="C2" s="509" t="s">
        <v>1305</v>
      </c>
      <c r="D2" s="510"/>
      <c r="E2" s="511"/>
      <c r="F2" s="255" t="s">
        <v>1306</v>
      </c>
      <c r="K2" s="226"/>
      <c r="L2" s="226"/>
    </row>
    <row r="3" spans="1:17" ht="24" customHeight="1" thickBot="1">
      <c r="A3" s="488" t="s">
        <v>160</v>
      </c>
      <c r="B3" s="489"/>
      <c r="C3" s="504"/>
      <c r="D3" s="505"/>
      <c r="E3" s="506"/>
      <c r="F3" s="474" t="s">
        <v>1059</v>
      </c>
      <c r="G3" s="475"/>
      <c r="H3" s="475"/>
      <c r="I3" s="475"/>
      <c r="J3" s="475"/>
      <c r="K3" s="475"/>
      <c r="L3" s="475"/>
      <c r="N3" s="2">
        <f>C3</f>
        <v>0</v>
      </c>
    </row>
    <row r="4" spans="1:17" ht="24.6" customHeight="1">
      <c r="A4" s="476" t="s">
        <v>161</v>
      </c>
      <c r="B4" s="477"/>
      <c r="C4" s="478"/>
      <c r="D4" s="479"/>
      <c r="E4" s="480"/>
      <c r="F4" s="481" t="s">
        <v>463</v>
      </c>
      <c r="G4" s="482"/>
      <c r="H4" s="482"/>
      <c r="I4" s="482"/>
      <c r="J4" s="482"/>
      <c r="K4" s="482"/>
      <c r="L4" s="482"/>
      <c r="M4" s="2">
        <v>1</v>
      </c>
      <c r="N4" s="2" t="e">
        <f>VLOOKUP("*"&amp;$N$3&amp;"*",Sheet6!D2:F439,1,FALSE)</f>
        <v>#N/A</v>
      </c>
      <c r="O4" s="2" t="e">
        <f>VLOOKUP("*"&amp;N3&amp;"*",Sheet6!B2:F406,5,FALSE)</f>
        <v>#N/A</v>
      </c>
    </row>
    <row r="5" spans="1:17" ht="27" hidden="1" customHeight="1">
      <c r="A5" s="466" t="s">
        <v>162</v>
      </c>
      <c r="B5" s="467"/>
      <c r="C5" s="483" t="str">
        <f>IF(C4="","",VLOOKUP(C4,Sheet6!B:C,2,0))</f>
        <v/>
      </c>
      <c r="D5" s="484"/>
      <c r="E5" s="485"/>
      <c r="F5" s="486" t="s">
        <v>464</v>
      </c>
      <c r="G5" s="487"/>
      <c r="H5" s="487"/>
      <c r="I5" s="487"/>
      <c r="J5" s="487"/>
      <c r="M5" s="2">
        <v>2</v>
      </c>
      <c r="N5" s="2" t="e">
        <f ca="1">VLOOKUP("*"&amp;$N$3&amp;"*",OFFSET(Sheet6!$B$2:$F$439,O4,0),1,FALSE)</f>
        <v>#N/A</v>
      </c>
      <c r="O5" s="2" t="e">
        <f ca="1">VLOOKUP("*"&amp;$N$3&amp;"*",OFFSET(Sheet6!$B$2:$F$406,O4,0),5,FALSE)</f>
        <v>#N/A</v>
      </c>
    </row>
    <row r="6" spans="1:17" ht="27" hidden="1" customHeight="1">
      <c r="A6" s="466" t="s">
        <v>163</v>
      </c>
      <c r="B6" s="467"/>
      <c r="C6" s="463" t="str">
        <f>IF(C4="","",C4)</f>
        <v/>
      </c>
      <c r="D6" s="464"/>
      <c r="E6" s="465"/>
      <c r="F6" s="486"/>
      <c r="G6" s="487"/>
      <c r="H6" s="487"/>
      <c r="I6" s="487"/>
      <c r="J6" s="487"/>
      <c r="M6" s="2">
        <v>3</v>
      </c>
      <c r="N6" s="2" t="e">
        <f ca="1">VLOOKUP("*"&amp;$N$3&amp;"*",OFFSET(Sheet6!$B$2:$F$439,O5,0),1,FALSE)</f>
        <v>#N/A</v>
      </c>
      <c r="O6" s="2" t="e">
        <f ca="1">VLOOKUP("*"&amp;$N$3&amp;"*",OFFSET(Sheet6!$B$2:$F$406,O5,0),5,FALSE)</f>
        <v>#N/A</v>
      </c>
    </row>
    <row r="7" spans="1:17" ht="27" hidden="1" customHeight="1">
      <c r="A7" s="466" t="s">
        <v>164</v>
      </c>
      <c r="B7" s="467"/>
      <c r="C7" s="468" t="str">
        <f>IF(C4="","",VLOOKUP(C4,Sheet6!B:E,4,0))</f>
        <v/>
      </c>
      <c r="D7" s="469"/>
      <c r="E7" s="470"/>
      <c r="F7" s="486"/>
      <c r="G7" s="487"/>
      <c r="H7" s="487"/>
      <c r="I7" s="487"/>
      <c r="J7" s="487"/>
      <c r="M7" s="2">
        <v>4</v>
      </c>
      <c r="N7" s="2" t="e">
        <f ca="1">VLOOKUP("*"&amp;$N$3&amp;"*",OFFSET(Sheet6!$B$2:$F$439,O6,0),1,FALSE)</f>
        <v>#N/A</v>
      </c>
      <c r="O7" s="2" t="e">
        <f ca="1">VLOOKUP("*"&amp;$N$3&amp;"*",OFFSET(Sheet6!$B$2:$F$406,O6,0),5,FALSE)</f>
        <v>#N/A</v>
      </c>
    </row>
    <row r="8" spans="1:17" ht="27" customHeight="1">
      <c r="A8" s="466" t="s">
        <v>125</v>
      </c>
      <c r="B8" s="467"/>
      <c r="C8" s="471"/>
      <c r="D8" s="472"/>
      <c r="E8" s="473"/>
      <c r="F8" s="4" t="s">
        <v>165</v>
      </c>
      <c r="M8" s="2">
        <v>5</v>
      </c>
      <c r="N8" s="2" t="e">
        <f ca="1">VLOOKUP("*"&amp;$N$3&amp;"*",OFFSET(Sheet6!$B$2:$F$439,O7,0),1,FALSE)</f>
        <v>#N/A</v>
      </c>
      <c r="O8" s="2" t="e">
        <f ca="1">VLOOKUP("*"&amp;$N$3&amp;"*",OFFSET(Sheet6!$B$2:$F$406,O7,0),5,FALSE)</f>
        <v>#N/A</v>
      </c>
      <c r="Q8" s="2" t="s">
        <v>1305</v>
      </c>
    </row>
    <row r="9" spans="1:17" ht="27" customHeight="1" thickBot="1">
      <c r="A9" s="466" t="s">
        <v>37</v>
      </c>
      <c r="B9" s="467"/>
      <c r="C9" s="492"/>
      <c r="D9" s="493"/>
      <c r="E9" s="494"/>
      <c r="F9" s="4" t="s">
        <v>166</v>
      </c>
      <c r="H9" s="3"/>
      <c r="M9" s="2">
        <v>6</v>
      </c>
      <c r="N9" s="2" t="e">
        <f ca="1">VLOOKUP("*"&amp;$N$3&amp;"*",OFFSET(Sheet6!$B$2:$F$439,O8,0),1,FALSE)</f>
        <v>#N/A</v>
      </c>
      <c r="O9" s="2" t="e">
        <f ca="1">VLOOKUP("*"&amp;$N$3&amp;"*",OFFSET(Sheet6!$B$2:$F$406,O8,0),5,FALSE)</f>
        <v>#N/A</v>
      </c>
      <c r="Q9" s="2" t="s">
        <v>1309</v>
      </c>
    </row>
    <row r="10" spans="1:17" ht="27" customHeight="1" thickBot="1">
      <c r="A10" s="495" t="s">
        <v>634</v>
      </c>
      <c r="B10" s="496"/>
      <c r="C10" s="492"/>
      <c r="D10" s="493"/>
      <c r="E10" s="494"/>
      <c r="F10" s="4" t="s">
        <v>680</v>
      </c>
      <c r="H10" s="3"/>
      <c r="M10" s="2">
        <v>7</v>
      </c>
      <c r="N10" s="2" t="e">
        <f ca="1">VLOOKUP("*"&amp;$N$3&amp;"*",OFFSET(Sheet6!$B$2:$F$439,O9,0),1,FALSE)</f>
        <v>#N/A</v>
      </c>
      <c r="O10" s="2" t="e">
        <f ca="1">VLOOKUP("*"&amp;$N$3&amp;"*",OFFSET(Sheet6!$B$2:$F$406,O9,0),5,FALSE)</f>
        <v>#N/A</v>
      </c>
    </row>
    <row r="11" spans="1:17" ht="30" customHeight="1" thickBot="1">
      <c r="A11" s="497" t="s">
        <v>167</v>
      </c>
      <c r="B11" s="498"/>
      <c r="C11" s="121"/>
      <c r="D11" s="122" t="s">
        <v>126</v>
      </c>
      <c r="E11" s="123"/>
      <c r="F11" s="114"/>
      <c r="G11" s="123"/>
      <c r="I11" s="460" t="s">
        <v>168</v>
      </c>
      <c r="J11" s="461"/>
      <c r="K11" s="461"/>
      <c r="L11" s="462"/>
      <c r="M11" s="2">
        <v>8</v>
      </c>
      <c r="N11" s="2" t="e">
        <f ca="1">VLOOKUP("*"&amp;$N$3&amp;"*",OFFSET(Sheet6!$B$2:$F$439,O10,0),1,FALSE)</f>
        <v>#N/A</v>
      </c>
      <c r="O11" s="2" t="e">
        <f ca="1">VLOOKUP("*"&amp;$N$3&amp;"*",OFFSET(Sheet6!$B$2:$F$406,O10,0),5,FALSE)</f>
        <v>#N/A</v>
      </c>
    </row>
    <row r="12" spans="1:17" ht="28.5" customHeight="1" thickBot="1">
      <c r="A12" s="499" t="s">
        <v>123</v>
      </c>
      <c r="B12" s="500"/>
      <c r="C12" s="500"/>
      <c r="D12" s="500"/>
      <c r="E12" s="500"/>
      <c r="F12" s="500"/>
      <c r="G12" s="500"/>
      <c r="H12" s="501"/>
      <c r="I12" s="502" t="s">
        <v>161</v>
      </c>
      <c r="J12" s="503"/>
      <c r="K12" s="156"/>
      <c r="L12" s="157"/>
      <c r="M12" s="2">
        <v>9</v>
      </c>
      <c r="N12" s="2" t="e">
        <f ca="1">VLOOKUP("*"&amp;$N$3&amp;"*",OFFSET(Sheet6!$B$2:$F$439,O11,0),1,FALSE)</f>
        <v>#N/A</v>
      </c>
      <c r="O12" s="2" t="e">
        <f ca="1">VLOOKUP("*"&amp;$N$3&amp;"*",OFFSET(Sheet6!$B$2:$F$406,O11,0),5,FALSE)</f>
        <v>#N/A</v>
      </c>
    </row>
    <row r="13" spans="1:17" ht="28.5" customHeight="1" thickBot="1">
      <c r="A13" s="504"/>
      <c r="B13" s="505"/>
      <c r="C13" s="505"/>
      <c r="D13" s="506"/>
      <c r="E13" s="505"/>
      <c r="F13" s="505"/>
      <c r="G13" s="505"/>
      <c r="H13" s="506"/>
      <c r="I13" s="502" t="s">
        <v>163</v>
      </c>
      <c r="J13" s="503"/>
      <c r="K13" s="156"/>
      <c r="L13" s="157"/>
      <c r="M13" s="2">
        <v>10</v>
      </c>
      <c r="N13" s="2" t="e">
        <f ca="1">VLOOKUP("*"&amp;$N$3&amp;"*",OFFSET(Sheet6!$B$2:$F$439,O12,0),1,FALSE)</f>
        <v>#N/A</v>
      </c>
      <c r="O13" s="2" t="e">
        <f ca="1">VLOOKUP("*"&amp;$N$3&amp;"*",OFFSET(Sheet6!$B$2:$F$406,O12,0),5,FALSE)</f>
        <v>#N/A</v>
      </c>
    </row>
    <row r="14" spans="1:17" ht="28.5" customHeight="1" thickBot="1">
      <c r="A14" s="504"/>
      <c r="B14" s="505"/>
      <c r="C14" s="505"/>
      <c r="D14" s="506"/>
      <c r="E14" s="505"/>
      <c r="F14" s="505"/>
      <c r="G14" s="505"/>
      <c r="H14" s="506"/>
      <c r="I14" s="490" t="s">
        <v>164</v>
      </c>
      <c r="J14" s="491"/>
      <c r="K14" s="158"/>
      <c r="L14" s="159"/>
      <c r="M14" s="2">
        <v>11</v>
      </c>
      <c r="N14" s="2" t="e">
        <f ca="1">VLOOKUP("*"&amp;$N$3&amp;"*",OFFSET(Sheet6!$B$2:$F$439,O13,0),1,FALSE)</f>
        <v>#N/A</v>
      </c>
      <c r="O14" s="2" t="e">
        <f ca="1">VLOOKUP("*"&amp;$N$3&amp;"*",OFFSET(Sheet6!$B$2:$F$406,O13,0),5,FALSE)</f>
        <v>#N/A</v>
      </c>
    </row>
    <row r="15" spans="1:17">
      <c r="A15" s="123"/>
      <c r="B15" s="114"/>
      <c r="C15" s="123"/>
      <c r="D15" s="114"/>
      <c r="E15" s="123"/>
      <c r="F15" s="114"/>
      <c r="G15" s="123"/>
      <c r="L15"/>
      <c r="M15" s="2">
        <v>12</v>
      </c>
      <c r="N15" s="2" t="e">
        <f ca="1">VLOOKUP("*"&amp;$N$3&amp;"*",OFFSET(Sheet6!$B$2:$F$439,O14,0),1,FALSE)</f>
        <v>#N/A</v>
      </c>
      <c r="O15" s="2" t="e">
        <f ca="1">VLOOKUP("*"&amp;$N$3&amp;"*",OFFSET(Sheet6!$B$2:$F$406,O14,0),5,FALSE)</f>
        <v>#N/A</v>
      </c>
    </row>
    <row r="16" spans="1:17">
      <c r="A16" s="123"/>
      <c r="B16" s="114"/>
      <c r="C16" s="123"/>
      <c r="D16" s="114"/>
      <c r="E16" s="123"/>
      <c r="F16" s="114"/>
      <c r="G16" s="123"/>
      <c r="L16"/>
      <c r="M16" s="2">
        <v>13</v>
      </c>
      <c r="N16" s="2" t="e">
        <f ca="1">VLOOKUP("*"&amp;$N$3&amp;"*",OFFSET(Sheet6!$B$2:$F$439,O15,0),1,FALSE)</f>
        <v>#N/A</v>
      </c>
      <c r="O16" s="2" t="e">
        <f ca="1">VLOOKUP("*"&amp;$N$3&amp;"*",OFFSET(Sheet6!$B$2:$F$406,O15,0),5,FALSE)</f>
        <v>#N/A</v>
      </c>
    </row>
    <row r="17" spans="1:15">
      <c r="A17" s="123"/>
      <c r="B17" s="114"/>
      <c r="C17" s="123"/>
      <c r="D17" s="114"/>
      <c r="E17" s="123"/>
      <c r="F17" s="114"/>
      <c r="G17" s="123"/>
      <c r="L17"/>
      <c r="M17" s="2">
        <v>14</v>
      </c>
      <c r="N17" s="2" t="e">
        <f ca="1">VLOOKUP("*"&amp;$N$3&amp;"*",OFFSET(Sheet6!$B$2:$F$439,O16,0),1,FALSE)</f>
        <v>#N/A</v>
      </c>
      <c r="O17" s="2" t="e">
        <f ca="1">VLOOKUP("*"&amp;$N$3&amp;"*",OFFSET(Sheet6!$B$2:$F$406,O16,0),5,FALSE)</f>
        <v>#N/A</v>
      </c>
    </row>
    <row r="18" spans="1:15">
      <c r="A18" s="123"/>
      <c r="B18" s="114"/>
      <c r="C18" s="123"/>
      <c r="D18" s="114"/>
      <c r="E18" s="123"/>
      <c r="F18" s="114"/>
      <c r="G18" s="123"/>
      <c r="L18"/>
      <c r="M18" s="2">
        <v>15</v>
      </c>
      <c r="N18" s="2" t="e">
        <f ca="1">VLOOKUP("*"&amp;$N$3&amp;"*",OFFSET(Sheet6!$B$2:$F$439,O17,0),1,FALSE)</f>
        <v>#N/A</v>
      </c>
      <c r="O18" s="2" t="e">
        <f ca="1">VLOOKUP("*"&amp;$N$3&amp;"*",OFFSET(Sheet6!$B$2:$F$406,O17,0),5,FALSE)</f>
        <v>#N/A</v>
      </c>
    </row>
    <row r="19" spans="1:15">
      <c r="A19" s="123"/>
      <c r="B19" s="114"/>
      <c r="C19" s="123"/>
      <c r="D19" s="114"/>
      <c r="E19" s="123"/>
      <c r="F19" s="114"/>
      <c r="G19" s="123"/>
      <c r="L19"/>
      <c r="M19" s="2">
        <v>16</v>
      </c>
      <c r="N19" s="2" t="e">
        <f ca="1">VLOOKUP("*"&amp;$N$3&amp;"*",OFFSET(Sheet6!$B$2:$F$439,O18,0),1,FALSE)</f>
        <v>#N/A</v>
      </c>
      <c r="O19" s="2" t="e">
        <f ca="1">VLOOKUP("*"&amp;$N$3&amp;"*",OFFSET(Sheet6!$B$2:$F$406,O18,0),5,FALSE)</f>
        <v>#N/A</v>
      </c>
    </row>
    <row r="20" spans="1:15">
      <c r="A20" s="123"/>
      <c r="B20" s="114"/>
      <c r="C20" s="123"/>
      <c r="D20" s="114"/>
      <c r="E20" s="123"/>
      <c r="F20" s="114"/>
      <c r="G20" s="123"/>
      <c r="L20"/>
      <c r="M20" s="2">
        <v>17</v>
      </c>
      <c r="N20" s="2" t="e">
        <f ca="1">VLOOKUP("*"&amp;$N$3&amp;"*",OFFSET(Sheet6!$B$2:$F$439,O19,0),1,FALSE)</f>
        <v>#N/A</v>
      </c>
      <c r="O20" s="2" t="e">
        <f ca="1">VLOOKUP("*"&amp;$N$3&amp;"*",OFFSET(Sheet6!$B$2:$F$406,O19,0),5,FALSE)</f>
        <v>#N/A</v>
      </c>
    </row>
    <row r="21" spans="1:15">
      <c r="A21" s="123"/>
      <c r="B21" s="114"/>
      <c r="C21" s="123"/>
      <c r="D21" s="114"/>
      <c r="E21" s="123"/>
      <c r="F21" s="114"/>
      <c r="G21" s="123"/>
      <c r="L21"/>
      <c r="M21" s="2">
        <v>18</v>
      </c>
      <c r="N21" s="2" t="e">
        <f ca="1">VLOOKUP("*"&amp;$N$3&amp;"*",OFFSET(Sheet6!$B$2:$F$439,O20,0),1,FALSE)</f>
        <v>#N/A</v>
      </c>
      <c r="O21" s="2" t="e">
        <f ca="1">VLOOKUP("*"&amp;$N$3&amp;"*",OFFSET(Sheet6!$B$2:$F$406,O20,0),5,FALSE)</f>
        <v>#N/A</v>
      </c>
    </row>
    <row r="22" spans="1:15">
      <c r="A22" s="123"/>
      <c r="B22" s="114"/>
      <c r="C22" s="123"/>
      <c r="D22" s="114"/>
      <c r="E22" s="123"/>
      <c r="F22" s="114"/>
      <c r="G22" s="123"/>
      <c r="L22"/>
      <c r="M22" s="2">
        <v>19</v>
      </c>
      <c r="N22" s="2" t="e">
        <f ca="1">VLOOKUP("*"&amp;$N$3&amp;"*",OFFSET(Sheet6!$B$2:$F$439,O21,0),1,FALSE)</f>
        <v>#N/A</v>
      </c>
      <c r="O22" s="2" t="e">
        <f ca="1">VLOOKUP("*"&amp;$N$3&amp;"*",OFFSET(Sheet6!$B$2:$F$406,O21,0),5,FALSE)</f>
        <v>#N/A</v>
      </c>
    </row>
    <row r="23" spans="1:15">
      <c r="A23" s="123"/>
      <c r="B23" s="114"/>
      <c r="C23" s="123"/>
      <c r="D23" s="114"/>
      <c r="E23" s="123"/>
      <c r="F23" s="114"/>
      <c r="G23" s="123"/>
      <c r="L23"/>
      <c r="M23" s="2">
        <v>20</v>
      </c>
      <c r="N23" s="2" t="e">
        <f ca="1">VLOOKUP("*"&amp;$N$3&amp;"*",OFFSET(Sheet6!$B$2:$F$439,O22,0),1,FALSE)</f>
        <v>#N/A</v>
      </c>
      <c r="O23" s="2" t="e">
        <f ca="1">VLOOKUP("*"&amp;$N$3&amp;"*",OFFSET(Sheet6!$B$2:$F$406,O22,0),5,FALSE)</f>
        <v>#N/A</v>
      </c>
    </row>
    <row r="24" spans="1:15">
      <c r="A24" s="123"/>
      <c r="B24" s="114"/>
      <c r="C24" s="123"/>
      <c r="D24" s="114"/>
      <c r="E24" s="123"/>
      <c r="F24" s="114"/>
      <c r="G24" s="123"/>
      <c r="L24"/>
      <c r="M24" s="2">
        <v>21</v>
      </c>
      <c r="N24" s="2" t="e">
        <f ca="1">VLOOKUP("*"&amp;$N$3&amp;"*",OFFSET(Sheet6!$B$2:$F$439,O23,0),1,FALSE)</f>
        <v>#N/A</v>
      </c>
      <c r="O24" s="2" t="e">
        <f ca="1">VLOOKUP("*"&amp;$N$3&amp;"*",OFFSET(Sheet6!$B$2:$F$406,O23,0),5,FALSE)</f>
        <v>#N/A</v>
      </c>
    </row>
    <row r="25" spans="1:15">
      <c r="A25" s="123"/>
      <c r="B25" s="114"/>
      <c r="C25" s="123"/>
      <c r="D25" s="114"/>
      <c r="E25" s="123"/>
      <c r="F25" s="114"/>
      <c r="G25" s="123"/>
      <c r="L25"/>
      <c r="M25" s="2">
        <v>22</v>
      </c>
      <c r="N25" s="2" t="e">
        <f ca="1">VLOOKUP("*"&amp;$N$3&amp;"*",OFFSET(Sheet6!$B$2:$F$439,O24,0),1,FALSE)</f>
        <v>#N/A</v>
      </c>
      <c r="O25" s="2" t="e">
        <f ca="1">VLOOKUP("*"&amp;$N$3&amp;"*",OFFSET(Sheet6!$B$2:$F$406,O24,0),5,FALSE)</f>
        <v>#N/A</v>
      </c>
    </row>
    <row r="26" spans="1:15">
      <c r="A26" s="123"/>
      <c r="B26" s="114"/>
      <c r="C26" s="123"/>
      <c r="D26" s="114"/>
      <c r="E26" s="123"/>
      <c r="F26" s="114"/>
      <c r="G26" s="123"/>
      <c r="L26"/>
      <c r="M26" s="2">
        <v>23</v>
      </c>
      <c r="N26" s="2" t="e">
        <f ca="1">VLOOKUP("*"&amp;$N$3&amp;"*",OFFSET(Sheet6!$B$2:$F$439,O25,0),1,FALSE)</f>
        <v>#N/A</v>
      </c>
      <c r="O26" s="2" t="e">
        <f ca="1">VLOOKUP("*"&amp;$N$3&amp;"*",OFFSET(Sheet6!$B$2:$F$406,O25,0),5,FALSE)</f>
        <v>#N/A</v>
      </c>
    </row>
    <row r="27" spans="1:15">
      <c r="A27" s="123"/>
      <c r="B27" s="114"/>
      <c r="C27" s="123"/>
      <c r="D27" s="114"/>
      <c r="E27" s="123"/>
      <c r="F27" s="114"/>
      <c r="G27" s="123"/>
      <c r="L27"/>
      <c r="M27" s="2">
        <v>24</v>
      </c>
      <c r="N27" s="2" t="e">
        <f ca="1">VLOOKUP("*"&amp;$N$3&amp;"*",OFFSET(Sheet6!$B$2:$F$439,O26,0),1,FALSE)</f>
        <v>#N/A</v>
      </c>
      <c r="O27" s="2" t="e">
        <f ca="1">VLOOKUP("*"&amp;$N$3&amp;"*",OFFSET(Sheet6!$B$2:$F$406,O26,0),5,FALSE)</f>
        <v>#N/A</v>
      </c>
    </row>
    <row r="28" spans="1:15">
      <c r="A28" s="123"/>
      <c r="B28" s="114"/>
      <c r="C28" s="123"/>
      <c r="D28" s="114"/>
      <c r="E28" s="123"/>
      <c r="F28" s="114"/>
      <c r="G28" s="123"/>
      <c r="L28"/>
      <c r="M28" s="2">
        <v>25</v>
      </c>
      <c r="N28" s="2" t="e">
        <f ca="1">VLOOKUP("*"&amp;$N$3&amp;"*",OFFSET(Sheet6!$B$2:$F$439,O27,0),1,FALSE)</f>
        <v>#N/A</v>
      </c>
      <c r="O28" s="2" t="e">
        <f ca="1">VLOOKUP("*"&amp;$N$3&amp;"*",OFFSET(Sheet6!$B$2:$F$406,O27,0),5,FALSE)</f>
        <v>#N/A</v>
      </c>
    </row>
    <row r="29" spans="1:15">
      <c r="A29" s="123"/>
      <c r="B29" s="114"/>
      <c r="C29" s="123"/>
      <c r="D29" s="114"/>
      <c r="E29" s="123"/>
      <c r="F29" s="114"/>
      <c r="G29" s="123"/>
      <c r="L29"/>
      <c r="M29" s="2">
        <v>26</v>
      </c>
      <c r="N29" s="2" t="e">
        <f ca="1">VLOOKUP("*"&amp;$N$3&amp;"*",OFFSET(Sheet6!$B$2:$F$439,O28,0),1,FALSE)</f>
        <v>#N/A</v>
      </c>
      <c r="O29" s="2" t="e">
        <f ca="1">VLOOKUP("*"&amp;$N$3&amp;"*",OFFSET(Sheet6!$B$2:$F$406,O28,0),5,FALSE)</f>
        <v>#N/A</v>
      </c>
    </row>
    <row r="30" spans="1:15">
      <c r="A30" s="123"/>
      <c r="B30" s="114"/>
      <c r="C30" s="123"/>
      <c r="D30" s="114"/>
      <c r="E30" s="123"/>
      <c r="F30" s="114"/>
      <c r="G30" s="123"/>
      <c r="L30"/>
      <c r="M30" s="2">
        <v>27</v>
      </c>
      <c r="N30" s="2" t="e">
        <f ca="1">VLOOKUP("*"&amp;$N$3&amp;"*",OFFSET(Sheet6!$B$2:$F$439,O29,0),1,FALSE)</f>
        <v>#N/A</v>
      </c>
      <c r="O30" s="2" t="e">
        <f ca="1">VLOOKUP("*"&amp;$N$3&amp;"*",OFFSET(Sheet6!$B$2:$F$406,O29,0),5,FALSE)</f>
        <v>#N/A</v>
      </c>
    </row>
    <row r="31" spans="1:15">
      <c r="A31" s="123"/>
      <c r="B31" s="114"/>
      <c r="C31" s="123"/>
      <c r="D31" s="114"/>
      <c r="E31" s="123"/>
      <c r="F31" s="114"/>
      <c r="G31" s="123"/>
      <c r="L31"/>
      <c r="M31" s="2">
        <v>28</v>
      </c>
      <c r="N31" s="2" t="e">
        <f ca="1">VLOOKUP("*"&amp;$N$3&amp;"*",OFFSET(Sheet6!$B$2:$F$439,O30,0),1,FALSE)</f>
        <v>#N/A</v>
      </c>
      <c r="O31" s="2" t="e">
        <f ca="1">VLOOKUP("*"&amp;$N$3&amp;"*",OFFSET(Sheet6!$B$2:$F$406,O30,0),5,FALSE)</f>
        <v>#N/A</v>
      </c>
    </row>
    <row r="32" spans="1:15">
      <c r="A32" s="123"/>
      <c r="B32" s="114"/>
      <c r="C32" s="123"/>
      <c r="D32" s="114"/>
      <c r="E32" s="123"/>
      <c r="F32" s="114"/>
      <c r="G32" s="123"/>
      <c r="L32"/>
      <c r="M32" s="2">
        <v>29</v>
      </c>
      <c r="N32" s="2" t="e">
        <f ca="1">VLOOKUP("*"&amp;$N$3&amp;"*",OFFSET(Sheet6!$B$2:$F$439,O31,0),1,FALSE)</f>
        <v>#N/A</v>
      </c>
      <c r="O32" s="2" t="e">
        <f ca="1">VLOOKUP("*"&amp;$N$3&amp;"*",OFFSET(Sheet6!$B$2:$F$406,O31,0),5,FALSE)</f>
        <v>#N/A</v>
      </c>
    </row>
    <row r="33" spans="1:15">
      <c r="A33" s="123"/>
      <c r="B33" s="114"/>
      <c r="C33" s="123"/>
      <c r="D33" s="114"/>
      <c r="E33" s="123"/>
      <c r="F33" s="114"/>
      <c r="G33" s="123"/>
      <c r="L33"/>
      <c r="M33" s="2">
        <v>30</v>
      </c>
      <c r="N33" s="2" t="e">
        <f ca="1">VLOOKUP("*"&amp;$N$3&amp;"*",OFFSET(Sheet6!$B$2:$F$439,O32,0),1,FALSE)</f>
        <v>#N/A</v>
      </c>
      <c r="O33" s="2" t="e">
        <f ca="1">VLOOKUP("*"&amp;$N$3&amp;"*",OFFSET(Sheet6!$B$2:$F$406,O32,0),5,FALSE)</f>
        <v>#N/A</v>
      </c>
    </row>
    <row r="34" spans="1:15">
      <c r="A34" s="123"/>
      <c r="B34" s="114"/>
      <c r="C34" s="123"/>
      <c r="D34" s="114"/>
      <c r="E34" s="123"/>
      <c r="F34" s="114"/>
      <c r="G34" s="123"/>
      <c r="L34"/>
      <c r="M34" s="2">
        <v>31</v>
      </c>
      <c r="N34" s="2" t="e">
        <f ca="1">VLOOKUP("*"&amp;$N$3&amp;"*",OFFSET(Sheet6!$B$2:$F$439,O33,0),1,FALSE)</f>
        <v>#N/A</v>
      </c>
      <c r="O34" s="2" t="e">
        <f ca="1">VLOOKUP("*"&amp;$N$3&amp;"*",OFFSET(Sheet6!$B$2:$F$406,O33,0),5,FALSE)</f>
        <v>#N/A</v>
      </c>
    </row>
    <row r="35" spans="1:15">
      <c r="A35" s="123"/>
      <c r="B35" s="114"/>
      <c r="C35" s="123"/>
      <c r="D35" s="114"/>
      <c r="E35" s="123"/>
      <c r="F35" s="123"/>
      <c r="G35" s="123"/>
      <c r="L35"/>
      <c r="M35" s="2">
        <v>32</v>
      </c>
      <c r="N35" s="2" t="e">
        <f ca="1">VLOOKUP("*"&amp;$N$3&amp;"*",OFFSET(Sheet6!$B$2:$F$439,O34,0),1,FALSE)</f>
        <v>#N/A</v>
      </c>
      <c r="O35" s="2" t="e">
        <f ca="1">VLOOKUP("*"&amp;$N$3&amp;"*",OFFSET(Sheet6!$B$2:$F$406,O34,0),5,FALSE)</f>
        <v>#N/A</v>
      </c>
    </row>
    <row r="36" spans="1:15">
      <c r="A36" s="123"/>
      <c r="B36" s="114"/>
      <c r="C36" s="123"/>
      <c r="D36" s="114"/>
      <c r="E36" s="123"/>
      <c r="F36" s="123"/>
      <c r="G36" s="123"/>
      <c r="L36"/>
      <c r="M36" s="2">
        <v>33</v>
      </c>
      <c r="N36" s="2" t="e">
        <f ca="1">VLOOKUP("*"&amp;$N$3&amp;"*",OFFSET(Sheet6!$B$2:$F$439,O35,0),1,FALSE)</f>
        <v>#N/A</v>
      </c>
      <c r="O36" s="2" t="e">
        <f ca="1">VLOOKUP("*"&amp;$N$3&amp;"*",OFFSET(Sheet6!$B$2:$F$406,O35,0),5,FALSE)</f>
        <v>#N/A</v>
      </c>
    </row>
    <row r="37" spans="1:15">
      <c r="A37" s="123"/>
      <c r="B37" s="114"/>
      <c r="C37" s="123"/>
      <c r="D37" s="114"/>
      <c r="E37" s="123"/>
      <c r="F37" s="123"/>
      <c r="G37" s="123"/>
      <c r="L37"/>
      <c r="M37" s="2">
        <v>34</v>
      </c>
      <c r="N37" s="2" t="e">
        <f ca="1">VLOOKUP("*"&amp;$N$3&amp;"*",OFFSET(Sheet6!$B$2:$F$439,O36,0),1,FALSE)</f>
        <v>#N/A</v>
      </c>
      <c r="O37" s="2" t="e">
        <f ca="1">VLOOKUP("*"&amp;$N$3&amp;"*",OFFSET(Sheet6!$B$2:$F$406,O36,0),5,FALSE)</f>
        <v>#N/A</v>
      </c>
    </row>
    <row r="38" spans="1:15">
      <c r="A38" s="123"/>
      <c r="B38" s="114"/>
      <c r="C38" s="123"/>
      <c r="D38" s="114"/>
      <c r="E38" s="123"/>
      <c r="F38" s="123"/>
      <c r="G38" s="123"/>
      <c r="L38"/>
      <c r="M38" s="2">
        <v>35</v>
      </c>
      <c r="N38" s="2" t="e">
        <f ca="1">VLOOKUP("*"&amp;$N$3&amp;"*",OFFSET(Sheet6!$B$2:$F$439,O37,0),1,FALSE)</f>
        <v>#N/A</v>
      </c>
      <c r="O38" s="2" t="e">
        <f ca="1">VLOOKUP("*"&amp;$N$3&amp;"*",OFFSET(Sheet6!$B$2:$F$406,O37,0),5,FALSE)</f>
        <v>#N/A</v>
      </c>
    </row>
    <row r="39" spans="1:15">
      <c r="A39" s="123"/>
      <c r="B39" s="114"/>
      <c r="C39" s="123"/>
      <c r="D39" s="114"/>
      <c r="E39" s="123"/>
      <c r="F39" s="123"/>
      <c r="G39" s="123"/>
      <c r="L39"/>
      <c r="M39" s="2">
        <v>36</v>
      </c>
      <c r="N39" s="2" t="e">
        <f ca="1">VLOOKUP("*"&amp;$N$3&amp;"*",OFFSET(Sheet6!$B$2:$F$439,O38,0),1,FALSE)</f>
        <v>#N/A</v>
      </c>
      <c r="O39" s="2" t="e">
        <f ca="1">VLOOKUP("*"&amp;$N$3&amp;"*",OFFSET(Sheet6!$B$2:$F$406,O38,0),5,FALSE)</f>
        <v>#N/A</v>
      </c>
    </row>
    <row r="40" spans="1:15">
      <c r="A40" s="123"/>
      <c r="B40" s="114"/>
      <c r="C40" s="123"/>
      <c r="D40" s="114"/>
      <c r="E40" s="123"/>
      <c r="F40" s="123"/>
      <c r="G40" s="123"/>
      <c r="L40"/>
      <c r="M40" s="2">
        <v>37</v>
      </c>
      <c r="N40" s="2" t="e">
        <f ca="1">VLOOKUP("*"&amp;$N$3&amp;"*",OFFSET(Sheet6!$B$2:$F$439,O39,0),1,FALSE)</f>
        <v>#N/A</v>
      </c>
      <c r="O40" s="2" t="e">
        <f ca="1">VLOOKUP("*"&amp;$N$3&amp;"*",OFFSET(Sheet6!$B$2:$F$406,O39,0),5,FALSE)</f>
        <v>#N/A</v>
      </c>
    </row>
    <row r="41" spans="1:15">
      <c r="A41" s="123"/>
      <c r="B41" s="114"/>
      <c r="C41" s="123"/>
      <c r="D41" s="114"/>
      <c r="E41" s="123"/>
      <c r="F41" s="123"/>
      <c r="G41" s="123"/>
      <c r="L41"/>
      <c r="M41" s="2">
        <v>38</v>
      </c>
      <c r="N41" s="2" t="e">
        <f ca="1">VLOOKUP("*"&amp;$N$3&amp;"*",OFFSET(Sheet6!$B$2:$F$439,O40,0),1,FALSE)</f>
        <v>#N/A</v>
      </c>
      <c r="O41" s="2" t="e">
        <f ca="1">VLOOKUP("*"&amp;$N$3&amp;"*",OFFSET(Sheet6!$B$2:$F$406,O40,0),5,FALSE)</f>
        <v>#N/A</v>
      </c>
    </row>
    <row r="42" spans="1:15">
      <c r="A42" s="123"/>
      <c r="B42" s="114"/>
      <c r="C42" s="123"/>
      <c r="D42" s="114"/>
      <c r="E42" s="123"/>
      <c r="F42" s="123"/>
      <c r="G42" s="123"/>
      <c r="L42"/>
      <c r="M42" s="2">
        <v>39</v>
      </c>
      <c r="N42" s="2" t="e">
        <f ca="1">VLOOKUP("*"&amp;$N$3&amp;"*",OFFSET(Sheet6!$B$2:$F$439,O41,0),1,FALSE)</f>
        <v>#N/A</v>
      </c>
      <c r="O42" s="2" t="e">
        <f ca="1">VLOOKUP("*"&amp;$N$3&amp;"*",OFFSET(Sheet6!$B$2:$F$406,O41,0),5,FALSE)</f>
        <v>#N/A</v>
      </c>
    </row>
    <row r="43" spans="1:15">
      <c r="A43" s="123"/>
      <c r="B43" s="114"/>
      <c r="C43" s="123"/>
      <c r="D43" s="114"/>
      <c r="E43" s="123"/>
      <c r="F43" s="123"/>
      <c r="G43" s="123"/>
      <c r="L43"/>
      <c r="M43" s="2">
        <v>40</v>
      </c>
      <c r="N43" s="2" t="e">
        <f ca="1">VLOOKUP("*"&amp;$N$3&amp;"*",OFFSET(Sheet6!$B$2:$F$439,O42,0),1,FALSE)</f>
        <v>#N/A</v>
      </c>
      <c r="O43" s="2" t="e">
        <f ca="1">VLOOKUP("*"&amp;$N$3&amp;"*",OFFSET(Sheet6!$B$2:$F$406,O42,0),5,FALSE)</f>
        <v>#N/A</v>
      </c>
    </row>
    <row r="44" spans="1:15">
      <c r="A44" s="123"/>
      <c r="B44" s="114"/>
      <c r="C44" s="123"/>
      <c r="D44" s="114"/>
      <c r="E44" s="123"/>
      <c r="F44" s="123"/>
      <c r="G44" s="123"/>
      <c r="L44"/>
      <c r="M44" s="2">
        <v>41</v>
      </c>
      <c r="N44" s="2" t="e">
        <f ca="1">VLOOKUP("*"&amp;$N$3&amp;"*",OFFSET(Sheet6!$B$2:$F$439,O43,0),1,FALSE)</f>
        <v>#N/A</v>
      </c>
      <c r="O44" s="2" t="e">
        <f ca="1">VLOOKUP("*"&amp;$N$3&amp;"*",OFFSET(Sheet6!$B$2:$F$406,O43,0),5,FALSE)</f>
        <v>#N/A</v>
      </c>
    </row>
    <row r="45" spans="1:15">
      <c r="A45" s="123"/>
      <c r="B45" s="114"/>
      <c r="C45" s="123"/>
      <c r="D45" s="114"/>
      <c r="E45" s="123"/>
      <c r="L45"/>
      <c r="M45" s="2">
        <v>42</v>
      </c>
      <c r="N45" s="2" t="e">
        <f ca="1">VLOOKUP("*"&amp;$N$3&amp;"*",OFFSET(Sheet6!$B$2:$F$439,O44,0),1,FALSE)</f>
        <v>#N/A</v>
      </c>
      <c r="O45" s="2" t="e">
        <f ca="1">VLOOKUP("*"&amp;$N$3&amp;"*",OFFSET(Sheet6!$B$2:$F$406,O44,0),5,FALSE)</f>
        <v>#N/A</v>
      </c>
    </row>
    <row r="46" spans="1:15">
      <c r="L46"/>
      <c r="M46" s="2">
        <v>43</v>
      </c>
      <c r="N46" s="2" t="e">
        <f ca="1">VLOOKUP("*"&amp;$N$3&amp;"*",OFFSET(Sheet6!$B$2:$F$439,O45,0),1,FALSE)</f>
        <v>#N/A</v>
      </c>
      <c r="O46" s="2" t="e">
        <f ca="1">VLOOKUP("*"&amp;$N$3&amp;"*",OFFSET(Sheet6!$B$2:$F$406,O45,0),5,FALSE)</f>
        <v>#N/A</v>
      </c>
    </row>
    <row r="47" spans="1:15">
      <c r="L47"/>
      <c r="M47" s="2">
        <v>44</v>
      </c>
      <c r="N47" s="2" t="e">
        <f ca="1">VLOOKUP("*"&amp;$N$3&amp;"*",OFFSET(Sheet6!$B$2:$F$439,O46,0),1,FALSE)</f>
        <v>#N/A</v>
      </c>
      <c r="O47" s="2" t="e">
        <f ca="1">VLOOKUP("*"&amp;$N$3&amp;"*",OFFSET(Sheet6!$B$2:$F$406,O46,0),5,FALSE)</f>
        <v>#N/A</v>
      </c>
    </row>
    <row r="48" spans="1:15">
      <c r="L48"/>
      <c r="M48" s="2">
        <v>45</v>
      </c>
      <c r="N48" s="2" t="e">
        <f ca="1">VLOOKUP("*"&amp;$N$3&amp;"*",OFFSET(Sheet6!$B$2:$F$439,O47,0),1,FALSE)</f>
        <v>#N/A</v>
      </c>
      <c r="O48" s="2" t="e">
        <f ca="1">VLOOKUP("*"&amp;$N$3&amp;"*",OFFSET(Sheet6!$B$2:$F$406,O47,0),5,FALSE)</f>
        <v>#N/A</v>
      </c>
    </row>
    <row r="49" spans="12:15">
      <c r="L49"/>
      <c r="M49" s="2">
        <v>46</v>
      </c>
      <c r="N49" s="2" t="e">
        <f ca="1">VLOOKUP("*"&amp;$N$3&amp;"*",OFFSET(Sheet6!$B$2:$F$439,O48,0),1,FALSE)</f>
        <v>#N/A</v>
      </c>
      <c r="O49" s="2" t="e">
        <f ca="1">VLOOKUP("*"&amp;$N$3&amp;"*",OFFSET(Sheet6!$B$2:$F$406,O48,0),5,FALSE)</f>
        <v>#N/A</v>
      </c>
    </row>
    <row r="50" spans="12:15">
      <c r="L50"/>
      <c r="M50" s="2">
        <v>47</v>
      </c>
      <c r="N50" s="2" t="e">
        <f ca="1">VLOOKUP("*"&amp;$N$3&amp;"*",OFFSET(Sheet6!$B$2:$F$439,O49,0),1,FALSE)</f>
        <v>#N/A</v>
      </c>
      <c r="O50" s="2" t="e">
        <f ca="1">VLOOKUP("*"&amp;$N$3&amp;"*",OFFSET(Sheet6!$B$2:$F$406,O49,0),5,FALSE)</f>
        <v>#N/A</v>
      </c>
    </row>
    <row r="51" spans="12:15">
      <c r="L51"/>
      <c r="M51" s="2">
        <v>48</v>
      </c>
      <c r="N51" s="2" t="e">
        <f ca="1">VLOOKUP("*"&amp;$N$3&amp;"*",OFFSET(Sheet6!$B$2:$F$439,O50,0),1,FALSE)</f>
        <v>#N/A</v>
      </c>
      <c r="O51" s="2" t="e">
        <f ca="1">VLOOKUP("*"&amp;$N$3&amp;"*",OFFSET(Sheet6!$B$2:$F$406,O50,0),5,FALSE)</f>
        <v>#N/A</v>
      </c>
    </row>
    <row r="52" spans="12:15">
      <c r="L52"/>
      <c r="M52" s="2">
        <v>49</v>
      </c>
      <c r="N52" s="2" t="e">
        <f ca="1">VLOOKUP("*"&amp;$N$3&amp;"*",OFFSET(Sheet6!$B$2:$F$439,O51,0),1,FALSE)</f>
        <v>#N/A</v>
      </c>
      <c r="O52" s="2" t="e">
        <f ca="1">VLOOKUP("*"&amp;$N$3&amp;"*",OFFSET(Sheet6!$B$2:$F$406,O51,0),5,FALSE)</f>
        <v>#N/A</v>
      </c>
    </row>
    <row r="53" spans="12:15">
      <c r="L53"/>
      <c r="M53" s="2">
        <v>50</v>
      </c>
      <c r="N53" s="2" t="e">
        <f ca="1">VLOOKUP("*"&amp;$N$3&amp;"*",OFFSET(Sheet6!$B$2:$F$439,O52,0),1,FALSE)</f>
        <v>#N/A</v>
      </c>
      <c r="O53" s="2" t="e">
        <f ca="1">VLOOKUP("*"&amp;$N$3&amp;"*",OFFSET(Sheet6!$B$2:$F$406,O52,0),5,FALSE)</f>
        <v>#N/A</v>
      </c>
    </row>
    <row r="54" spans="12:15">
      <c r="L54"/>
      <c r="M54" s="2">
        <v>51</v>
      </c>
      <c r="N54" s="2" t="e">
        <f ca="1">VLOOKUP("*"&amp;$N$3&amp;"*",OFFSET(Sheet6!$B$2:$F$439,O53,0),1,FALSE)</f>
        <v>#N/A</v>
      </c>
      <c r="O54" s="2" t="e">
        <f ca="1">VLOOKUP("*"&amp;$N$3&amp;"*",OFFSET(Sheet6!$B$2:$F$406,O53,0),5,FALSE)</f>
        <v>#N/A</v>
      </c>
    </row>
    <row r="55" spans="12:15">
      <c r="L55"/>
      <c r="M55" s="2">
        <v>52</v>
      </c>
      <c r="N55" s="2" t="e">
        <f ca="1">VLOOKUP("*"&amp;$N$3&amp;"*",OFFSET(Sheet6!$B$2:$F$439,O54,0),1,FALSE)</f>
        <v>#N/A</v>
      </c>
      <c r="O55" s="2" t="e">
        <f ca="1">VLOOKUP("*"&amp;$N$3&amp;"*",OFFSET(Sheet6!$B$2:$F$406,O54,0),5,FALSE)</f>
        <v>#N/A</v>
      </c>
    </row>
    <row r="56" spans="12:15">
      <c r="L56"/>
      <c r="M56" s="2">
        <v>53</v>
      </c>
      <c r="N56" s="2" t="e">
        <f ca="1">VLOOKUP("*"&amp;$N$3&amp;"*",OFFSET(Sheet6!$B$2:$F$439,O55,0),1,FALSE)</f>
        <v>#N/A</v>
      </c>
      <c r="O56" s="2" t="e">
        <f ca="1">VLOOKUP("*"&amp;$N$3&amp;"*",OFFSET(Sheet6!$B$2:$F$406,O55,0),5,FALSE)</f>
        <v>#N/A</v>
      </c>
    </row>
    <row r="57" spans="12:15">
      <c r="L57"/>
      <c r="M57" s="2">
        <v>54</v>
      </c>
      <c r="N57" s="2" t="e">
        <f ca="1">VLOOKUP("*"&amp;$N$3&amp;"*",OFFSET(Sheet6!$B$2:$F$439,O56,0),1,FALSE)</f>
        <v>#N/A</v>
      </c>
      <c r="O57" s="2" t="e">
        <f ca="1">VLOOKUP("*"&amp;$N$3&amp;"*",OFFSET(Sheet6!$B$2:$F$406,O56,0),5,FALSE)</f>
        <v>#N/A</v>
      </c>
    </row>
    <row r="58" spans="12:15">
      <c r="L58"/>
      <c r="M58" s="2">
        <v>55</v>
      </c>
      <c r="N58" s="2" t="e">
        <f ca="1">VLOOKUP("*"&amp;$N$3&amp;"*",OFFSET(Sheet6!$B$2:$F$439,O57,0),1,FALSE)</f>
        <v>#N/A</v>
      </c>
      <c r="O58" s="2" t="e">
        <f ca="1">VLOOKUP("*"&amp;$N$3&amp;"*",OFFSET(Sheet6!$B$2:$F$406,O57,0),5,FALSE)</f>
        <v>#N/A</v>
      </c>
    </row>
    <row r="59" spans="12:15">
      <c r="L59"/>
      <c r="M59" s="2">
        <v>56</v>
      </c>
      <c r="N59" s="2" t="e">
        <f ca="1">VLOOKUP("*"&amp;$N$3&amp;"*",OFFSET(Sheet6!$B$2:$F$439,O58,0),1,FALSE)</f>
        <v>#N/A</v>
      </c>
      <c r="O59" s="2" t="e">
        <f ca="1">VLOOKUP("*"&amp;$N$3&amp;"*",OFFSET(Sheet6!$B$2:$F$406,O58,0),5,FALSE)</f>
        <v>#N/A</v>
      </c>
    </row>
    <row r="60" spans="12:15">
      <c r="L60"/>
      <c r="M60" s="2">
        <v>57</v>
      </c>
      <c r="N60" s="2" t="e">
        <f ca="1">VLOOKUP("*"&amp;$N$3&amp;"*",OFFSET(Sheet6!$B$2:$F$439,O59,0),1,FALSE)</f>
        <v>#N/A</v>
      </c>
      <c r="O60" s="2" t="e">
        <f ca="1">VLOOKUP("*"&amp;$N$3&amp;"*",OFFSET(Sheet6!$B$2:$F$406,O59,0),5,FALSE)</f>
        <v>#N/A</v>
      </c>
    </row>
    <row r="61" spans="12:15">
      <c r="M61" s="2">
        <v>58</v>
      </c>
      <c r="N61" s="2" t="e">
        <f ca="1">VLOOKUP("*"&amp;$N$3&amp;"*",OFFSET(Sheet6!$B$2:$F$439,O60,0),1,FALSE)</f>
        <v>#N/A</v>
      </c>
      <c r="O61" s="2" t="e">
        <f ca="1">VLOOKUP("*"&amp;$N$3&amp;"*",OFFSET(Sheet6!$B$2:$F$406,O60,0),5,FALSE)</f>
        <v>#N/A</v>
      </c>
    </row>
    <row r="62" spans="12:15">
      <c r="M62" s="2">
        <v>59</v>
      </c>
      <c r="N62" s="2" t="e">
        <f ca="1">VLOOKUP("*"&amp;$N$3&amp;"*",OFFSET(Sheet6!$B$2:$F$439,O61,0),1,FALSE)</f>
        <v>#N/A</v>
      </c>
      <c r="O62" s="2" t="e">
        <f ca="1">VLOOKUP("*"&amp;$N$3&amp;"*",OFFSET(Sheet6!$B$2:$F$406,O61,0),5,FALSE)</f>
        <v>#N/A</v>
      </c>
    </row>
    <row r="63" spans="12:15">
      <c r="M63" s="2">
        <v>60</v>
      </c>
      <c r="N63" s="2" t="e">
        <f ca="1">VLOOKUP("*"&amp;$N$3&amp;"*",OFFSET(Sheet6!$B$2:$F$439,O62,0),1,FALSE)</f>
        <v>#N/A</v>
      </c>
      <c r="O63" s="2" t="e">
        <f ca="1">VLOOKUP("*"&amp;$N$3&amp;"*",OFFSET(Sheet6!$B$2:$F$406,O62,0),5,FALSE)</f>
        <v>#N/A</v>
      </c>
    </row>
    <row r="64" spans="12:15">
      <c r="M64" s="2">
        <v>61</v>
      </c>
      <c r="N64" s="2" t="e">
        <f ca="1">VLOOKUP("*"&amp;$N$3&amp;"*",OFFSET(Sheet6!$B$2:$F$439,O63,0),1,FALSE)</f>
        <v>#N/A</v>
      </c>
      <c r="O64" s="2" t="e">
        <f ca="1">VLOOKUP("*"&amp;$N$3&amp;"*",OFFSET(Sheet6!$B$2:$F$406,O63,0),5,FALSE)</f>
        <v>#N/A</v>
      </c>
    </row>
    <row r="65" spans="13:15">
      <c r="M65" s="2">
        <v>62</v>
      </c>
      <c r="N65" s="2" t="e">
        <f ca="1">VLOOKUP("*"&amp;$N$3&amp;"*",OFFSET(Sheet6!$B$2:$F$439,O64,0),1,FALSE)</f>
        <v>#N/A</v>
      </c>
      <c r="O65" s="2" t="e">
        <f ca="1">VLOOKUP("*"&amp;$N$3&amp;"*",OFFSET(Sheet6!$B$2:$F$406,O64,0),5,FALSE)</f>
        <v>#N/A</v>
      </c>
    </row>
    <row r="66" spans="13:15">
      <c r="M66" s="2">
        <v>63</v>
      </c>
      <c r="N66" s="2" t="e">
        <f ca="1">VLOOKUP("*"&amp;$N$3&amp;"*",OFFSET(Sheet6!$B$2:$F$439,O65,0),1,FALSE)</f>
        <v>#N/A</v>
      </c>
      <c r="O66" s="2" t="e">
        <f ca="1">VLOOKUP("*"&amp;$N$3&amp;"*",OFFSET(Sheet6!$B$2:$F$406,O65,0),5,FALSE)</f>
        <v>#N/A</v>
      </c>
    </row>
    <row r="67" spans="13:15">
      <c r="M67" s="2">
        <v>64</v>
      </c>
      <c r="N67" s="2" t="e">
        <f ca="1">VLOOKUP("*"&amp;$N$3&amp;"*",OFFSET(Sheet6!$B$2:$F$439,O66,0),1,FALSE)</f>
        <v>#N/A</v>
      </c>
      <c r="O67" s="2" t="e">
        <f ca="1">VLOOKUP("*"&amp;$N$3&amp;"*",OFFSET(Sheet6!$B$2:$F$406,O66,0),5,FALSE)</f>
        <v>#N/A</v>
      </c>
    </row>
    <row r="68" spans="13:15">
      <c r="M68" s="2">
        <v>65</v>
      </c>
      <c r="N68" s="2" t="e">
        <f ca="1">VLOOKUP("*"&amp;$N$3&amp;"*",OFFSET(Sheet6!$B$2:$F$439,O67,0),1,FALSE)</f>
        <v>#N/A</v>
      </c>
      <c r="O68" s="2" t="e">
        <f ca="1">VLOOKUP("*"&amp;$N$3&amp;"*",OFFSET(Sheet6!$B$2:$F$406,O67,0),5,FALSE)</f>
        <v>#N/A</v>
      </c>
    </row>
    <row r="69" spans="13:15">
      <c r="M69" s="2">
        <v>66</v>
      </c>
      <c r="N69" s="2" t="e">
        <f ca="1">VLOOKUP("*"&amp;$N$3&amp;"*",OFFSET(Sheet6!$B$2:$F$439,O68,0),1,FALSE)</f>
        <v>#N/A</v>
      </c>
      <c r="O69" s="2" t="e">
        <f ca="1">VLOOKUP("*"&amp;$N$3&amp;"*",OFFSET(Sheet6!$B$2:$F$406,O68,0),5,FALSE)</f>
        <v>#N/A</v>
      </c>
    </row>
    <row r="70" spans="13:15">
      <c r="M70" s="2">
        <v>67</v>
      </c>
      <c r="N70" s="2" t="e">
        <f ca="1">VLOOKUP("*"&amp;$N$3&amp;"*",OFFSET(Sheet6!$B$2:$F$439,O69,0),1,FALSE)</f>
        <v>#N/A</v>
      </c>
      <c r="O70" s="2" t="e">
        <f ca="1">VLOOKUP("*"&amp;$N$3&amp;"*",OFFSET(Sheet6!$B$2:$F$406,O69,0),5,FALSE)</f>
        <v>#N/A</v>
      </c>
    </row>
    <row r="71" spans="13:15">
      <c r="M71" s="2">
        <v>68</v>
      </c>
      <c r="N71" s="2" t="e">
        <f ca="1">VLOOKUP("*"&amp;$N$3&amp;"*",OFFSET(Sheet6!$B$2:$F$439,O70,0),1,FALSE)</f>
        <v>#N/A</v>
      </c>
      <c r="O71" s="2" t="e">
        <f ca="1">VLOOKUP("*"&amp;$N$3&amp;"*",OFFSET(Sheet6!$B$2:$F$406,O70,0),5,FALSE)</f>
        <v>#N/A</v>
      </c>
    </row>
    <row r="72" spans="13:15">
      <c r="M72" s="2">
        <v>69</v>
      </c>
      <c r="N72" s="2" t="e">
        <f ca="1">VLOOKUP("*"&amp;$N$3&amp;"*",OFFSET(Sheet6!$B$2:$F$439,O71,0),1,FALSE)</f>
        <v>#N/A</v>
      </c>
      <c r="O72" s="2" t="e">
        <f ca="1">VLOOKUP("*"&amp;$N$3&amp;"*",OFFSET(Sheet6!$B$2:$F$406,O71,0),5,FALSE)</f>
        <v>#N/A</v>
      </c>
    </row>
    <row r="73" spans="13:15">
      <c r="M73" s="2">
        <v>70</v>
      </c>
      <c r="N73" s="2" t="e">
        <f ca="1">VLOOKUP("*"&amp;$N$3&amp;"*",OFFSET(Sheet6!$B$2:$F$439,O72,0),1,FALSE)</f>
        <v>#N/A</v>
      </c>
      <c r="O73" s="2" t="e">
        <f ca="1">VLOOKUP("*"&amp;$N$3&amp;"*",OFFSET(Sheet6!$B$2:$F$406,O72,0),5,FALSE)</f>
        <v>#N/A</v>
      </c>
    </row>
    <row r="74" spans="13:15">
      <c r="M74" s="2">
        <v>71</v>
      </c>
      <c r="N74" s="2" t="e">
        <f ca="1">VLOOKUP("*"&amp;$N$3&amp;"*",OFFSET(Sheet6!$B$2:$F$439,O73,0),1,FALSE)</f>
        <v>#N/A</v>
      </c>
      <c r="O74" s="2" t="e">
        <f ca="1">VLOOKUP("*"&amp;$N$3&amp;"*",OFFSET(Sheet6!$B$2:$F$406,O73,0),5,FALSE)</f>
        <v>#N/A</v>
      </c>
    </row>
    <row r="75" spans="13:15">
      <c r="M75" s="2">
        <v>72</v>
      </c>
      <c r="N75" s="2" t="e">
        <f ca="1">VLOOKUP("*"&amp;$N$3&amp;"*",OFFSET(Sheet6!$B$2:$F$439,O74,0),1,FALSE)</f>
        <v>#N/A</v>
      </c>
      <c r="O75" s="2" t="e">
        <f ca="1">VLOOKUP("*"&amp;$N$3&amp;"*",OFFSET(Sheet6!$B$2:$F$406,O74,0),5,FALSE)</f>
        <v>#N/A</v>
      </c>
    </row>
    <row r="76" spans="13:15">
      <c r="M76" s="2">
        <v>73</v>
      </c>
      <c r="N76" s="2" t="e">
        <f ca="1">VLOOKUP("*"&amp;$N$3&amp;"*",OFFSET(Sheet6!$B$2:$F$439,O75,0),1,FALSE)</f>
        <v>#N/A</v>
      </c>
      <c r="O76" s="2" t="e">
        <f ca="1">VLOOKUP("*"&amp;$N$3&amp;"*",OFFSET(Sheet6!$B$2:$F$406,O75,0),5,FALSE)</f>
        <v>#N/A</v>
      </c>
    </row>
    <row r="77" spans="13:15">
      <c r="M77" s="2">
        <v>74</v>
      </c>
      <c r="N77" s="2" t="e">
        <f ca="1">VLOOKUP("*"&amp;$N$3&amp;"*",OFFSET(Sheet6!$B$2:$F$439,O76,0),1,FALSE)</f>
        <v>#N/A</v>
      </c>
      <c r="O77" s="2" t="e">
        <f ca="1">VLOOKUP("*"&amp;$N$3&amp;"*",OFFSET(Sheet6!$B$2:$F$406,O76,0),5,FALSE)</f>
        <v>#N/A</v>
      </c>
    </row>
  </sheetData>
  <sheetProtection sheet="1" objects="1" scenarios="1" selectLockedCells="1"/>
  <mergeCells count="32">
    <mergeCell ref="C3:E3"/>
    <mergeCell ref="A2:B2"/>
    <mergeCell ref="A14:D14"/>
    <mergeCell ref="E14:H14"/>
    <mergeCell ref="C2:E2"/>
    <mergeCell ref="I14:J14"/>
    <mergeCell ref="A9:B9"/>
    <mergeCell ref="C9:E9"/>
    <mergeCell ref="A10:B10"/>
    <mergeCell ref="C10:E10"/>
    <mergeCell ref="A11:B11"/>
    <mergeCell ref="A12:H12"/>
    <mergeCell ref="I12:J12"/>
    <mergeCell ref="A13:D13"/>
    <mergeCell ref="E13:H13"/>
    <mergeCell ref="I13:J13"/>
    <mergeCell ref="C1:E1"/>
    <mergeCell ref="I11:L11"/>
    <mergeCell ref="C6:E6"/>
    <mergeCell ref="A7:B7"/>
    <mergeCell ref="C7:E7"/>
    <mergeCell ref="A8:B8"/>
    <mergeCell ref="C8:E8"/>
    <mergeCell ref="F3:L3"/>
    <mergeCell ref="A4:B4"/>
    <mergeCell ref="C4:E4"/>
    <mergeCell ref="F4:L4"/>
    <mergeCell ref="A5:B5"/>
    <mergeCell ref="C5:E5"/>
    <mergeCell ref="F5:J7"/>
    <mergeCell ref="A6:B6"/>
    <mergeCell ref="A3:B3"/>
  </mergeCells>
  <phoneticPr fontId="6"/>
  <dataValidations count="7">
    <dataValidation imeMode="on" allowBlank="1" showInputMessage="1" showErrorMessage="1" sqref="IN4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B65541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B131077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B196613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B262149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B327685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B393221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B458757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B524293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B589829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B655365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B720901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B786437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B851973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B917509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B983045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B5 IN7:IN10 SJ7:SJ10 ACF7:ACF10 AMB7:AMB10 AVX7:AVX10 BFT7:BFT10 BPP7:BPP10 BZL7:BZL10 CJH7:CJH10 CTD7:CTD10 DCZ7:DCZ10 DMV7:DMV10 DWR7:DWR10 EGN7:EGN10 EQJ7:EQJ10 FAF7:FAF10 FKB7:FKB10 FTX7:FTX10 GDT7:GDT10 GNP7:GNP10 GXL7:GXL10 HHH7:HHH10 HRD7:HRD10 IAZ7:IAZ10 IKV7:IKV10 IUR7:IUR10 JEN7:JEN10 JOJ7:JOJ10 JYF7:JYF10 KIB7:KIB10 KRX7:KRX10 LBT7:LBT10 LLP7:LLP10 LVL7:LVL10 MFH7:MFH10 MPD7:MPD10 MYZ7:MYZ10 NIV7:NIV10 NSR7:NSR10 OCN7:OCN10 OMJ7:OMJ10 OWF7:OWF10 PGB7:PGB10 PPX7:PPX10 PZT7:PZT10 QJP7:QJP10 QTL7:QTL10 RDH7:RDH10 RND7:RND10 RWZ7:RWZ10 SGV7:SGV10 SQR7:SQR10 TAN7:TAN10 TKJ7:TKJ10 TUF7:TUF10 UEB7:UEB10 UNX7:UNX10 UXT7:UXT10 VHP7:VHP10 VRL7:VRL10 WBH7:WBH10 WLD7:WLD10 WUZ7:WUZ10 B65544:B65546 IN65544:IN65546 SJ65544:SJ65546 ACF65544:ACF65546 AMB65544:AMB65546 AVX65544:AVX65546 BFT65544:BFT65546 BPP65544:BPP65546 BZL65544:BZL65546 CJH65544:CJH65546 CTD65544:CTD65546 DCZ65544:DCZ65546 DMV65544:DMV65546 DWR65544:DWR65546 EGN65544:EGN65546 EQJ65544:EQJ65546 FAF65544:FAF65546 FKB65544:FKB65546 FTX65544:FTX65546 GDT65544:GDT65546 GNP65544:GNP65546 GXL65544:GXL65546 HHH65544:HHH65546 HRD65544:HRD65546 IAZ65544:IAZ65546 IKV65544:IKV65546 IUR65544:IUR65546 JEN65544:JEN65546 JOJ65544:JOJ65546 JYF65544:JYF65546 KIB65544:KIB65546 KRX65544:KRX65546 LBT65544:LBT65546 LLP65544:LLP65546 LVL65544:LVL65546 MFH65544:MFH65546 MPD65544:MPD65546 MYZ65544:MYZ65546 NIV65544:NIV65546 NSR65544:NSR65546 OCN65544:OCN65546 OMJ65544:OMJ65546 OWF65544:OWF65546 PGB65544:PGB65546 PPX65544:PPX65546 PZT65544:PZT65546 QJP65544:QJP65546 QTL65544:QTL65546 RDH65544:RDH65546 RND65544:RND65546 RWZ65544:RWZ65546 SGV65544:SGV65546 SQR65544:SQR65546 TAN65544:TAN65546 TKJ65544:TKJ65546 TUF65544:TUF65546 UEB65544:UEB65546 UNX65544:UNX65546 UXT65544:UXT65546 VHP65544:VHP65546 VRL65544:VRL65546 WBH65544:WBH65546 WLD65544:WLD65546 WUZ65544:WUZ65546 B131080:B131082 IN131080:IN131082 SJ131080:SJ131082 ACF131080:ACF131082 AMB131080:AMB131082 AVX131080:AVX131082 BFT131080:BFT131082 BPP131080:BPP131082 BZL131080:BZL131082 CJH131080:CJH131082 CTD131080:CTD131082 DCZ131080:DCZ131082 DMV131080:DMV131082 DWR131080:DWR131082 EGN131080:EGN131082 EQJ131080:EQJ131082 FAF131080:FAF131082 FKB131080:FKB131082 FTX131080:FTX131082 GDT131080:GDT131082 GNP131080:GNP131082 GXL131080:GXL131082 HHH131080:HHH131082 HRD131080:HRD131082 IAZ131080:IAZ131082 IKV131080:IKV131082 IUR131080:IUR131082 JEN131080:JEN131082 JOJ131080:JOJ131082 JYF131080:JYF131082 KIB131080:KIB131082 KRX131080:KRX131082 LBT131080:LBT131082 LLP131080:LLP131082 LVL131080:LVL131082 MFH131080:MFH131082 MPD131080:MPD131082 MYZ131080:MYZ131082 NIV131080:NIV131082 NSR131080:NSR131082 OCN131080:OCN131082 OMJ131080:OMJ131082 OWF131080:OWF131082 PGB131080:PGB131082 PPX131080:PPX131082 PZT131080:PZT131082 QJP131080:QJP131082 QTL131080:QTL131082 RDH131080:RDH131082 RND131080:RND131082 RWZ131080:RWZ131082 SGV131080:SGV131082 SQR131080:SQR131082 TAN131080:TAN131082 TKJ131080:TKJ131082 TUF131080:TUF131082 UEB131080:UEB131082 UNX131080:UNX131082 UXT131080:UXT131082 VHP131080:VHP131082 VRL131080:VRL131082 WBH131080:WBH131082 WLD131080:WLD131082 WUZ131080:WUZ131082 B196616:B196618 IN196616:IN196618 SJ196616:SJ196618 ACF196616:ACF196618 AMB196616:AMB196618 AVX196616:AVX196618 BFT196616:BFT196618 BPP196616:BPP196618 BZL196616:BZL196618 CJH196616:CJH196618 CTD196616:CTD196618 DCZ196616:DCZ196618 DMV196616:DMV196618 DWR196616:DWR196618 EGN196616:EGN196618 EQJ196616:EQJ196618 FAF196616:FAF196618 FKB196616:FKB196618 FTX196616:FTX196618 GDT196616:GDT196618 GNP196616:GNP196618 GXL196616:GXL196618 HHH196616:HHH196618 HRD196616:HRD196618 IAZ196616:IAZ196618 IKV196616:IKV196618 IUR196616:IUR196618 JEN196616:JEN196618 JOJ196616:JOJ196618 JYF196616:JYF196618 KIB196616:KIB196618 KRX196616:KRX196618 LBT196616:LBT196618 LLP196616:LLP196618 LVL196616:LVL196618 MFH196616:MFH196618 MPD196616:MPD196618 MYZ196616:MYZ196618 NIV196616:NIV196618 NSR196616:NSR196618 OCN196616:OCN196618 OMJ196616:OMJ196618 OWF196616:OWF196618 PGB196616:PGB196618 PPX196616:PPX196618 PZT196616:PZT196618 QJP196616:QJP196618 QTL196616:QTL196618 RDH196616:RDH196618 RND196616:RND196618 RWZ196616:RWZ196618 SGV196616:SGV196618 SQR196616:SQR196618 TAN196616:TAN196618 TKJ196616:TKJ196618 TUF196616:TUF196618 UEB196616:UEB196618 UNX196616:UNX196618 UXT196616:UXT196618 VHP196616:VHP196618 VRL196616:VRL196618 WBH196616:WBH196618 WLD196616:WLD196618 WUZ196616:WUZ196618 B262152:B262154 IN262152:IN262154 SJ262152:SJ262154 ACF262152:ACF262154 AMB262152:AMB262154 AVX262152:AVX262154 BFT262152:BFT262154 BPP262152:BPP262154 BZL262152:BZL262154 CJH262152:CJH262154 CTD262152:CTD262154 DCZ262152:DCZ262154 DMV262152:DMV262154 DWR262152:DWR262154 EGN262152:EGN262154 EQJ262152:EQJ262154 FAF262152:FAF262154 FKB262152:FKB262154 FTX262152:FTX262154 GDT262152:GDT262154 GNP262152:GNP262154 GXL262152:GXL262154 HHH262152:HHH262154 HRD262152:HRD262154 IAZ262152:IAZ262154 IKV262152:IKV262154 IUR262152:IUR262154 JEN262152:JEN262154 JOJ262152:JOJ262154 JYF262152:JYF262154 KIB262152:KIB262154 KRX262152:KRX262154 LBT262152:LBT262154 LLP262152:LLP262154 LVL262152:LVL262154 MFH262152:MFH262154 MPD262152:MPD262154 MYZ262152:MYZ262154 NIV262152:NIV262154 NSR262152:NSR262154 OCN262152:OCN262154 OMJ262152:OMJ262154 OWF262152:OWF262154 PGB262152:PGB262154 PPX262152:PPX262154 PZT262152:PZT262154 QJP262152:QJP262154 QTL262152:QTL262154 RDH262152:RDH262154 RND262152:RND262154 RWZ262152:RWZ262154 SGV262152:SGV262154 SQR262152:SQR262154 TAN262152:TAN262154 TKJ262152:TKJ262154 TUF262152:TUF262154 UEB262152:UEB262154 UNX262152:UNX262154 UXT262152:UXT262154 VHP262152:VHP262154 VRL262152:VRL262154 WBH262152:WBH262154 WLD262152:WLD262154 WUZ262152:WUZ262154 B327688:B327690 IN327688:IN327690 SJ327688:SJ327690 ACF327688:ACF327690 AMB327688:AMB327690 AVX327688:AVX327690 BFT327688:BFT327690 BPP327688:BPP327690 BZL327688:BZL327690 CJH327688:CJH327690 CTD327688:CTD327690 DCZ327688:DCZ327690 DMV327688:DMV327690 DWR327688:DWR327690 EGN327688:EGN327690 EQJ327688:EQJ327690 FAF327688:FAF327690 FKB327688:FKB327690 FTX327688:FTX327690 GDT327688:GDT327690 GNP327688:GNP327690 GXL327688:GXL327690 HHH327688:HHH327690 HRD327688:HRD327690 IAZ327688:IAZ327690 IKV327688:IKV327690 IUR327688:IUR327690 JEN327688:JEN327690 JOJ327688:JOJ327690 JYF327688:JYF327690 KIB327688:KIB327690 KRX327688:KRX327690 LBT327688:LBT327690 LLP327688:LLP327690 LVL327688:LVL327690 MFH327688:MFH327690 MPD327688:MPD327690 MYZ327688:MYZ327690 NIV327688:NIV327690 NSR327688:NSR327690 OCN327688:OCN327690 OMJ327688:OMJ327690 OWF327688:OWF327690 PGB327688:PGB327690 PPX327688:PPX327690 PZT327688:PZT327690 QJP327688:QJP327690 QTL327688:QTL327690 RDH327688:RDH327690 RND327688:RND327690 RWZ327688:RWZ327690 SGV327688:SGV327690 SQR327688:SQR327690 TAN327688:TAN327690 TKJ327688:TKJ327690 TUF327688:TUF327690 UEB327688:UEB327690 UNX327688:UNX327690 UXT327688:UXT327690 VHP327688:VHP327690 VRL327688:VRL327690 WBH327688:WBH327690 WLD327688:WLD327690 WUZ327688:WUZ327690 B393224:B393226 IN393224:IN393226 SJ393224:SJ393226 ACF393224:ACF393226 AMB393224:AMB393226 AVX393224:AVX393226 BFT393224:BFT393226 BPP393224:BPP393226 BZL393224:BZL393226 CJH393224:CJH393226 CTD393224:CTD393226 DCZ393224:DCZ393226 DMV393224:DMV393226 DWR393224:DWR393226 EGN393224:EGN393226 EQJ393224:EQJ393226 FAF393224:FAF393226 FKB393224:FKB393226 FTX393224:FTX393226 GDT393224:GDT393226 GNP393224:GNP393226 GXL393224:GXL393226 HHH393224:HHH393226 HRD393224:HRD393226 IAZ393224:IAZ393226 IKV393224:IKV393226 IUR393224:IUR393226 JEN393224:JEN393226 JOJ393224:JOJ393226 JYF393224:JYF393226 KIB393224:KIB393226 KRX393224:KRX393226 LBT393224:LBT393226 LLP393224:LLP393226 LVL393224:LVL393226 MFH393224:MFH393226 MPD393224:MPD393226 MYZ393224:MYZ393226 NIV393224:NIV393226 NSR393224:NSR393226 OCN393224:OCN393226 OMJ393224:OMJ393226 OWF393224:OWF393226 PGB393224:PGB393226 PPX393224:PPX393226 PZT393224:PZT393226 QJP393224:QJP393226 QTL393224:QTL393226 RDH393224:RDH393226 RND393224:RND393226 RWZ393224:RWZ393226 SGV393224:SGV393226 SQR393224:SQR393226 TAN393224:TAN393226 TKJ393224:TKJ393226 TUF393224:TUF393226 UEB393224:UEB393226 UNX393224:UNX393226 UXT393224:UXT393226 VHP393224:VHP393226 VRL393224:VRL393226 WBH393224:WBH393226 WLD393224:WLD393226 WUZ393224:WUZ393226 B458760:B458762 IN458760:IN458762 SJ458760:SJ458762 ACF458760:ACF458762 AMB458760:AMB458762 AVX458760:AVX458762 BFT458760:BFT458762 BPP458760:BPP458762 BZL458760:BZL458762 CJH458760:CJH458762 CTD458760:CTD458762 DCZ458760:DCZ458762 DMV458760:DMV458762 DWR458760:DWR458762 EGN458760:EGN458762 EQJ458760:EQJ458762 FAF458760:FAF458762 FKB458760:FKB458762 FTX458760:FTX458762 GDT458760:GDT458762 GNP458760:GNP458762 GXL458760:GXL458762 HHH458760:HHH458762 HRD458760:HRD458762 IAZ458760:IAZ458762 IKV458760:IKV458762 IUR458760:IUR458762 JEN458760:JEN458762 JOJ458760:JOJ458762 JYF458760:JYF458762 KIB458760:KIB458762 KRX458760:KRX458762 LBT458760:LBT458762 LLP458760:LLP458762 LVL458760:LVL458762 MFH458760:MFH458762 MPD458760:MPD458762 MYZ458760:MYZ458762 NIV458760:NIV458762 NSR458760:NSR458762 OCN458760:OCN458762 OMJ458760:OMJ458762 OWF458760:OWF458762 PGB458760:PGB458762 PPX458760:PPX458762 PZT458760:PZT458762 QJP458760:QJP458762 QTL458760:QTL458762 RDH458760:RDH458762 RND458760:RND458762 RWZ458760:RWZ458762 SGV458760:SGV458762 SQR458760:SQR458762 TAN458760:TAN458762 TKJ458760:TKJ458762 TUF458760:TUF458762 UEB458760:UEB458762 UNX458760:UNX458762 UXT458760:UXT458762 VHP458760:VHP458762 VRL458760:VRL458762 WBH458760:WBH458762 WLD458760:WLD458762 WUZ458760:WUZ458762 B524296:B524298 IN524296:IN524298 SJ524296:SJ524298 ACF524296:ACF524298 AMB524296:AMB524298 AVX524296:AVX524298 BFT524296:BFT524298 BPP524296:BPP524298 BZL524296:BZL524298 CJH524296:CJH524298 CTD524296:CTD524298 DCZ524296:DCZ524298 DMV524296:DMV524298 DWR524296:DWR524298 EGN524296:EGN524298 EQJ524296:EQJ524298 FAF524296:FAF524298 FKB524296:FKB524298 FTX524296:FTX524298 GDT524296:GDT524298 GNP524296:GNP524298 GXL524296:GXL524298 HHH524296:HHH524298 HRD524296:HRD524298 IAZ524296:IAZ524298 IKV524296:IKV524298 IUR524296:IUR524298 JEN524296:JEN524298 JOJ524296:JOJ524298 JYF524296:JYF524298 KIB524296:KIB524298 KRX524296:KRX524298 LBT524296:LBT524298 LLP524296:LLP524298 LVL524296:LVL524298 MFH524296:MFH524298 MPD524296:MPD524298 MYZ524296:MYZ524298 NIV524296:NIV524298 NSR524296:NSR524298 OCN524296:OCN524298 OMJ524296:OMJ524298 OWF524296:OWF524298 PGB524296:PGB524298 PPX524296:PPX524298 PZT524296:PZT524298 QJP524296:QJP524298 QTL524296:QTL524298 RDH524296:RDH524298 RND524296:RND524298 RWZ524296:RWZ524298 SGV524296:SGV524298 SQR524296:SQR524298 TAN524296:TAN524298 TKJ524296:TKJ524298 TUF524296:TUF524298 UEB524296:UEB524298 UNX524296:UNX524298 UXT524296:UXT524298 VHP524296:VHP524298 VRL524296:VRL524298 WBH524296:WBH524298 WLD524296:WLD524298 WUZ524296:WUZ524298 B589832:B589834 IN589832:IN589834 SJ589832:SJ589834 ACF589832:ACF589834 AMB589832:AMB589834 AVX589832:AVX589834 BFT589832:BFT589834 BPP589832:BPP589834 BZL589832:BZL589834 CJH589832:CJH589834 CTD589832:CTD589834 DCZ589832:DCZ589834 DMV589832:DMV589834 DWR589832:DWR589834 EGN589832:EGN589834 EQJ589832:EQJ589834 FAF589832:FAF589834 FKB589832:FKB589834 FTX589832:FTX589834 GDT589832:GDT589834 GNP589832:GNP589834 GXL589832:GXL589834 HHH589832:HHH589834 HRD589832:HRD589834 IAZ589832:IAZ589834 IKV589832:IKV589834 IUR589832:IUR589834 JEN589832:JEN589834 JOJ589832:JOJ589834 JYF589832:JYF589834 KIB589832:KIB589834 KRX589832:KRX589834 LBT589832:LBT589834 LLP589832:LLP589834 LVL589832:LVL589834 MFH589832:MFH589834 MPD589832:MPD589834 MYZ589832:MYZ589834 NIV589832:NIV589834 NSR589832:NSR589834 OCN589832:OCN589834 OMJ589832:OMJ589834 OWF589832:OWF589834 PGB589832:PGB589834 PPX589832:PPX589834 PZT589832:PZT589834 QJP589832:QJP589834 QTL589832:QTL589834 RDH589832:RDH589834 RND589832:RND589834 RWZ589832:RWZ589834 SGV589832:SGV589834 SQR589832:SQR589834 TAN589832:TAN589834 TKJ589832:TKJ589834 TUF589832:TUF589834 UEB589832:UEB589834 UNX589832:UNX589834 UXT589832:UXT589834 VHP589832:VHP589834 VRL589832:VRL589834 WBH589832:WBH589834 WLD589832:WLD589834 WUZ589832:WUZ589834 B655368:B655370 IN655368:IN655370 SJ655368:SJ655370 ACF655368:ACF655370 AMB655368:AMB655370 AVX655368:AVX655370 BFT655368:BFT655370 BPP655368:BPP655370 BZL655368:BZL655370 CJH655368:CJH655370 CTD655368:CTD655370 DCZ655368:DCZ655370 DMV655368:DMV655370 DWR655368:DWR655370 EGN655368:EGN655370 EQJ655368:EQJ655370 FAF655368:FAF655370 FKB655368:FKB655370 FTX655368:FTX655370 GDT655368:GDT655370 GNP655368:GNP655370 GXL655368:GXL655370 HHH655368:HHH655370 HRD655368:HRD655370 IAZ655368:IAZ655370 IKV655368:IKV655370 IUR655368:IUR655370 JEN655368:JEN655370 JOJ655368:JOJ655370 JYF655368:JYF655370 KIB655368:KIB655370 KRX655368:KRX655370 LBT655368:LBT655370 LLP655368:LLP655370 LVL655368:LVL655370 MFH655368:MFH655370 MPD655368:MPD655370 MYZ655368:MYZ655370 NIV655368:NIV655370 NSR655368:NSR655370 OCN655368:OCN655370 OMJ655368:OMJ655370 OWF655368:OWF655370 PGB655368:PGB655370 PPX655368:PPX655370 PZT655368:PZT655370 QJP655368:QJP655370 QTL655368:QTL655370 RDH655368:RDH655370 RND655368:RND655370 RWZ655368:RWZ655370 SGV655368:SGV655370 SQR655368:SQR655370 TAN655368:TAN655370 TKJ655368:TKJ655370 TUF655368:TUF655370 UEB655368:UEB655370 UNX655368:UNX655370 UXT655368:UXT655370 VHP655368:VHP655370 VRL655368:VRL655370 WBH655368:WBH655370 WLD655368:WLD655370 WUZ655368:WUZ655370 B720904:B720906 IN720904:IN720906 SJ720904:SJ720906 ACF720904:ACF720906 AMB720904:AMB720906 AVX720904:AVX720906 BFT720904:BFT720906 BPP720904:BPP720906 BZL720904:BZL720906 CJH720904:CJH720906 CTD720904:CTD720906 DCZ720904:DCZ720906 DMV720904:DMV720906 DWR720904:DWR720906 EGN720904:EGN720906 EQJ720904:EQJ720906 FAF720904:FAF720906 FKB720904:FKB720906 FTX720904:FTX720906 GDT720904:GDT720906 GNP720904:GNP720906 GXL720904:GXL720906 HHH720904:HHH720906 HRD720904:HRD720906 IAZ720904:IAZ720906 IKV720904:IKV720906 IUR720904:IUR720906 JEN720904:JEN720906 JOJ720904:JOJ720906 JYF720904:JYF720906 KIB720904:KIB720906 KRX720904:KRX720906 LBT720904:LBT720906 LLP720904:LLP720906 LVL720904:LVL720906 MFH720904:MFH720906 MPD720904:MPD720906 MYZ720904:MYZ720906 NIV720904:NIV720906 NSR720904:NSR720906 OCN720904:OCN720906 OMJ720904:OMJ720906 OWF720904:OWF720906 PGB720904:PGB720906 PPX720904:PPX720906 PZT720904:PZT720906 QJP720904:QJP720906 QTL720904:QTL720906 RDH720904:RDH720906 RND720904:RND720906 RWZ720904:RWZ720906 SGV720904:SGV720906 SQR720904:SQR720906 TAN720904:TAN720906 TKJ720904:TKJ720906 TUF720904:TUF720906 UEB720904:UEB720906 UNX720904:UNX720906 UXT720904:UXT720906 VHP720904:VHP720906 VRL720904:VRL720906 WBH720904:WBH720906 WLD720904:WLD720906 WUZ720904:WUZ720906 B786440:B786442 IN786440:IN786442 SJ786440:SJ786442 ACF786440:ACF786442 AMB786440:AMB786442 AVX786440:AVX786442 BFT786440:BFT786442 BPP786440:BPP786442 BZL786440:BZL786442 CJH786440:CJH786442 CTD786440:CTD786442 DCZ786440:DCZ786442 DMV786440:DMV786442 DWR786440:DWR786442 EGN786440:EGN786442 EQJ786440:EQJ786442 FAF786440:FAF786442 FKB786440:FKB786442 FTX786440:FTX786442 GDT786440:GDT786442 GNP786440:GNP786442 GXL786440:GXL786442 HHH786440:HHH786442 HRD786440:HRD786442 IAZ786440:IAZ786442 IKV786440:IKV786442 IUR786440:IUR786442 JEN786440:JEN786442 JOJ786440:JOJ786442 JYF786440:JYF786442 KIB786440:KIB786442 KRX786440:KRX786442 LBT786440:LBT786442 LLP786440:LLP786442 LVL786440:LVL786442 MFH786440:MFH786442 MPD786440:MPD786442 MYZ786440:MYZ786442 NIV786440:NIV786442 NSR786440:NSR786442 OCN786440:OCN786442 OMJ786440:OMJ786442 OWF786440:OWF786442 PGB786440:PGB786442 PPX786440:PPX786442 PZT786440:PZT786442 QJP786440:QJP786442 QTL786440:QTL786442 RDH786440:RDH786442 RND786440:RND786442 RWZ786440:RWZ786442 SGV786440:SGV786442 SQR786440:SQR786442 TAN786440:TAN786442 TKJ786440:TKJ786442 TUF786440:TUF786442 UEB786440:UEB786442 UNX786440:UNX786442 UXT786440:UXT786442 VHP786440:VHP786442 VRL786440:VRL786442 WBH786440:WBH786442 WLD786440:WLD786442 WUZ786440:WUZ786442 B851976:B851978 IN851976:IN851978 SJ851976:SJ851978 ACF851976:ACF851978 AMB851976:AMB851978 AVX851976:AVX851978 BFT851976:BFT851978 BPP851976:BPP851978 BZL851976:BZL851978 CJH851976:CJH851978 CTD851976:CTD851978 DCZ851976:DCZ851978 DMV851976:DMV851978 DWR851976:DWR851978 EGN851976:EGN851978 EQJ851976:EQJ851978 FAF851976:FAF851978 FKB851976:FKB851978 FTX851976:FTX851978 GDT851976:GDT851978 GNP851976:GNP851978 GXL851976:GXL851978 HHH851976:HHH851978 HRD851976:HRD851978 IAZ851976:IAZ851978 IKV851976:IKV851978 IUR851976:IUR851978 JEN851976:JEN851978 JOJ851976:JOJ851978 JYF851976:JYF851978 KIB851976:KIB851978 KRX851976:KRX851978 LBT851976:LBT851978 LLP851976:LLP851978 LVL851976:LVL851978 MFH851976:MFH851978 MPD851976:MPD851978 MYZ851976:MYZ851978 NIV851976:NIV851978 NSR851976:NSR851978 OCN851976:OCN851978 OMJ851976:OMJ851978 OWF851976:OWF851978 PGB851976:PGB851978 PPX851976:PPX851978 PZT851976:PZT851978 QJP851976:QJP851978 QTL851976:QTL851978 RDH851976:RDH851978 RND851976:RND851978 RWZ851976:RWZ851978 SGV851976:SGV851978 SQR851976:SQR851978 TAN851976:TAN851978 TKJ851976:TKJ851978 TUF851976:TUF851978 UEB851976:UEB851978 UNX851976:UNX851978 UXT851976:UXT851978 VHP851976:VHP851978 VRL851976:VRL851978 WBH851976:WBH851978 WLD851976:WLD851978 WUZ851976:WUZ851978 B917512:B917514 IN917512:IN917514 SJ917512:SJ917514 ACF917512:ACF917514 AMB917512:AMB917514 AVX917512:AVX917514 BFT917512:BFT917514 BPP917512:BPP917514 BZL917512:BZL917514 CJH917512:CJH917514 CTD917512:CTD917514 DCZ917512:DCZ917514 DMV917512:DMV917514 DWR917512:DWR917514 EGN917512:EGN917514 EQJ917512:EQJ917514 FAF917512:FAF917514 FKB917512:FKB917514 FTX917512:FTX917514 GDT917512:GDT917514 GNP917512:GNP917514 GXL917512:GXL917514 HHH917512:HHH917514 HRD917512:HRD917514 IAZ917512:IAZ917514 IKV917512:IKV917514 IUR917512:IUR917514 JEN917512:JEN917514 JOJ917512:JOJ917514 JYF917512:JYF917514 KIB917512:KIB917514 KRX917512:KRX917514 LBT917512:LBT917514 LLP917512:LLP917514 LVL917512:LVL917514 MFH917512:MFH917514 MPD917512:MPD917514 MYZ917512:MYZ917514 NIV917512:NIV917514 NSR917512:NSR917514 OCN917512:OCN917514 OMJ917512:OMJ917514 OWF917512:OWF917514 PGB917512:PGB917514 PPX917512:PPX917514 PZT917512:PZT917514 QJP917512:QJP917514 QTL917512:QTL917514 RDH917512:RDH917514 RND917512:RND917514 RWZ917512:RWZ917514 SGV917512:SGV917514 SQR917512:SQR917514 TAN917512:TAN917514 TKJ917512:TKJ917514 TUF917512:TUF917514 UEB917512:UEB917514 UNX917512:UNX917514 UXT917512:UXT917514 VHP917512:VHP917514 VRL917512:VRL917514 WBH917512:WBH917514 WLD917512:WLD917514 WUZ917512:WUZ917514 B983048:B983050 IN983048:IN983050 SJ983048:SJ983050 ACF983048:ACF983050 AMB983048:AMB983050 AVX983048:AVX983050 BFT983048:BFT983050 BPP983048:BPP983050 BZL983048:BZL983050 CJH983048:CJH983050 CTD983048:CTD983050 DCZ983048:DCZ983050 DMV983048:DMV983050 DWR983048:DWR983050 EGN983048:EGN983050 EQJ983048:EQJ983050 FAF983048:FAF983050 FKB983048:FKB983050 FTX983048:FTX983050 GDT983048:GDT983050 GNP983048:GNP983050 GXL983048:GXL983050 HHH983048:HHH983050 HRD983048:HRD983050 IAZ983048:IAZ983050 IKV983048:IKV983050 IUR983048:IUR983050 JEN983048:JEN983050 JOJ983048:JOJ983050 JYF983048:JYF983050 KIB983048:KIB983050 KRX983048:KRX983050 LBT983048:LBT983050 LLP983048:LLP983050 LVL983048:LVL983050 MFH983048:MFH983050 MPD983048:MPD983050 MYZ983048:MYZ983050 NIV983048:NIV983050 NSR983048:NSR983050 OCN983048:OCN983050 OMJ983048:OMJ983050 OWF983048:OWF983050 PGB983048:PGB983050 PPX983048:PPX983050 PZT983048:PZT983050 QJP983048:QJP983050 QTL983048:QTL983050 RDH983048:RDH983050 RND983048:RND983050 RWZ983048:RWZ983050 SGV983048:SGV983050 SQR983048:SQR983050 TAN983048:TAN983050 TKJ983048:TKJ983050 TUF983048:TUF983050 UEB983048:UEB983050 UNX983048:UNX983050 UXT983048:UXT983050 VHP983048:VHP983050 VRL983048:VRL983050 WBH983048:WBH983050 WLD983048:WLD983050 WUZ983048:WUZ983050 B7:B10"/>
    <dataValidation imeMode="off" allowBlank="1" showInputMessage="1" showErrorMessage="1" sqref="WVA983050:WVC983050 IO9:IQ10 SK9:SM10 ACG9:ACI10 AMC9:AME10 AVY9:AWA10 BFU9:BFW10 BPQ9:BPS10 BZM9:BZO10 CJI9:CJK10 CTE9:CTG10 DDA9:DDC10 DMW9:DMY10 DWS9:DWU10 EGO9:EGQ10 EQK9:EQM10 FAG9:FAI10 FKC9:FKE10 FTY9:FUA10 GDU9:GDW10 GNQ9:GNS10 GXM9:GXO10 HHI9:HHK10 HRE9:HRG10 IBA9:IBC10 IKW9:IKY10 IUS9:IUU10 JEO9:JEQ10 JOK9:JOM10 JYG9:JYI10 KIC9:KIE10 KRY9:KSA10 LBU9:LBW10 LLQ9:LLS10 LVM9:LVO10 MFI9:MFK10 MPE9:MPG10 MZA9:MZC10 NIW9:NIY10 NSS9:NSU10 OCO9:OCQ10 OMK9:OMM10 OWG9:OWI10 PGC9:PGE10 PPY9:PQA10 PZU9:PZW10 QJQ9:QJS10 QTM9:QTO10 RDI9:RDK10 RNE9:RNG10 RXA9:RXC10 SGW9:SGY10 SQS9:SQU10 TAO9:TAQ10 TKK9:TKM10 TUG9:TUI10 UEC9:UEE10 UNY9:UOA10 UXU9:UXW10 VHQ9:VHS10 VRM9:VRO10 WBI9:WBK10 WLE9:WLG10 WVA9:WVC10 C65546:E65546 IO65546:IQ65546 SK65546:SM65546 ACG65546:ACI65546 AMC65546:AME65546 AVY65546:AWA65546 BFU65546:BFW65546 BPQ65546:BPS65546 BZM65546:BZO65546 CJI65546:CJK65546 CTE65546:CTG65546 DDA65546:DDC65546 DMW65546:DMY65546 DWS65546:DWU65546 EGO65546:EGQ65546 EQK65546:EQM65546 FAG65546:FAI65546 FKC65546:FKE65546 FTY65546:FUA65546 GDU65546:GDW65546 GNQ65546:GNS65546 GXM65546:GXO65546 HHI65546:HHK65546 HRE65546:HRG65546 IBA65546:IBC65546 IKW65546:IKY65546 IUS65546:IUU65546 JEO65546:JEQ65546 JOK65546:JOM65546 JYG65546:JYI65546 KIC65546:KIE65546 KRY65546:KSA65546 LBU65546:LBW65546 LLQ65546:LLS65546 LVM65546:LVO65546 MFI65546:MFK65546 MPE65546:MPG65546 MZA65546:MZC65546 NIW65546:NIY65546 NSS65546:NSU65546 OCO65546:OCQ65546 OMK65546:OMM65546 OWG65546:OWI65546 PGC65546:PGE65546 PPY65546:PQA65546 PZU65546:PZW65546 QJQ65546:QJS65546 QTM65546:QTO65546 RDI65546:RDK65546 RNE65546:RNG65546 RXA65546:RXC65546 SGW65546:SGY65546 SQS65546:SQU65546 TAO65546:TAQ65546 TKK65546:TKM65546 TUG65546:TUI65546 UEC65546:UEE65546 UNY65546:UOA65546 UXU65546:UXW65546 VHQ65546:VHS65546 VRM65546:VRO65546 WBI65546:WBK65546 WLE65546:WLG65546 WVA65546:WVC65546 C131082:E131082 IO131082:IQ131082 SK131082:SM131082 ACG131082:ACI131082 AMC131082:AME131082 AVY131082:AWA131082 BFU131082:BFW131082 BPQ131082:BPS131082 BZM131082:BZO131082 CJI131082:CJK131082 CTE131082:CTG131082 DDA131082:DDC131082 DMW131082:DMY131082 DWS131082:DWU131082 EGO131082:EGQ131082 EQK131082:EQM131082 FAG131082:FAI131082 FKC131082:FKE131082 FTY131082:FUA131082 GDU131082:GDW131082 GNQ131082:GNS131082 GXM131082:GXO131082 HHI131082:HHK131082 HRE131082:HRG131082 IBA131082:IBC131082 IKW131082:IKY131082 IUS131082:IUU131082 JEO131082:JEQ131082 JOK131082:JOM131082 JYG131082:JYI131082 KIC131082:KIE131082 KRY131082:KSA131082 LBU131082:LBW131082 LLQ131082:LLS131082 LVM131082:LVO131082 MFI131082:MFK131082 MPE131082:MPG131082 MZA131082:MZC131082 NIW131082:NIY131082 NSS131082:NSU131082 OCO131082:OCQ131082 OMK131082:OMM131082 OWG131082:OWI131082 PGC131082:PGE131082 PPY131082:PQA131082 PZU131082:PZW131082 QJQ131082:QJS131082 QTM131082:QTO131082 RDI131082:RDK131082 RNE131082:RNG131082 RXA131082:RXC131082 SGW131082:SGY131082 SQS131082:SQU131082 TAO131082:TAQ131082 TKK131082:TKM131082 TUG131082:TUI131082 UEC131082:UEE131082 UNY131082:UOA131082 UXU131082:UXW131082 VHQ131082:VHS131082 VRM131082:VRO131082 WBI131082:WBK131082 WLE131082:WLG131082 WVA131082:WVC131082 C196618:E196618 IO196618:IQ196618 SK196618:SM196618 ACG196618:ACI196618 AMC196618:AME196618 AVY196618:AWA196618 BFU196618:BFW196618 BPQ196618:BPS196618 BZM196618:BZO196618 CJI196618:CJK196618 CTE196618:CTG196618 DDA196618:DDC196618 DMW196618:DMY196618 DWS196618:DWU196618 EGO196618:EGQ196618 EQK196618:EQM196618 FAG196618:FAI196618 FKC196618:FKE196618 FTY196618:FUA196618 GDU196618:GDW196618 GNQ196618:GNS196618 GXM196618:GXO196618 HHI196618:HHK196618 HRE196618:HRG196618 IBA196618:IBC196618 IKW196618:IKY196618 IUS196618:IUU196618 JEO196618:JEQ196618 JOK196618:JOM196618 JYG196618:JYI196618 KIC196618:KIE196618 KRY196618:KSA196618 LBU196618:LBW196618 LLQ196618:LLS196618 LVM196618:LVO196618 MFI196618:MFK196618 MPE196618:MPG196618 MZA196618:MZC196618 NIW196618:NIY196618 NSS196618:NSU196618 OCO196618:OCQ196618 OMK196618:OMM196618 OWG196618:OWI196618 PGC196618:PGE196618 PPY196618:PQA196618 PZU196618:PZW196618 QJQ196618:QJS196618 QTM196618:QTO196618 RDI196618:RDK196618 RNE196618:RNG196618 RXA196618:RXC196618 SGW196618:SGY196618 SQS196618:SQU196618 TAO196618:TAQ196618 TKK196618:TKM196618 TUG196618:TUI196618 UEC196618:UEE196618 UNY196618:UOA196618 UXU196618:UXW196618 VHQ196618:VHS196618 VRM196618:VRO196618 WBI196618:WBK196618 WLE196618:WLG196618 WVA196618:WVC196618 C262154:E262154 IO262154:IQ262154 SK262154:SM262154 ACG262154:ACI262154 AMC262154:AME262154 AVY262154:AWA262154 BFU262154:BFW262154 BPQ262154:BPS262154 BZM262154:BZO262154 CJI262154:CJK262154 CTE262154:CTG262154 DDA262154:DDC262154 DMW262154:DMY262154 DWS262154:DWU262154 EGO262154:EGQ262154 EQK262154:EQM262154 FAG262154:FAI262154 FKC262154:FKE262154 FTY262154:FUA262154 GDU262154:GDW262154 GNQ262154:GNS262154 GXM262154:GXO262154 HHI262154:HHK262154 HRE262154:HRG262154 IBA262154:IBC262154 IKW262154:IKY262154 IUS262154:IUU262154 JEO262154:JEQ262154 JOK262154:JOM262154 JYG262154:JYI262154 KIC262154:KIE262154 KRY262154:KSA262154 LBU262154:LBW262154 LLQ262154:LLS262154 LVM262154:LVO262154 MFI262154:MFK262154 MPE262154:MPG262154 MZA262154:MZC262154 NIW262154:NIY262154 NSS262154:NSU262154 OCO262154:OCQ262154 OMK262154:OMM262154 OWG262154:OWI262154 PGC262154:PGE262154 PPY262154:PQA262154 PZU262154:PZW262154 QJQ262154:QJS262154 QTM262154:QTO262154 RDI262154:RDK262154 RNE262154:RNG262154 RXA262154:RXC262154 SGW262154:SGY262154 SQS262154:SQU262154 TAO262154:TAQ262154 TKK262154:TKM262154 TUG262154:TUI262154 UEC262154:UEE262154 UNY262154:UOA262154 UXU262154:UXW262154 VHQ262154:VHS262154 VRM262154:VRO262154 WBI262154:WBK262154 WLE262154:WLG262154 WVA262154:WVC262154 C327690:E327690 IO327690:IQ327690 SK327690:SM327690 ACG327690:ACI327690 AMC327690:AME327690 AVY327690:AWA327690 BFU327690:BFW327690 BPQ327690:BPS327690 BZM327690:BZO327690 CJI327690:CJK327690 CTE327690:CTG327690 DDA327690:DDC327690 DMW327690:DMY327690 DWS327690:DWU327690 EGO327690:EGQ327690 EQK327690:EQM327690 FAG327690:FAI327690 FKC327690:FKE327690 FTY327690:FUA327690 GDU327690:GDW327690 GNQ327690:GNS327690 GXM327690:GXO327690 HHI327690:HHK327690 HRE327690:HRG327690 IBA327690:IBC327690 IKW327690:IKY327690 IUS327690:IUU327690 JEO327690:JEQ327690 JOK327690:JOM327690 JYG327690:JYI327690 KIC327690:KIE327690 KRY327690:KSA327690 LBU327690:LBW327690 LLQ327690:LLS327690 LVM327690:LVO327690 MFI327690:MFK327690 MPE327690:MPG327690 MZA327690:MZC327690 NIW327690:NIY327690 NSS327690:NSU327690 OCO327690:OCQ327690 OMK327690:OMM327690 OWG327690:OWI327690 PGC327690:PGE327690 PPY327690:PQA327690 PZU327690:PZW327690 QJQ327690:QJS327690 QTM327690:QTO327690 RDI327690:RDK327690 RNE327690:RNG327690 RXA327690:RXC327690 SGW327690:SGY327690 SQS327690:SQU327690 TAO327690:TAQ327690 TKK327690:TKM327690 TUG327690:TUI327690 UEC327690:UEE327690 UNY327690:UOA327690 UXU327690:UXW327690 VHQ327690:VHS327690 VRM327690:VRO327690 WBI327690:WBK327690 WLE327690:WLG327690 WVA327690:WVC327690 C393226:E393226 IO393226:IQ393226 SK393226:SM393226 ACG393226:ACI393226 AMC393226:AME393226 AVY393226:AWA393226 BFU393226:BFW393226 BPQ393226:BPS393226 BZM393226:BZO393226 CJI393226:CJK393226 CTE393226:CTG393226 DDA393226:DDC393226 DMW393226:DMY393226 DWS393226:DWU393226 EGO393226:EGQ393226 EQK393226:EQM393226 FAG393226:FAI393226 FKC393226:FKE393226 FTY393226:FUA393226 GDU393226:GDW393226 GNQ393226:GNS393226 GXM393226:GXO393226 HHI393226:HHK393226 HRE393226:HRG393226 IBA393226:IBC393226 IKW393226:IKY393226 IUS393226:IUU393226 JEO393226:JEQ393226 JOK393226:JOM393226 JYG393226:JYI393226 KIC393226:KIE393226 KRY393226:KSA393226 LBU393226:LBW393226 LLQ393226:LLS393226 LVM393226:LVO393226 MFI393226:MFK393226 MPE393226:MPG393226 MZA393226:MZC393226 NIW393226:NIY393226 NSS393226:NSU393226 OCO393226:OCQ393226 OMK393226:OMM393226 OWG393226:OWI393226 PGC393226:PGE393226 PPY393226:PQA393226 PZU393226:PZW393226 QJQ393226:QJS393226 QTM393226:QTO393226 RDI393226:RDK393226 RNE393226:RNG393226 RXA393226:RXC393226 SGW393226:SGY393226 SQS393226:SQU393226 TAO393226:TAQ393226 TKK393226:TKM393226 TUG393226:TUI393226 UEC393226:UEE393226 UNY393226:UOA393226 UXU393226:UXW393226 VHQ393226:VHS393226 VRM393226:VRO393226 WBI393226:WBK393226 WLE393226:WLG393226 WVA393226:WVC393226 C458762:E458762 IO458762:IQ458762 SK458762:SM458762 ACG458762:ACI458762 AMC458762:AME458762 AVY458762:AWA458762 BFU458762:BFW458762 BPQ458762:BPS458762 BZM458762:BZO458762 CJI458762:CJK458762 CTE458762:CTG458762 DDA458762:DDC458762 DMW458762:DMY458762 DWS458762:DWU458762 EGO458762:EGQ458762 EQK458762:EQM458762 FAG458762:FAI458762 FKC458762:FKE458762 FTY458762:FUA458762 GDU458762:GDW458762 GNQ458762:GNS458762 GXM458762:GXO458762 HHI458762:HHK458762 HRE458762:HRG458762 IBA458762:IBC458762 IKW458762:IKY458762 IUS458762:IUU458762 JEO458762:JEQ458762 JOK458762:JOM458762 JYG458762:JYI458762 KIC458762:KIE458762 KRY458762:KSA458762 LBU458762:LBW458762 LLQ458762:LLS458762 LVM458762:LVO458762 MFI458762:MFK458762 MPE458762:MPG458762 MZA458762:MZC458762 NIW458762:NIY458762 NSS458762:NSU458762 OCO458762:OCQ458762 OMK458762:OMM458762 OWG458762:OWI458762 PGC458762:PGE458762 PPY458762:PQA458762 PZU458762:PZW458762 QJQ458762:QJS458762 QTM458762:QTO458762 RDI458762:RDK458762 RNE458762:RNG458762 RXA458762:RXC458762 SGW458762:SGY458762 SQS458762:SQU458762 TAO458762:TAQ458762 TKK458762:TKM458762 TUG458762:TUI458762 UEC458762:UEE458762 UNY458762:UOA458762 UXU458762:UXW458762 VHQ458762:VHS458762 VRM458762:VRO458762 WBI458762:WBK458762 WLE458762:WLG458762 WVA458762:WVC458762 C524298:E524298 IO524298:IQ524298 SK524298:SM524298 ACG524298:ACI524298 AMC524298:AME524298 AVY524298:AWA524298 BFU524298:BFW524298 BPQ524298:BPS524298 BZM524298:BZO524298 CJI524298:CJK524298 CTE524298:CTG524298 DDA524298:DDC524298 DMW524298:DMY524298 DWS524298:DWU524298 EGO524298:EGQ524298 EQK524298:EQM524298 FAG524298:FAI524298 FKC524298:FKE524298 FTY524298:FUA524298 GDU524298:GDW524298 GNQ524298:GNS524298 GXM524298:GXO524298 HHI524298:HHK524298 HRE524298:HRG524298 IBA524298:IBC524298 IKW524298:IKY524298 IUS524298:IUU524298 JEO524298:JEQ524298 JOK524298:JOM524298 JYG524298:JYI524298 KIC524298:KIE524298 KRY524298:KSA524298 LBU524298:LBW524298 LLQ524298:LLS524298 LVM524298:LVO524298 MFI524298:MFK524298 MPE524298:MPG524298 MZA524298:MZC524298 NIW524298:NIY524298 NSS524298:NSU524298 OCO524298:OCQ524298 OMK524298:OMM524298 OWG524298:OWI524298 PGC524298:PGE524298 PPY524298:PQA524298 PZU524298:PZW524298 QJQ524298:QJS524298 QTM524298:QTO524298 RDI524298:RDK524298 RNE524298:RNG524298 RXA524298:RXC524298 SGW524298:SGY524298 SQS524298:SQU524298 TAO524298:TAQ524298 TKK524298:TKM524298 TUG524298:TUI524298 UEC524298:UEE524298 UNY524298:UOA524298 UXU524298:UXW524298 VHQ524298:VHS524298 VRM524298:VRO524298 WBI524298:WBK524298 WLE524298:WLG524298 WVA524298:WVC524298 C589834:E589834 IO589834:IQ589834 SK589834:SM589834 ACG589834:ACI589834 AMC589834:AME589834 AVY589834:AWA589834 BFU589834:BFW589834 BPQ589834:BPS589834 BZM589834:BZO589834 CJI589834:CJK589834 CTE589834:CTG589834 DDA589834:DDC589834 DMW589834:DMY589834 DWS589834:DWU589834 EGO589834:EGQ589834 EQK589834:EQM589834 FAG589834:FAI589834 FKC589834:FKE589834 FTY589834:FUA589834 GDU589834:GDW589834 GNQ589834:GNS589834 GXM589834:GXO589834 HHI589834:HHK589834 HRE589834:HRG589834 IBA589834:IBC589834 IKW589834:IKY589834 IUS589834:IUU589834 JEO589834:JEQ589834 JOK589834:JOM589834 JYG589834:JYI589834 KIC589834:KIE589834 KRY589834:KSA589834 LBU589834:LBW589834 LLQ589834:LLS589834 LVM589834:LVO589834 MFI589834:MFK589834 MPE589834:MPG589834 MZA589834:MZC589834 NIW589834:NIY589834 NSS589834:NSU589834 OCO589834:OCQ589834 OMK589834:OMM589834 OWG589834:OWI589834 PGC589834:PGE589834 PPY589834:PQA589834 PZU589834:PZW589834 QJQ589834:QJS589834 QTM589834:QTO589834 RDI589834:RDK589834 RNE589834:RNG589834 RXA589834:RXC589834 SGW589834:SGY589834 SQS589834:SQU589834 TAO589834:TAQ589834 TKK589834:TKM589834 TUG589834:TUI589834 UEC589834:UEE589834 UNY589834:UOA589834 UXU589834:UXW589834 VHQ589834:VHS589834 VRM589834:VRO589834 WBI589834:WBK589834 WLE589834:WLG589834 WVA589834:WVC589834 C655370:E655370 IO655370:IQ655370 SK655370:SM655370 ACG655370:ACI655370 AMC655370:AME655370 AVY655370:AWA655370 BFU655370:BFW655370 BPQ655370:BPS655370 BZM655370:BZO655370 CJI655370:CJK655370 CTE655370:CTG655370 DDA655370:DDC655370 DMW655370:DMY655370 DWS655370:DWU655370 EGO655370:EGQ655370 EQK655370:EQM655370 FAG655370:FAI655370 FKC655370:FKE655370 FTY655370:FUA655370 GDU655370:GDW655370 GNQ655370:GNS655370 GXM655370:GXO655370 HHI655370:HHK655370 HRE655370:HRG655370 IBA655370:IBC655370 IKW655370:IKY655370 IUS655370:IUU655370 JEO655370:JEQ655370 JOK655370:JOM655370 JYG655370:JYI655370 KIC655370:KIE655370 KRY655370:KSA655370 LBU655370:LBW655370 LLQ655370:LLS655370 LVM655370:LVO655370 MFI655370:MFK655370 MPE655370:MPG655370 MZA655370:MZC655370 NIW655370:NIY655370 NSS655370:NSU655370 OCO655370:OCQ655370 OMK655370:OMM655370 OWG655370:OWI655370 PGC655370:PGE655370 PPY655370:PQA655370 PZU655370:PZW655370 QJQ655370:QJS655370 QTM655370:QTO655370 RDI655370:RDK655370 RNE655370:RNG655370 RXA655370:RXC655370 SGW655370:SGY655370 SQS655370:SQU655370 TAO655370:TAQ655370 TKK655370:TKM655370 TUG655370:TUI655370 UEC655370:UEE655370 UNY655370:UOA655370 UXU655370:UXW655370 VHQ655370:VHS655370 VRM655370:VRO655370 WBI655370:WBK655370 WLE655370:WLG655370 WVA655370:WVC655370 C720906:E720906 IO720906:IQ720906 SK720906:SM720906 ACG720906:ACI720906 AMC720906:AME720906 AVY720906:AWA720906 BFU720906:BFW720906 BPQ720906:BPS720906 BZM720906:BZO720906 CJI720906:CJK720906 CTE720906:CTG720906 DDA720906:DDC720906 DMW720906:DMY720906 DWS720906:DWU720906 EGO720906:EGQ720906 EQK720906:EQM720906 FAG720906:FAI720906 FKC720906:FKE720906 FTY720906:FUA720906 GDU720906:GDW720906 GNQ720906:GNS720906 GXM720906:GXO720906 HHI720906:HHK720906 HRE720906:HRG720906 IBA720906:IBC720906 IKW720906:IKY720906 IUS720906:IUU720906 JEO720906:JEQ720906 JOK720906:JOM720906 JYG720906:JYI720906 KIC720906:KIE720906 KRY720906:KSA720906 LBU720906:LBW720906 LLQ720906:LLS720906 LVM720906:LVO720906 MFI720906:MFK720906 MPE720906:MPG720906 MZA720906:MZC720906 NIW720906:NIY720906 NSS720906:NSU720906 OCO720906:OCQ720906 OMK720906:OMM720906 OWG720906:OWI720906 PGC720906:PGE720906 PPY720906:PQA720906 PZU720906:PZW720906 QJQ720906:QJS720906 QTM720906:QTO720906 RDI720906:RDK720906 RNE720906:RNG720906 RXA720906:RXC720906 SGW720906:SGY720906 SQS720906:SQU720906 TAO720906:TAQ720906 TKK720906:TKM720906 TUG720906:TUI720906 UEC720906:UEE720906 UNY720906:UOA720906 UXU720906:UXW720906 VHQ720906:VHS720906 VRM720906:VRO720906 WBI720906:WBK720906 WLE720906:WLG720906 WVA720906:WVC720906 C786442:E786442 IO786442:IQ786442 SK786442:SM786442 ACG786442:ACI786442 AMC786442:AME786442 AVY786442:AWA786442 BFU786442:BFW786442 BPQ786442:BPS786442 BZM786442:BZO786442 CJI786442:CJK786442 CTE786442:CTG786442 DDA786442:DDC786442 DMW786442:DMY786442 DWS786442:DWU786442 EGO786442:EGQ786442 EQK786442:EQM786442 FAG786442:FAI786442 FKC786442:FKE786442 FTY786442:FUA786442 GDU786442:GDW786442 GNQ786442:GNS786442 GXM786442:GXO786442 HHI786442:HHK786442 HRE786442:HRG786442 IBA786442:IBC786442 IKW786442:IKY786442 IUS786442:IUU786442 JEO786442:JEQ786442 JOK786442:JOM786442 JYG786442:JYI786442 KIC786442:KIE786442 KRY786442:KSA786442 LBU786442:LBW786442 LLQ786442:LLS786442 LVM786442:LVO786442 MFI786442:MFK786442 MPE786442:MPG786442 MZA786442:MZC786442 NIW786442:NIY786442 NSS786442:NSU786442 OCO786442:OCQ786442 OMK786442:OMM786442 OWG786442:OWI786442 PGC786442:PGE786442 PPY786442:PQA786442 PZU786442:PZW786442 QJQ786442:QJS786442 QTM786442:QTO786442 RDI786442:RDK786442 RNE786442:RNG786442 RXA786442:RXC786442 SGW786442:SGY786442 SQS786442:SQU786442 TAO786442:TAQ786442 TKK786442:TKM786442 TUG786442:TUI786442 UEC786442:UEE786442 UNY786442:UOA786442 UXU786442:UXW786442 VHQ786442:VHS786442 VRM786442:VRO786442 WBI786442:WBK786442 WLE786442:WLG786442 WVA786442:WVC786442 C851978:E851978 IO851978:IQ851978 SK851978:SM851978 ACG851978:ACI851978 AMC851978:AME851978 AVY851978:AWA851978 BFU851978:BFW851978 BPQ851978:BPS851978 BZM851978:BZO851978 CJI851978:CJK851978 CTE851978:CTG851978 DDA851978:DDC851978 DMW851978:DMY851978 DWS851978:DWU851978 EGO851978:EGQ851978 EQK851978:EQM851978 FAG851978:FAI851978 FKC851978:FKE851978 FTY851978:FUA851978 GDU851978:GDW851978 GNQ851978:GNS851978 GXM851978:GXO851978 HHI851978:HHK851978 HRE851978:HRG851978 IBA851978:IBC851978 IKW851978:IKY851978 IUS851978:IUU851978 JEO851978:JEQ851978 JOK851978:JOM851978 JYG851978:JYI851978 KIC851978:KIE851978 KRY851978:KSA851978 LBU851978:LBW851978 LLQ851978:LLS851978 LVM851978:LVO851978 MFI851978:MFK851978 MPE851978:MPG851978 MZA851978:MZC851978 NIW851978:NIY851978 NSS851978:NSU851978 OCO851978:OCQ851978 OMK851978:OMM851978 OWG851978:OWI851978 PGC851978:PGE851978 PPY851978:PQA851978 PZU851978:PZW851978 QJQ851978:QJS851978 QTM851978:QTO851978 RDI851978:RDK851978 RNE851978:RNG851978 RXA851978:RXC851978 SGW851978:SGY851978 SQS851978:SQU851978 TAO851978:TAQ851978 TKK851978:TKM851978 TUG851978:TUI851978 UEC851978:UEE851978 UNY851978:UOA851978 UXU851978:UXW851978 VHQ851978:VHS851978 VRM851978:VRO851978 WBI851978:WBK851978 WLE851978:WLG851978 WVA851978:WVC851978 C917514:E917514 IO917514:IQ917514 SK917514:SM917514 ACG917514:ACI917514 AMC917514:AME917514 AVY917514:AWA917514 BFU917514:BFW917514 BPQ917514:BPS917514 BZM917514:BZO917514 CJI917514:CJK917514 CTE917514:CTG917514 DDA917514:DDC917514 DMW917514:DMY917514 DWS917514:DWU917514 EGO917514:EGQ917514 EQK917514:EQM917514 FAG917514:FAI917514 FKC917514:FKE917514 FTY917514:FUA917514 GDU917514:GDW917514 GNQ917514:GNS917514 GXM917514:GXO917514 HHI917514:HHK917514 HRE917514:HRG917514 IBA917514:IBC917514 IKW917514:IKY917514 IUS917514:IUU917514 JEO917514:JEQ917514 JOK917514:JOM917514 JYG917514:JYI917514 KIC917514:KIE917514 KRY917514:KSA917514 LBU917514:LBW917514 LLQ917514:LLS917514 LVM917514:LVO917514 MFI917514:MFK917514 MPE917514:MPG917514 MZA917514:MZC917514 NIW917514:NIY917514 NSS917514:NSU917514 OCO917514:OCQ917514 OMK917514:OMM917514 OWG917514:OWI917514 PGC917514:PGE917514 PPY917514:PQA917514 PZU917514:PZW917514 QJQ917514:QJS917514 QTM917514:QTO917514 RDI917514:RDK917514 RNE917514:RNG917514 RXA917514:RXC917514 SGW917514:SGY917514 SQS917514:SQU917514 TAO917514:TAQ917514 TKK917514:TKM917514 TUG917514:TUI917514 UEC917514:UEE917514 UNY917514:UOA917514 UXU917514:UXW917514 VHQ917514:VHS917514 VRM917514:VRO917514 WBI917514:WBK917514 WLE917514:WLG917514 WVA917514:WVC917514 C983050:E983050 IO983050:IQ983050 SK983050:SM983050 ACG983050:ACI983050 AMC983050:AME983050 AVY983050:AWA983050 BFU983050:BFW983050 BPQ983050:BPS983050 BZM983050:BZO983050 CJI983050:CJK983050 CTE983050:CTG983050 DDA983050:DDC983050 DMW983050:DMY983050 DWS983050:DWU983050 EGO983050:EGQ983050 EQK983050:EQM983050 FAG983050:FAI983050 FKC983050:FKE983050 FTY983050:FUA983050 GDU983050:GDW983050 GNQ983050:GNS983050 GXM983050:GXO983050 HHI983050:HHK983050 HRE983050:HRG983050 IBA983050:IBC983050 IKW983050:IKY983050 IUS983050:IUU983050 JEO983050:JEQ983050 JOK983050:JOM983050 JYG983050:JYI983050 KIC983050:KIE983050 KRY983050:KSA983050 LBU983050:LBW983050 LLQ983050:LLS983050 LVM983050:LVO983050 MFI983050:MFK983050 MPE983050:MPG983050 MZA983050:MZC983050 NIW983050:NIY983050 NSS983050:NSU983050 OCO983050:OCQ983050 OMK983050:OMM983050 OWG983050:OWI983050 PGC983050:PGE983050 PPY983050:PQA983050 PZU983050:PZW983050 QJQ983050:QJS983050 QTM983050:QTO983050 RDI983050:RDK983050 RNE983050:RNG983050 RXA983050:RXC983050 SGW983050:SGY983050 SQS983050:SQU983050 TAO983050:TAQ983050 TKK983050:TKM983050 TUG983050:TUI983050 UEC983050:UEE983050 UNY983050:UOA983050 UXU983050:UXW983050 VHQ983050:VHS983050 VRM983050:VRO983050 WBI983050:WBK983050 WLE983050:WLG983050 C9:E9"/>
    <dataValidation imeMode="hiragana" allowBlank="1" showInputMessage="1" showErrorMessage="1" sqref="C8:E8 IO8:IQ8 SK8:SM8 ACG8:ACI8 AMC8:AME8 AVY8:AWA8 BFU8:BFW8 BPQ8:BPS8 BZM8:BZO8 CJI8:CJK8 CTE8:CTG8 DDA8:DDC8 DMW8:DMY8 DWS8:DWU8 EGO8:EGQ8 EQK8:EQM8 FAG8:FAI8 FKC8:FKE8 FTY8:FUA8 GDU8:GDW8 GNQ8:GNS8 GXM8:GXO8 HHI8:HHK8 HRE8:HRG8 IBA8:IBC8 IKW8:IKY8 IUS8:IUU8 JEO8:JEQ8 JOK8:JOM8 JYG8:JYI8 KIC8:KIE8 KRY8:KSA8 LBU8:LBW8 LLQ8:LLS8 LVM8:LVO8 MFI8:MFK8 MPE8:MPG8 MZA8:MZC8 NIW8:NIY8 NSS8:NSU8 OCO8:OCQ8 OMK8:OMM8 OWG8:OWI8 PGC8:PGE8 PPY8:PQA8 PZU8:PZW8 QJQ8:QJS8 QTM8:QTO8 RDI8:RDK8 RNE8:RNG8 RXA8:RXC8 SGW8:SGY8 SQS8:SQU8 TAO8:TAQ8 TKK8:TKM8 TUG8:TUI8 UEC8:UEE8 UNY8:UOA8 UXU8:UXW8 VHQ8:VHS8 VRM8:VRO8 WBI8:WBK8 WLE8:WLG8 WVA8:WVC8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WVA983049:WVC983049 C3:E3"/>
    <dataValidation imeMode="halfKatak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type="list" imeMode="hiragana" allowBlank="1" showInputMessage="1" showErrorMessage="1" sqref="C4:E4">
      <formula1>$N$4:$N$48</formula1>
    </dataValidation>
    <dataValidation type="custom" imeMode="off" allowBlank="1" showInputMessage="1" showErrorMessage="1" errorTitle="エラー" error="半角大文字で入力してください" sqref="C10:E10">
      <formula1>EXACT(UPPER(C10),C10)</formula1>
    </dataValidation>
    <dataValidation type="list" allowBlank="1" showInputMessage="1" showErrorMessage="1" sqref="C2:E2">
      <formula1>$Q$8:$Q$9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Y238"/>
  <sheetViews>
    <sheetView workbookViewId="0">
      <selection activeCell="C11" sqref="C11"/>
    </sheetView>
  </sheetViews>
  <sheetFormatPr defaultColWidth="9" defaultRowHeight="13.5"/>
  <cols>
    <col min="1" max="1" width="4.5" style="1" bestFit="1" customWidth="1"/>
    <col min="2" max="2" width="11.5" style="1" hidden="1" customWidth="1"/>
    <col min="3" max="3" width="8.625" style="1" customWidth="1"/>
    <col min="4" max="5" width="17.5" style="1" customWidth="1"/>
    <col min="6" max="7" width="16.625" style="1" customWidth="1"/>
    <col min="8" max="8" width="11.5" style="1" customWidth="1"/>
    <col min="9" max="9" width="5.5" style="1" bestFit="1" customWidth="1"/>
    <col min="10" max="10" width="6.625" style="1" customWidth="1"/>
    <col min="11" max="11" width="12" style="1" customWidth="1"/>
    <col min="12" max="17" width="17.75" style="1" customWidth="1"/>
    <col min="18" max="19" width="16.25" style="1" hidden="1" customWidth="1"/>
    <col min="20" max="20" width="3.5" style="1" hidden="1" customWidth="1"/>
    <col min="21" max="21" width="8.75" style="1" customWidth="1"/>
    <col min="22" max="22" width="3.5" style="1" hidden="1" customWidth="1"/>
    <col min="23" max="23" width="8.75" style="1" customWidth="1"/>
    <col min="24" max="24" width="9" style="1"/>
    <col min="25" max="26" width="9" style="1" hidden="1" customWidth="1"/>
    <col min="27" max="27" width="13.875" style="2" hidden="1" customWidth="1"/>
    <col min="28" max="28" width="13.875" style="1" hidden="1" customWidth="1"/>
    <col min="29" max="29" width="9" style="1" hidden="1" customWidth="1"/>
    <col min="30" max="30" width="6.5" style="1" hidden="1" customWidth="1"/>
    <col min="31" max="32" width="16.125" style="1" hidden="1" customWidth="1"/>
    <col min="33" max="34" width="5.5" style="1" hidden="1" customWidth="1"/>
    <col min="35" max="35" width="9.5" style="5" hidden="1" customWidth="1"/>
    <col min="36" max="36" width="6.5" style="1" hidden="1" customWidth="1"/>
    <col min="37" max="38" width="16.125" style="1" hidden="1" customWidth="1"/>
    <col min="39" max="40" width="5.5" style="1" hidden="1" customWidth="1"/>
    <col min="41" max="41" width="10.5" style="1" hidden="1" customWidth="1"/>
    <col min="42" max="50" width="9" style="1" hidden="1" customWidth="1"/>
    <col min="51" max="51" width="9" style="254" hidden="1" customWidth="1"/>
    <col min="52" max="66" width="9" style="1" customWidth="1"/>
    <col min="67" max="16384" width="9" style="1"/>
  </cols>
  <sheetData>
    <row r="1" spans="1:51" ht="17.25">
      <c r="A1" s="7" t="s">
        <v>131</v>
      </c>
      <c r="B1" s="7"/>
      <c r="C1" s="7"/>
      <c r="F1" s="120" t="str">
        <f>IF(①団体情報入力!D6="","",①団体情報入力!D6)</f>
        <v/>
      </c>
      <c r="AY1" s="254" t="s">
        <v>1063</v>
      </c>
    </row>
    <row r="2" spans="1:51" ht="32.25">
      <c r="A2" s="3"/>
      <c r="B2" s="3"/>
      <c r="C2" s="151" t="s">
        <v>134</v>
      </c>
      <c r="D2" s="18"/>
      <c r="E2" s="18"/>
      <c r="F2" s="18"/>
      <c r="G2" s="18"/>
      <c r="H2" s="18"/>
      <c r="I2" s="18"/>
      <c r="J2" s="18"/>
      <c r="K2" s="18"/>
      <c r="L2" s="18"/>
      <c r="M2" s="18"/>
      <c r="N2" s="18"/>
      <c r="O2" s="18"/>
      <c r="P2" s="62"/>
      <c r="Q2" s="62"/>
      <c r="AY2" s="254" t="s">
        <v>1064</v>
      </c>
    </row>
    <row r="3" spans="1:51" ht="14.25" thickBot="1">
      <c r="A3" s="3"/>
      <c r="B3" s="3"/>
      <c r="C3" s="71" t="s">
        <v>110</v>
      </c>
      <c r="D3" s="18"/>
      <c r="E3" s="18"/>
      <c r="F3" s="18"/>
      <c r="G3" s="18"/>
      <c r="H3" s="18"/>
      <c r="I3" s="18"/>
      <c r="J3" s="18"/>
      <c r="K3" s="18"/>
      <c r="L3" s="18"/>
      <c r="M3" s="18"/>
      <c r="N3" s="18"/>
      <c r="O3" s="18"/>
      <c r="Q3" s="242" t="s">
        <v>102</v>
      </c>
      <c r="R3" s="242"/>
      <c r="S3" s="242"/>
      <c r="T3" s="242"/>
      <c r="U3" s="242"/>
      <c r="V3" s="242"/>
      <c r="W3" s="242"/>
      <c r="AY3" s="254" t="s">
        <v>1065</v>
      </c>
    </row>
    <row r="4" spans="1:51">
      <c r="A4" s="3"/>
      <c r="B4" s="3"/>
      <c r="C4" s="71" t="s">
        <v>111</v>
      </c>
      <c r="D4" s="18"/>
      <c r="E4" s="18"/>
      <c r="F4" s="18"/>
      <c r="G4" s="18"/>
      <c r="H4" s="18"/>
      <c r="I4" s="18"/>
      <c r="J4" s="18"/>
      <c r="K4" s="18"/>
      <c r="L4" s="18"/>
      <c r="M4" s="18"/>
      <c r="N4" s="18"/>
      <c r="O4" s="18"/>
      <c r="Q4" s="525"/>
      <c r="R4" s="62"/>
      <c r="S4" s="525"/>
      <c r="T4" s="520" t="s">
        <v>103</v>
      </c>
      <c r="U4" s="521"/>
      <c r="V4" s="524" t="s">
        <v>104</v>
      </c>
      <c r="W4" s="521"/>
      <c r="AY4" s="254" t="s">
        <v>1066</v>
      </c>
    </row>
    <row r="5" spans="1:51">
      <c r="A5" s="3"/>
      <c r="B5" s="3"/>
      <c r="C5" s="71" t="s">
        <v>136</v>
      </c>
      <c r="D5" s="18"/>
      <c r="E5" s="18"/>
      <c r="F5" s="18"/>
      <c r="G5" s="18"/>
      <c r="H5" s="18"/>
      <c r="I5" s="18"/>
      <c r="J5" s="18"/>
      <c r="K5" s="18"/>
      <c r="L5" s="18"/>
      <c r="M5" s="18"/>
      <c r="N5" s="18"/>
      <c r="O5" s="18"/>
      <c r="Q5" s="526"/>
      <c r="R5" s="62"/>
      <c r="S5" s="526"/>
      <c r="T5" s="27" t="s">
        <v>128</v>
      </c>
      <c r="U5" s="161" t="s">
        <v>39</v>
      </c>
      <c r="V5" s="160" t="s">
        <v>128</v>
      </c>
      <c r="W5" s="139" t="s">
        <v>39</v>
      </c>
      <c r="AY5" s="254" t="s">
        <v>1067</v>
      </c>
    </row>
    <row r="6" spans="1:51">
      <c r="A6" s="3"/>
      <c r="B6" s="3"/>
      <c r="C6" s="35" t="s">
        <v>97</v>
      </c>
      <c r="D6" s="18"/>
      <c r="E6" s="18"/>
      <c r="F6" s="18"/>
      <c r="G6" s="18"/>
      <c r="H6" s="18"/>
      <c r="I6" s="18"/>
      <c r="J6" s="18"/>
      <c r="K6" s="18"/>
      <c r="L6" s="18"/>
      <c r="M6" s="18"/>
      <c r="N6" s="18"/>
      <c r="O6" s="18"/>
      <c r="Q6" s="136" t="s">
        <v>105</v>
      </c>
      <c r="S6" s="136" t="s">
        <v>105</v>
      </c>
      <c r="T6" s="140"/>
      <c r="U6" s="162"/>
      <c r="V6" s="137"/>
      <c r="W6" s="138"/>
      <c r="AY6" s="254" t="s">
        <v>1068</v>
      </c>
    </row>
    <row r="7" spans="1:51" ht="14.25" thickBot="1">
      <c r="A7" s="3"/>
      <c r="B7" s="3"/>
      <c r="C7" s="35" t="s">
        <v>99</v>
      </c>
      <c r="D7" s="18"/>
      <c r="E7" s="18"/>
      <c r="F7" s="18"/>
      <c r="G7" s="18"/>
      <c r="H7" s="18"/>
      <c r="I7" s="18"/>
      <c r="J7" s="18"/>
      <c r="K7" s="18"/>
      <c r="L7" s="18"/>
      <c r="M7" s="18"/>
      <c r="N7" s="18"/>
      <c r="O7" s="18"/>
      <c r="Q7" s="73" t="s">
        <v>106</v>
      </c>
      <c r="S7" s="73" t="s">
        <v>106</v>
      </c>
      <c r="T7" s="141"/>
      <c r="U7" s="163"/>
      <c r="V7" s="135"/>
      <c r="W7" s="113"/>
      <c r="AY7" s="254" t="s">
        <v>1069</v>
      </c>
    </row>
    <row r="8" spans="1:51" ht="14.25" thickBot="1">
      <c r="AY8" s="254" t="s">
        <v>1070</v>
      </c>
    </row>
    <row r="9" spans="1:51" ht="36.75" customHeight="1">
      <c r="A9" s="19"/>
      <c r="B9" s="241" t="s">
        <v>790</v>
      </c>
      <c r="C9" s="243" t="s">
        <v>789</v>
      </c>
      <c r="D9" s="25" t="s">
        <v>94</v>
      </c>
      <c r="E9" s="25" t="s">
        <v>782</v>
      </c>
      <c r="F9" s="527" t="s">
        <v>631</v>
      </c>
      <c r="G9" s="528"/>
      <c r="H9" s="251" t="s">
        <v>1061</v>
      </c>
      <c r="I9" s="241" t="s">
        <v>38</v>
      </c>
      <c r="J9" s="20" t="s">
        <v>1</v>
      </c>
      <c r="K9" s="297" t="s">
        <v>788</v>
      </c>
      <c r="L9" s="308" t="s">
        <v>1412</v>
      </c>
      <c r="M9" s="309" t="s">
        <v>1413</v>
      </c>
      <c r="N9" s="310" t="s">
        <v>1355</v>
      </c>
      <c r="O9" s="313" t="s">
        <v>1414</v>
      </c>
      <c r="P9" s="312" t="s">
        <v>1415</v>
      </c>
      <c r="Q9" s="311" t="s">
        <v>1355</v>
      </c>
      <c r="R9" s="134" t="s">
        <v>40</v>
      </c>
      <c r="S9" s="22" t="s">
        <v>629</v>
      </c>
      <c r="T9" s="520" t="s">
        <v>42</v>
      </c>
      <c r="U9" s="521"/>
      <c r="V9" s="520" t="s">
        <v>43</v>
      </c>
      <c r="W9" s="521"/>
      <c r="AY9" s="254" t="s">
        <v>1071</v>
      </c>
    </row>
    <row r="10" spans="1:51" ht="14.25" thickBot="1">
      <c r="A10" s="26" t="s">
        <v>41</v>
      </c>
      <c r="B10" s="130">
        <v>123456789</v>
      </c>
      <c r="C10" s="130">
        <v>1234</v>
      </c>
      <c r="D10" s="15" t="s">
        <v>783</v>
      </c>
      <c r="E10" s="15" t="s">
        <v>784</v>
      </c>
      <c r="F10" s="15" t="s">
        <v>632</v>
      </c>
      <c r="G10" s="168" t="s">
        <v>633</v>
      </c>
      <c r="H10" s="252" t="s">
        <v>1062</v>
      </c>
      <c r="I10" s="244" t="s">
        <v>2</v>
      </c>
      <c r="J10" s="15" t="s">
        <v>787</v>
      </c>
      <c r="K10" s="301">
        <v>20000101</v>
      </c>
      <c r="L10" s="23" t="s">
        <v>73</v>
      </c>
      <c r="M10" s="244">
        <v>12.53</v>
      </c>
      <c r="N10" s="24" t="s">
        <v>1356</v>
      </c>
      <c r="O10" s="23" t="s">
        <v>74</v>
      </c>
      <c r="P10" s="244" t="s">
        <v>63</v>
      </c>
      <c r="Q10" s="24" t="s">
        <v>1357</v>
      </c>
      <c r="R10" s="132" t="s">
        <v>75</v>
      </c>
      <c r="S10" s="167" t="s">
        <v>630</v>
      </c>
      <c r="T10" s="522" t="s">
        <v>48</v>
      </c>
      <c r="U10" s="523"/>
      <c r="V10" s="522" t="s">
        <v>48</v>
      </c>
      <c r="W10" s="523"/>
      <c r="AD10" s="5" t="s">
        <v>0</v>
      </c>
      <c r="AE10" s="5" t="s">
        <v>44</v>
      </c>
      <c r="AF10" s="5" t="s">
        <v>85</v>
      </c>
      <c r="AG10" s="5" t="s">
        <v>38</v>
      </c>
      <c r="AH10" s="5" t="s">
        <v>1</v>
      </c>
      <c r="AI10" s="8" t="s">
        <v>100</v>
      </c>
      <c r="AJ10" s="5" t="s">
        <v>0</v>
      </c>
      <c r="AK10" s="5" t="s">
        <v>44</v>
      </c>
      <c r="AL10" s="5" t="s">
        <v>85</v>
      </c>
      <c r="AM10" s="5" t="s">
        <v>38</v>
      </c>
      <c r="AN10" s="5" t="s">
        <v>1</v>
      </c>
      <c r="AO10" s="5" t="s">
        <v>100</v>
      </c>
      <c r="AP10" s="1" t="s">
        <v>101</v>
      </c>
      <c r="AQ10" s="1">
        <f>COUNT(AQ11:AQ100)</f>
        <v>0</v>
      </c>
      <c r="AR10" s="1" t="s">
        <v>107</v>
      </c>
      <c r="AS10" s="1">
        <f>COUNT(AS11:AS100)</f>
        <v>0</v>
      </c>
      <c r="AT10" s="1" t="s">
        <v>108</v>
      </c>
      <c r="AU10" s="1">
        <f>COUNT(AU11:AU100)</f>
        <v>0</v>
      </c>
      <c r="AV10" s="1" t="s">
        <v>109</v>
      </c>
      <c r="AW10" s="1">
        <f>COUNT(AW11:AW100)</f>
        <v>0</v>
      </c>
      <c r="AY10" s="254" t="s">
        <v>1072</v>
      </c>
    </row>
    <row r="11" spans="1:51">
      <c r="A11" s="27">
        <v>1</v>
      </c>
      <c r="B11" s="259"/>
      <c r="C11" s="155"/>
      <c r="D11" s="50"/>
      <c r="E11" s="50"/>
      <c r="F11" s="50"/>
      <c r="G11" s="239"/>
      <c r="H11" s="253"/>
      <c r="I11" s="245"/>
      <c r="J11" s="50"/>
      <c r="K11" s="302"/>
      <c r="L11" s="51"/>
      <c r="M11" s="300"/>
      <c r="N11" s="304"/>
      <c r="O11" s="51"/>
      <c r="P11" s="300"/>
      <c r="Q11" s="304"/>
      <c r="R11" s="133"/>
      <c r="S11" s="262"/>
      <c r="T11" s="516"/>
      <c r="U11" s="517"/>
      <c r="V11" s="516"/>
      <c r="W11" s="517"/>
      <c r="AA11" s="53"/>
      <c r="AB11" s="54"/>
      <c r="AD11" s="5" t="str">
        <f t="shared" ref="AD11:AD42" si="0">IF(I11="男",C11,"")</f>
        <v/>
      </c>
      <c r="AE11" s="5" t="str">
        <f t="shared" ref="AE11:AE42" si="1">IF(I11="男",D11,"")</f>
        <v/>
      </c>
      <c r="AF11" s="5" t="str">
        <f t="shared" ref="AF11:AF42" si="2">IF(I11="男",F11,"")</f>
        <v/>
      </c>
      <c r="AG11" s="5" t="str">
        <f t="shared" ref="AG11:AG42" si="3">IF(I11="男",I11,"")</f>
        <v/>
      </c>
      <c r="AH11" s="5" t="str">
        <f t="shared" ref="AH11:AH42" si="4">IF(I11="男",IF(J11="","",J11),"")</f>
        <v/>
      </c>
      <c r="AI11" s="8" t="str">
        <f>IF(I11="男",data_kyogisha!A2,"")</f>
        <v/>
      </c>
      <c r="AJ11" s="5" t="str">
        <f t="shared" ref="AJ11:AJ42" si="5">IF(I11="女",C11,"")</f>
        <v/>
      </c>
      <c r="AK11" s="5" t="str">
        <f t="shared" ref="AK11:AK42" si="6">IF(I11="女",D11,"")</f>
        <v/>
      </c>
      <c r="AL11" s="5" t="str">
        <f t="shared" ref="AL11:AL42" si="7">IF(I11="女",F11,"")</f>
        <v/>
      </c>
      <c r="AM11" s="5" t="str">
        <f t="shared" ref="AM11:AM42" si="8">IF(I11="女",I11,"")</f>
        <v/>
      </c>
      <c r="AN11" s="5" t="str">
        <f t="shared" ref="AN11:AN42" si="9">IF(I11="女",IF(J11="","",J11),"")</f>
        <v/>
      </c>
      <c r="AO11" s="1" t="str">
        <f>IF(I11="女",data_kyogisha!A2,"")</f>
        <v/>
      </c>
      <c r="AP11" s="1">
        <f>IF(AND(I11="男",T11="○"),1,0)</f>
        <v>0</v>
      </c>
      <c r="AQ11" s="1" t="str">
        <f>IF(AND($I11="男",$T11="○"),$C11,"")</f>
        <v/>
      </c>
      <c r="AR11" s="1">
        <f>IF(AND(I11="男",V11="○"),1,0)</f>
        <v>0</v>
      </c>
      <c r="AS11" s="1" t="str">
        <f>IF(AND($I11="男",$V11="○"),$C11,"")</f>
        <v/>
      </c>
      <c r="AT11" s="1">
        <f>IF(AND(I11="女",T11="○"),1,0)</f>
        <v>0</v>
      </c>
      <c r="AU11" s="1" t="str">
        <f t="shared" ref="AU11:AU42" si="10">IF(AND($I11="女",$T11="○"),$C11,"")</f>
        <v/>
      </c>
      <c r="AV11" s="1">
        <f>IF(AND(I11="女",V11="○"),1,0)</f>
        <v>0</v>
      </c>
      <c r="AW11" s="1" t="str">
        <f t="shared" ref="AW11:AW42" si="11">IF(AND($I11="女",$V11="○"),$C11,"")</f>
        <v/>
      </c>
      <c r="AY11" s="254" t="s">
        <v>1073</v>
      </c>
    </row>
    <row r="12" spans="1:51">
      <c r="A12" s="27">
        <v>2</v>
      </c>
      <c r="B12" s="259"/>
      <c r="C12" s="155"/>
      <c r="D12" s="50"/>
      <c r="E12" s="50"/>
      <c r="F12" s="50"/>
      <c r="G12" s="239"/>
      <c r="H12" s="253"/>
      <c r="I12" s="245"/>
      <c r="J12" s="50"/>
      <c r="K12" s="302"/>
      <c r="L12" s="51"/>
      <c r="M12" s="300"/>
      <c r="N12" s="304"/>
      <c r="O12" s="51"/>
      <c r="P12" s="300"/>
      <c r="Q12" s="304"/>
      <c r="R12" s="133"/>
      <c r="S12" s="262"/>
      <c r="T12" s="516"/>
      <c r="U12" s="517"/>
      <c r="V12" s="516"/>
      <c r="W12" s="517"/>
      <c r="Z12" s="1" t="s">
        <v>2</v>
      </c>
      <c r="AA12" s="55" t="str">
        <f>IF(種目情報!A4="","",種目情報!A4)</f>
        <v>男100m</v>
      </c>
      <c r="AB12" s="56" t="str">
        <f>IF(種目情報!E4="","",種目情報!E4)</f>
        <v>女100m</v>
      </c>
      <c r="AC12" s="1" t="s">
        <v>48</v>
      </c>
      <c r="AD12" s="5" t="str">
        <f t="shared" si="0"/>
        <v/>
      </c>
      <c r="AE12" s="5" t="str">
        <f t="shared" si="1"/>
        <v/>
      </c>
      <c r="AF12" s="5" t="str">
        <f t="shared" si="2"/>
        <v/>
      </c>
      <c r="AG12" s="5" t="str">
        <f t="shared" si="3"/>
        <v/>
      </c>
      <c r="AH12" s="5" t="str">
        <f t="shared" si="4"/>
        <v/>
      </c>
      <c r="AI12" s="8" t="str">
        <f>IF(I12="男",data_kyogisha!A3,"")</f>
        <v/>
      </c>
      <c r="AJ12" s="5" t="str">
        <f t="shared" si="5"/>
        <v/>
      </c>
      <c r="AK12" s="5" t="str">
        <f t="shared" si="6"/>
        <v/>
      </c>
      <c r="AL12" s="5" t="str">
        <f t="shared" si="7"/>
        <v/>
      </c>
      <c r="AM12" s="5" t="str">
        <f t="shared" si="8"/>
        <v/>
      </c>
      <c r="AN12" s="5" t="str">
        <f t="shared" si="9"/>
        <v/>
      </c>
      <c r="AO12" s="1" t="str">
        <f>IF(I12="女",data_kyogisha!A3,"")</f>
        <v/>
      </c>
      <c r="AP12" s="1">
        <f t="shared" ref="AP12:AP43" si="12">IF(AND(I12="男",T12="○"),AP11+1,AP11)</f>
        <v>0</v>
      </c>
      <c r="AQ12" s="1" t="str">
        <f t="shared" ref="AQ12:AQ43" si="13">IF(AND(I12="男",T12="○"),C12,"")</f>
        <v/>
      </c>
      <c r="AR12" s="1">
        <f t="shared" ref="AR12:AR43" si="14">IF(AND(I12="男",V12="○"),AR11+1,AR11)</f>
        <v>0</v>
      </c>
      <c r="AS12" s="1" t="str">
        <f t="shared" ref="AS12:AS43" si="15">IF(AND(I12="男",V12="○"),C12,"")</f>
        <v/>
      </c>
      <c r="AT12" s="1">
        <f t="shared" ref="AT12:AT43" si="16">IF(AND(I12="女",T12="○"),AT11+1,AT11)</f>
        <v>0</v>
      </c>
      <c r="AU12" s="1" t="str">
        <f t="shared" si="10"/>
        <v/>
      </c>
      <c r="AV12" s="1">
        <f t="shared" ref="AV12:AV43" si="17">IF(AND(I12="女",V12="○"),AV11+1,AV11)</f>
        <v>0</v>
      </c>
      <c r="AW12" s="1" t="str">
        <f t="shared" si="11"/>
        <v/>
      </c>
      <c r="AY12" s="254" t="s">
        <v>1074</v>
      </c>
    </row>
    <row r="13" spans="1:51">
      <c r="A13" s="27">
        <v>3</v>
      </c>
      <c r="B13" s="259"/>
      <c r="C13" s="155"/>
      <c r="D13" s="50"/>
      <c r="E13" s="50"/>
      <c r="F13" s="50"/>
      <c r="G13" s="239"/>
      <c r="H13" s="253"/>
      <c r="I13" s="245"/>
      <c r="J13" s="50"/>
      <c r="K13" s="302"/>
      <c r="L13" s="51"/>
      <c r="M13" s="300"/>
      <c r="N13" s="304"/>
      <c r="O13" s="51"/>
      <c r="P13" s="300"/>
      <c r="Q13" s="304"/>
      <c r="R13" s="133"/>
      <c r="S13" s="262"/>
      <c r="T13" s="516"/>
      <c r="U13" s="517"/>
      <c r="V13" s="516"/>
      <c r="W13" s="517"/>
      <c r="Z13" s="1" t="s">
        <v>47</v>
      </c>
      <c r="AA13" s="55" t="str">
        <f>IF(種目情報!A5="","",種目情報!A5)</f>
        <v>男200m</v>
      </c>
      <c r="AB13" s="56" t="str">
        <f>IF(種目情報!E5="","",種目情報!E5)</f>
        <v>女200m</v>
      </c>
      <c r="AD13" s="5" t="str">
        <f t="shared" si="0"/>
        <v/>
      </c>
      <c r="AE13" s="5" t="str">
        <f t="shared" si="1"/>
        <v/>
      </c>
      <c r="AF13" s="5" t="str">
        <f t="shared" si="2"/>
        <v/>
      </c>
      <c r="AG13" s="5" t="str">
        <f t="shared" si="3"/>
        <v/>
      </c>
      <c r="AH13" s="5" t="str">
        <f t="shared" si="4"/>
        <v/>
      </c>
      <c r="AI13" s="8" t="str">
        <f>IF(I13="男",data_kyogisha!A4,"")</f>
        <v/>
      </c>
      <c r="AJ13" s="5" t="str">
        <f t="shared" si="5"/>
        <v/>
      </c>
      <c r="AK13" s="5" t="str">
        <f t="shared" si="6"/>
        <v/>
      </c>
      <c r="AL13" s="5" t="str">
        <f t="shared" si="7"/>
        <v/>
      </c>
      <c r="AM13" s="5" t="str">
        <f t="shared" si="8"/>
        <v/>
      </c>
      <c r="AN13" s="5" t="str">
        <f t="shared" si="9"/>
        <v/>
      </c>
      <c r="AO13" s="1" t="str">
        <f>IF(I13="女",data_kyogisha!A4,"")</f>
        <v/>
      </c>
      <c r="AP13" s="1">
        <f t="shared" si="12"/>
        <v>0</v>
      </c>
      <c r="AQ13" s="1" t="str">
        <f t="shared" si="13"/>
        <v/>
      </c>
      <c r="AR13" s="1">
        <f t="shared" si="14"/>
        <v>0</v>
      </c>
      <c r="AS13" s="1" t="str">
        <f t="shared" si="15"/>
        <v/>
      </c>
      <c r="AT13" s="1">
        <f t="shared" si="16"/>
        <v>0</v>
      </c>
      <c r="AU13" s="1" t="str">
        <f t="shared" si="10"/>
        <v/>
      </c>
      <c r="AV13" s="1">
        <f t="shared" si="17"/>
        <v>0</v>
      </c>
      <c r="AW13" s="1" t="str">
        <f t="shared" si="11"/>
        <v/>
      </c>
      <c r="AY13" s="254" t="s">
        <v>1075</v>
      </c>
    </row>
    <row r="14" spans="1:51">
      <c r="A14" s="27">
        <v>4</v>
      </c>
      <c r="B14" s="259"/>
      <c r="C14" s="155"/>
      <c r="D14" s="50"/>
      <c r="E14" s="50"/>
      <c r="F14" s="50"/>
      <c r="G14" s="239"/>
      <c r="H14" s="253"/>
      <c r="I14" s="245"/>
      <c r="J14" s="50"/>
      <c r="K14" s="302"/>
      <c r="L14" s="51"/>
      <c r="M14" s="300"/>
      <c r="N14" s="304"/>
      <c r="O14" s="51"/>
      <c r="P14" s="300"/>
      <c r="Q14" s="304"/>
      <c r="R14" s="133"/>
      <c r="S14" s="262"/>
      <c r="T14" s="516"/>
      <c r="U14" s="517"/>
      <c r="V14" s="516"/>
      <c r="W14" s="517"/>
      <c r="AA14" s="55" t="str">
        <f>IF(種目情報!A6="","",種目情報!A6)</f>
        <v>男400m</v>
      </c>
      <c r="AB14" s="56" t="str">
        <f>IF(種目情報!E6="","",種目情報!E6)</f>
        <v>女400m</v>
      </c>
      <c r="AD14" s="5" t="str">
        <f t="shared" si="0"/>
        <v/>
      </c>
      <c r="AE14" s="5" t="str">
        <f t="shared" si="1"/>
        <v/>
      </c>
      <c r="AF14" s="5" t="str">
        <f t="shared" si="2"/>
        <v/>
      </c>
      <c r="AG14" s="5" t="str">
        <f t="shared" si="3"/>
        <v/>
      </c>
      <c r="AH14" s="5" t="str">
        <f t="shared" si="4"/>
        <v/>
      </c>
      <c r="AI14" s="8" t="str">
        <f>IF(I14="男",data_kyogisha!A5,"")</f>
        <v/>
      </c>
      <c r="AJ14" s="5" t="str">
        <f t="shared" si="5"/>
        <v/>
      </c>
      <c r="AK14" s="5" t="str">
        <f t="shared" si="6"/>
        <v/>
      </c>
      <c r="AL14" s="5" t="str">
        <f t="shared" si="7"/>
        <v/>
      </c>
      <c r="AM14" s="5" t="str">
        <f t="shared" si="8"/>
        <v/>
      </c>
      <c r="AN14" s="5" t="str">
        <f t="shared" si="9"/>
        <v/>
      </c>
      <c r="AO14" s="1" t="str">
        <f>IF(I14="女",data_kyogisha!A5,"")</f>
        <v/>
      </c>
      <c r="AP14" s="1">
        <f t="shared" si="12"/>
        <v>0</v>
      </c>
      <c r="AQ14" s="1" t="str">
        <f t="shared" si="13"/>
        <v/>
      </c>
      <c r="AR14" s="1">
        <f t="shared" si="14"/>
        <v>0</v>
      </c>
      <c r="AS14" s="1" t="str">
        <f t="shared" si="15"/>
        <v/>
      </c>
      <c r="AT14" s="1">
        <f t="shared" si="16"/>
        <v>0</v>
      </c>
      <c r="AU14" s="1" t="str">
        <f t="shared" si="10"/>
        <v/>
      </c>
      <c r="AV14" s="1">
        <f t="shared" si="17"/>
        <v>0</v>
      </c>
      <c r="AW14" s="1" t="str">
        <f t="shared" si="11"/>
        <v/>
      </c>
      <c r="AY14" s="254" t="s">
        <v>1076</v>
      </c>
    </row>
    <row r="15" spans="1:51">
      <c r="A15" s="27">
        <v>5</v>
      </c>
      <c r="B15" s="259"/>
      <c r="C15" s="155"/>
      <c r="D15" s="50"/>
      <c r="E15" s="50"/>
      <c r="F15" s="50"/>
      <c r="G15" s="239"/>
      <c r="H15" s="253"/>
      <c r="I15" s="245"/>
      <c r="J15" s="50"/>
      <c r="K15" s="302"/>
      <c r="L15" s="51"/>
      <c r="M15" s="300"/>
      <c r="N15" s="304"/>
      <c r="O15" s="51"/>
      <c r="P15" s="300"/>
      <c r="Q15" s="304"/>
      <c r="R15" s="133"/>
      <c r="S15" s="262"/>
      <c r="T15" s="516"/>
      <c r="U15" s="517"/>
      <c r="V15" s="516"/>
      <c r="W15" s="517"/>
      <c r="AA15" s="55" t="str">
        <f>IF(種目情報!A7="","",種目情報!A7)</f>
        <v>男800m</v>
      </c>
      <c r="AB15" s="56" t="str">
        <f>IF(種目情報!E7="","",種目情報!E7)</f>
        <v>女800m</v>
      </c>
      <c r="AD15" s="5" t="str">
        <f t="shared" si="0"/>
        <v/>
      </c>
      <c r="AE15" s="5" t="str">
        <f t="shared" si="1"/>
        <v/>
      </c>
      <c r="AF15" s="5" t="str">
        <f t="shared" si="2"/>
        <v/>
      </c>
      <c r="AG15" s="5" t="str">
        <f t="shared" si="3"/>
        <v/>
      </c>
      <c r="AH15" s="5" t="str">
        <f t="shared" si="4"/>
        <v/>
      </c>
      <c r="AI15" s="8" t="str">
        <f>IF(I15="男",data_kyogisha!A6,"")</f>
        <v/>
      </c>
      <c r="AJ15" s="5" t="str">
        <f t="shared" si="5"/>
        <v/>
      </c>
      <c r="AK15" s="5" t="str">
        <f t="shared" si="6"/>
        <v/>
      </c>
      <c r="AL15" s="5" t="str">
        <f t="shared" si="7"/>
        <v/>
      </c>
      <c r="AM15" s="5" t="str">
        <f t="shared" si="8"/>
        <v/>
      </c>
      <c r="AN15" s="5" t="str">
        <f t="shared" si="9"/>
        <v/>
      </c>
      <c r="AO15" s="1" t="str">
        <f>IF(I15="女",data_kyogisha!A6,"")</f>
        <v/>
      </c>
      <c r="AP15" s="1">
        <f t="shared" si="12"/>
        <v>0</v>
      </c>
      <c r="AQ15" s="1" t="str">
        <f t="shared" si="13"/>
        <v/>
      </c>
      <c r="AR15" s="1">
        <f t="shared" si="14"/>
        <v>0</v>
      </c>
      <c r="AS15" s="1" t="str">
        <f t="shared" si="15"/>
        <v/>
      </c>
      <c r="AT15" s="1">
        <f t="shared" si="16"/>
        <v>0</v>
      </c>
      <c r="AU15" s="1" t="str">
        <f t="shared" si="10"/>
        <v/>
      </c>
      <c r="AV15" s="1">
        <f t="shared" si="17"/>
        <v>0</v>
      </c>
      <c r="AW15" s="1" t="str">
        <f t="shared" si="11"/>
        <v/>
      </c>
      <c r="AY15" s="254" t="s">
        <v>1077</v>
      </c>
    </row>
    <row r="16" spans="1:51">
      <c r="A16" s="27">
        <v>6</v>
      </c>
      <c r="B16" s="259"/>
      <c r="C16" s="155"/>
      <c r="D16" s="50"/>
      <c r="E16" s="50"/>
      <c r="F16" s="50"/>
      <c r="G16" s="239"/>
      <c r="H16" s="253"/>
      <c r="I16" s="245"/>
      <c r="J16" s="50"/>
      <c r="K16" s="302"/>
      <c r="L16" s="51"/>
      <c r="M16" s="300"/>
      <c r="N16" s="304"/>
      <c r="O16" s="51"/>
      <c r="P16" s="300"/>
      <c r="Q16" s="304"/>
      <c r="R16" s="133"/>
      <c r="S16" s="262"/>
      <c r="T16" s="516"/>
      <c r="U16" s="517"/>
      <c r="V16" s="516"/>
      <c r="W16" s="517"/>
      <c r="AA16" s="55" t="str">
        <f>IF(種目情報!A8="","",種目情報!A8)</f>
        <v>男1500m</v>
      </c>
      <c r="AB16" s="56" t="str">
        <f>IF(種目情報!E8="","",種目情報!E8)</f>
        <v>女1500m</v>
      </c>
      <c r="AD16" s="5" t="str">
        <f t="shared" si="0"/>
        <v/>
      </c>
      <c r="AE16" s="5" t="str">
        <f t="shared" si="1"/>
        <v/>
      </c>
      <c r="AF16" s="5" t="str">
        <f t="shared" si="2"/>
        <v/>
      </c>
      <c r="AG16" s="5" t="str">
        <f t="shared" si="3"/>
        <v/>
      </c>
      <c r="AH16" s="5" t="str">
        <f t="shared" si="4"/>
        <v/>
      </c>
      <c r="AI16" s="8" t="str">
        <f>IF(I16="男",data_kyogisha!A7,"")</f>
        <v/>
      </c>
      <c r="AJ16" s="5" t="str">
        <f t="shared" si="5"/>
        <v/>
      </c>
      <c r="AK16" s="5" t="str">
        <f t="shared" si="6"/>
        <v/>
      </c>
      <c r="AL16" s="5" t="str">
        <f t="shared" si="7"/>
        <v/>
      </c>
      <c r="AM16" s="5" t="str">
        <f t="shared" si="8"/>
        <v/>
      </c>
      <c r="AN16" s="5" t="str">
        <f t="shared" si="9"/>
        <v/>
      </c>
      <c r="AO16" s="1" t="str">
        <f>IF(I16="女",data_kyogisha!A7,"")</f>
        <v/>
      </c>
      <c r="AP16" s="1">
        <f t="shared" si="12"/>
        <v>0</v>
      </c>
      <c r="AQ16" s="1" t="str">
        <f t="shared" si="13"/>
        <v/>
      </c>
      <c r="AR16" s="1">
        <f t="shared" si="14"/>
        <v>0</v>
      </c>
      <c r="AS16" s="1" t="str">
        <f t="shared" si="15"/>
        <v/>
      </c>
      <c r="AT16" s="1">
        <f t="shared" si="16"/>
        <v>0</v>
      </c>
      <c r="AU16" s="1" t="str">
        <f t="shared" si="10"/>
        <v/>
      </c>
      <c r="AV16" s="1">
        <f t="shared" si="17"/>
        <v>0</v>
      </c>
      <c r="AW16" s="1" t="str">
        <f t="shared" si="11"/>
        <v/>
      </c>
      <c r="AY16" s="254" t="s">
        <v>1078</v>
      </c>
    </row>
    <row r="17" spans="1:51">
      <c r="A17" s="27">
        <v>7</v>
      </c>
      <c r="B17" s="259"/>
      <c r="C17" s="155"/>
      <c r="D17" s="50"/>
      <c r="E17" s="50"/>
      <c r="F17" s="50"/>
      <c r="G17" s="239"/>
      <c r="H17" s="253"/>
      <c r="I17" s="245"/>
      <c r="J17" s="50"/>
      <c r="K17" s="302"/>
      <c r="L17" s="51"/>
      <c r="M17" s="300"/>
      <c r="N17" s="304"/>
      <c r="O17" s="51"/>
      <c r="P17" s="300"/>
      <c r="Q17" s="304"/>
      <c r="R17" s="133"/>
      <c r="S17" s="262"/>
      <c r="T17" s="516"/>
      <c r="U17" s="517"/>
      <c r="V17" s="516"/>
      <c r="W17" s="517"/>
      <c r="Z17" s="1" t="s">
        <v>791</v>
      </c>
      <c r="AA17" s="55" t="str">
        <f>IF(種目情報!A9="","",種目情報!A9)</f>
        <v>男5000m</v>
      </c>
      <c r="AB17" s="56" t="str">
        <f>IF(種目情報!E9="","",種目情報!E9)</f>
        <v>女5000m</v>
      </c>
      <c r="AD17" s="5" t="str">
        <f t="shared" si="0"/>
        <v/>
      </c>
      <c r="AE17" s="5" t="str">
        <f t="shared" si="1"/>
        <v/>
      </c>
      <c r="AF17" s="5" t="str">
        <f t="shared" si="2"/>
        <v/>
      </c>
      <c r="AG17" s="5" t="str">
        <f t="shared" si="3"/>
        <v/>
      </c>
      <c r="AH17" s="5" t="str">
        <f t="shared" si="4"/>
        <v/>
      </c>
      <c r="AI17" s="8" t="str">
        <f>IF(I17="男",data_kyogisha!A8,"")</f>
        <v/>
      </c>
      <c r="AJ17" s="5" t="str">
        <f t="shared" si="5"/>
        <v/>
      </c>
      <c r="AK17" s="5" t="str">
        <f t="shared" si="6"/>
        <v/>
      </c>
      <c r="AL17" s="5" t="str">
        <f t="shared" si="7"/>
        <v/>
      </c>
      <c r="AM17" s="5" t="str">
        <f t="shared" si="8"/>
        <v/>
      </c>
      <c r="AN17" s="5" t="str">
        <f t="shared" si="9"/>
        <v/>
      </c>
      <c r="AO17" s="1" t="str">
        <f>IF(I17="女",data_kyogisha!A8,"")</f>
        <v/>
      </c>
      <c r="AP17" s="1">
        <f t="shared" si="12"/>
        <v>0</v>
      </c>
      <c r="AQ17" s="1" t="str">
        <f t="shared" si="13"/>
        <v/>
      </c>
      <c r="AR17" s="1">
        <f t="shared" si="14"/>
        <v>0</v>
      </c>
      <c r="AS17" s="1" t="str">
        <f t="shared" si="15"/>
        <v/>
      </c>
      <c r="AT17" s="1">
        <f t="shared" si="16"/>
        <v>0</v>
      </c>
      <c r="AU17" s="1" t="str">
        <f t="shared" si="10"/>
        <v/>
      </c>
      <c r="AV17" s="1">
        <f t="shared" si="17"/>
        <v>0</v>
      </c>
      <c r="AW17" s="1" t="str">
        <f t="shared" si="11"/>
        <v/>
      </c>
      <c r="AY17" s="254" t="s">
        <v>1079</v>
      </c>
    </row>
    <row r="18" spans="1:51">
      <c r="A18" s="27">
        <v>8</v>
      </c>
      <c r="B18" s="259"/>
      <c r="C18" s="155"/>
      <c r="D18" s="50"/>
      <c r="E18" s="50"/>
      <c r="F18" s="50"/>
      <c r="G18" s="239"/>
      <c r="H18" s="253"/>
      <c r="I18" s="245"/>
      <c r="J18" s="50"/>
      <c r="K18" s="302"/>
      <c r="L18" s="51"/>
      <c r="M18" s="300"/>
      <c r="N18" s="304"/>
      <c r="O18" s="51"/>
      <c r="P18" s="300"/>
      <c r="Q18" s="304"/>
      <c r="R18" s="133"/>
      <c r="S18" s="262"/>
      <c r="T18" s="516"/>
      <c r="U18" s="517"/>
      <c r="V18" s="516"/>
      <c r="W18" s="517"/>
      <c r="Z18" s="1" t="s">
        <v>792</v>
      </c>
      <c r="AA18" s="55" t="str">
        <f>IF(種目情報!A10="","",種目情報!A10)</f>
        <v>男110mH(1.067m)</v>
      </c>
      <c r="AB18" s="56" t="str">
        <f>IF(種目情報!E10="","",種目情報!E10)</f>
        <v>女100mH(0.838m)</v>
      </c>
      <c r="AD18" s="5" t="str">
        <f t="shared" si="0"/>
        <v/>
      </c>
      <c r="AE18" s="5" t="str">
        <f t="shared" si="1"/>
        <v/>
      </c>
      <c r="AF18" s="5" t="str">
        <f t="shared" si="2"/>
        <v/>
      </c>
      <c r="AG18" s="5" t="str">
        <f t="shared" si="3"/>
        <v/>
      </c>
      <c r="AH18" s="5" t="str">
        <f t="shared" si="4"/>
        <v/>
      </c>
      <c r="AI18" s="8" t="str">
        <f>IF(I18="男",data_kyogisha!A9,"")</f>
        <v/>
      </c>
      <c r="AJ18" s="5" t="str">
        <f t="shared" si="5"/>
        <v/>
      </c>
      <c r="AK18" s="5" t="str">
        <f t="shared" si="6"/>
        <v/>
      </c>
      <c r="AL18" s="5" t="str">
        <f t="shared" si="7"/>
        <v/>
      </c>
      <c r="AM18" s="5" t="str">
        <f t="shared" si="8"/>
        <v/>
      </c>
      <c r="AN18" s="5" t="str">
        <f t="shared" si="9"/>
        <v/>
      </c>
      <c r="AO18" s="1" t="str">
        <f>IF(I18="女",data_kyogisha!A9,"")</f>
        <v/>
      </c>
      <c r="AP18" s="1">
        <f t="shared" si="12"/>
        <v>0</v>
      </c>
      <c r="AQ18" s="1" t="str">
        <f t="shared" si="13"/>
        <v/>
      </c>
      <c r="AR18" s="1">
        <f t="shared" si="14"/>
        <v>0</v>
      </c>
      <c r="AS18" s="1" t="str">
        <f t="shared" si="15"/>
        <v/>
      </c>
      <c r="AT18" s="1">
        <f t="shared" si="16"/>
        <v>0</v>
      </c>
      <c r="AU18" s="1" t="str">
        <f t="shared" si="10"/>
        <v/>
      </c>
      <c r="AV18" s="1">
        <f t="shared" si="17"/>
        <v>0</v>
      </c>
      <c r="AW18" s="1" t="str">
        <f t="shared" si="11"/>
        <v/>
      </c>
      <c r="AY18" s="254" t="s">
        <v>1080</v>
      </c>
    </row>
    <row r="19" spans="1:51">
      <c r="A19" s="27">
        <v>9</v>
      </c>
      <c r="B19" s="259"/>
      <c r="C19" s="155"/>
      <c r="D19" s="50"/>
      <c r="E19" s="50"/>
      <c r="F19" s="50"/>
      <c r="G19" s="239"/>
      <c r="H19" s="253"/>
      <c r="I19" s="245"/>
      <c r="J19" s="50"/>
      <c r="K19" s="302"/>
      <c r="L19" s="51"/>
      <c r="M19" s="300"/>
      <c r="N19" s="304"/>
      <c r="O19" s="51"/>
      <c r="P19" s="300"/>
      <c r="Q19" s="304"/>
      <c r="R19" s="133"/>
      <c r="S19" s="262"/>
      <c r="T19" s="516"/>
      <c r="U19" s="517"/>
      <c r="V19" s="516"/>
      <c r="W19" s="517"/>
      <c r="Z19" s="1" t="s">
        <v>793</v>
      </c>
      <c r="AA19" s="55" t="str">
        <f>IF(種目情報!A11="","",種目情報!A11)</f>
        <v>男400mH(0.914m)</v>
      </c>
      <c r="AB19" s="56" t="str">
        <f>IF(種目情報!E11="","",種目情報!E11)</f>
        <v>女400mH(0.762m)</v>
      </c>
      <c r="AD19" s="5" t="str">
        <f t="shared" si="0"/>
        <v/>
      </c>
      <c r="AE19" s="5" t="str">
        <f t="shared" si="1"/>
        <v/>
      </c>
      <c r="AF19" s="5" t="str">
        <f t="shared" si="2"/>
        <v/>
      </c>
      <c r="AG19" s="5" t="str">
        <f t="shared" si="3"/>
        <v/>
      </c>
      <c r="AH19" s="5" t="str">
        <f t="shared" si="4"/>
        <v/>
      </c>
      <c r="AI19" s="8" t="str">
        <f>IF(I19="男",data_kyogisha!A10,"")</f>
        <v/>
      </c>
      <c r="AJ19" s="5" t="str">
        <f t="shared" si="5"/>
        <v/>
      </c>
      <c r="AK19" s="5" t="str">
        <f t="shared" si="6"/>
        <v/>
      </c>
      <c r="AL19" s="5" t="str">
        <f t="shared" si="7"/>
        <v/>
      </c>
      <c r="AM19" s="5" t="str">
        <f t="shared" si="8"/>
        <v/>
      </c>
      <c r="AN19" s="5" t="str">
        <f t="shared" si="9"/>
        <v/>
      </c>
      <c r="AO19" s="1" t="str">
        <f>IF(I19="女",data_kyogisha!A10,"")</f>
        <v/>
      </c>
      <c r="AP19" s="1">
        <f t="shared" si="12"/>
        <v>0</v>
      </c>
      <c r="AQ19" s="1" t="str">
        <f t="shared" si="13"/>
        <v/>
      </c>
      <c r="AR19" s="1">
        <f t="shared" si="14"/>
        <v>0</v>
      </c>
      <c r="AS19" s="1" t="str">
        <f t="shared" si="15"/>
        <v/>
      </c>
      <c r="AT19" s="1">
        <f t="shared" si="16"/>
        <v>0</v>
      </c>
      <c r="AU19" s="1" t="str">
        <f t="shared" si="10"/>
        <v/>
      </c>
      <c r="AV19" s="1">
        <f t="shared" si="17"/>
        <v>0</v>
      </c>
      <c r="AW19" s="1" t="str">
        <f t="shared" si="11"/>
        <v/>
      </c>
      <c r="AY19" s="254" t="s">
        <v>1081</v>
      </c>
    </row>
    <row r="20" spans="1:51">
      <c r="A20" s="27">
        <v>10</v>
      </c>
      <c r="B20" s="259"/>
      <c r="C20" s="131"/>
      <c r="D20" s="50"/>
      <c r="E20" s="50"/>
      <c r="F20" s="50"/>
      <c r="G20" s="239"/>
      <c r="H20" s="253"/>
      <c r="I20" s="245"/>
      <c r="J20" s="50"/>
      <c r="K20" s="302"/>
      <c r="L20" s="51"/>
      <c r="M20" s="300"/>
      <c r="N20" s="304"/>
      <c r="O20" s="51"/>
      <c r="P20" s="300"/>
      <c r="Q20" s="304"/>
      <c r="R20" s="133"/>
      <c r="S20" s="262"/>
      <c r="T20" s="516"/>
      <c r="U20" s="517"/>
      <c r="V20" s="516"/>
      <c r="W20" s="517"/>
      <c r="Z20" s="1" t="s">
        <v>794</v>
      </c>
      <c r="AA20" s="55" t="str">
        <f>IF(種目情報!A12="","",種目情報!A12)</f>
        <v>男3000mSC(0.914m)</v>
      </c>
      <c r="AB20" s="56" t="str">
        <f>IF(種目情報!E12="","",種目情報!E12)</f>
        <v>女走高跳</v>
      </c>
      <c r="AD20" s="5" t="str">
        <f t="shared" si="0"/>
        <v/>
      </c>
      <c r="AE20" s="5" t="str">
        <f t="shared" si="1"/>
        <v/>
      </c>
      <c r="AF20" s="5" t="str">
        <f t="shared" si="2"/>
        <v/>
      </c>
      <c r="AG20" s="5" t="str">
        <f t="shared" si="3"/>
        <v/>
      </c>
      <c r="AH20" s="5" t="str">
        <f t="shared" si="4"/>
        <v/>
      </c>
      <c r="AI20" s="8" t="str">
        <f>IF(I20="男",data_kyogisha!A11,"")</f>
        <v/>
      </c>
      <c r="AJ20" s="5" t="str">
        <f t="shared" si="5"/>
        <v/>
      </c>
      <c r="AK20" s="5" t="str">
        <f t="shared" si="6"/>
        <v/>
      </c>
      <c r="AL20" s="5" t="str">
        <f t="shared" si="7"/>
        <v/>
      </c>
      <c r="AM20" s="5" t="str">
        <f t="shared" si="8"/>
        <v/>
      </c>
      <c r="AN20" s="5" t="str">
        <f t="shared" si="9"/>
        <v/>
      </c>
      <c r="AO20" s="1" t="str">
        <f>IF(I20="女",data_kyogisha!A11,"")</f>
        <v/>
      </c>
      <c r="AP20" s="1">
        <f t="shared" si="12"/>
        <v>0</v>
      </c>
      <c r="AQ20" s="1" t="str">
        <f t="shared" si="13"/>
        <v/>
      </c>
      <c r="AR20" s="1">
        <f t="shared" si="14"/>
        <v>0</v>
      </c>
      <c r="AS20" s="1" t="str">
        <f t="shared" si="15"/>
        <v/>
      </c>
      <c r="AT20" s="1">
        <f t="shared" si="16"/>
        <v>0</v>
      </c>
      <c r="AU20" s="1" t="str">
        <f t="shared" si="10"/>
        <v/>
      </c>
      <c r="AV20" s="1">
        <f t="shared" si="17"/>
        <v>0</v>
      </c>
      <c r="AW20" s="1" t="str">
        <f t="shared" si="11"/>
        <v/>
      </c>
      <c r="AY20" s="254" t="s">
        <v>1082</v>
      </c>
    </row>
    <row r="21" spans="1:51">
      <c r="A21" s="27">
        <v>11</v>
      </c>
      <c r="B21" s="259"/>
      <c r="C21" s="131"/>
      <c r="D21" s="50"/>
      <c r="E21" s="50"/>
      <c r="F21" s="50"/>
      <c r="G21" s="239"/>
      <c r="H21" s="253"/>
      <c r="I21" s="245"/>
      <c r="J21" s="50"/>
      <c r="K21" s="302"/>
      <c r="L21" s="51"/>
      <c r="M21" s="300"/>
      <c r="N21" s="304"/>
      <c r="O21" s="51"/>
      <c r="P21" s="300"/>
      <c r="Q21" s="304"/>
      <c r="R21" s="133"/>
      <c r="S21" s="262"/>
      <c r="T21" s="516"/>
      <c r="U21" s="517"/>
      <c r="V21" s="512"/>
      <c r="W21" s="513"/>
      <c r="Z21" s="1" t="s">
        <v>795</v>
      </c>
      <c r="AA21" s="55" t="str">
        <f>IF(種目情報!A13="","",種目情報!A13)</f>
        <v>男走高跳</v>
      </c>
      <c r="AB21" s="56" t="str">
        <f>IF(種目情報!E13="","",種目情報!E13)</f>
        <v>女棒高跳</v>
      </c>
      <c r="AD21" s="5" t="str">
        <f t="shared" si="0"/>
        <v/>
      </c>
      <c r="AE21" s="5" t="str">
        <f t="shared" si="1"/>
        <v/>
      </c>
      <c r="AF21" s="5" t="str">
        <f t="shared" si="2"/>
        <v/>
      </c>
      <c r="AG21" s="5" t="str">
        <f t="shared" si="3"/>
        <v/>
      </c>
      <c r="AH21" s="5" t="str">
        <f t="shared" si="4"/>
        <v/>
      </c>
      <c r="AI21" s="8" t="str">
        <f>IF(I21="男",data_kyogisha!A12,"")</f>
        <v/>
      </c>
      <c r="AJ21" s="5" t="str">
        <f t="shared" si="5"/>
        <v/>
      </c>
      <c r="AK21" s="5" t="str">
        <f t="shared" si="6"/>
        <v/>
      </c>
      <c r="AL21" s="5" t="str">
        <f t="shared" si="7"/>
        <v/>
      </c>
      <c r="AM21" s="5" t="str">
        <f t="shared" si="8"/>
        <v/>
      </c>
      <c r="AN21" s="5" t="str">
        <f t="shared" si="9"/>
        <v/>
      </c>
      <c r="AO21" s="1" t="str">
        <f>IF(I21="女",data_kyogisha!A12,"")</f>
        <v/>
      </c>
      <c r="AP21" s="1">
        <f t="shared" si="12"/>
        <v>0</v>
      </c>
      <c r="AQ21" s="1" t="str">
        <f t="shared" si="13"/>
        <v/>
      </c>
      <c r="AR21" s="1">
        <f t="shared" si="14"/>
        <v>0</v>
      </c>
      <c r="AS21" s="1" t="str">
        <f t="shared" si="15"/>
        <v/>
      </c>
      <c r="AT21" s="1">
        <f t="shared" si="16"/>
        <v>0</v>
      </c>
      <c r="AU21" s="1" t="str">
        <f t="shared" si="10"/>
        <v/>
      </c>
      <c r="AV21" s="1">
        <f t="shared" si="17"/>
        <v>0</v>
      </c>
      <c r="AW21" s="1" t="str">
        <f t="shared" si="11"/>
        <v/>
      </c>
      <c r="AY21" s="254" t="s">
        <v>1083</v>
      </c>
    </row>
    <row r="22" spans="1:51">
      <c r="A22" s="27">
        <v>12</v>
      </c>
      <c r="B22" s="259"/>
      <c r="C22" s="131"/>
      <c r="D22" s="50"/>
      <c r="E22" s="50"/>
      <c r="F22" s="50"/>
      <c r="G22" s="239"/>
      <c r="H22" s="253"/>
      <c r="I22" s="245"/>
      <c r="J22" s="50"/>
      <c r="K22" s="302"/>
      <c r="L22" s="51"/>
      <c r="M22" s="300"/>
      <c r="N22" s="304"/>
      <c r="O22" s="51"/>
      <c r="P22" s="300"/>
      <c r="Q22" s="304"/>
      <c r="R22" s="133"/>
      <c r="S22" s="262"/>
      <c r="T22" s="516"/>
      <c r="U22" s="517"/>
      <c r="V22" s="512"/>
      <c r="W22" s="513"/>
      <c r="Z22" s="1" t="s">
        <v>796</v>
      </c>
      <c r="AA22" s="55" t="str">
        <f>IF(種目情報!A14="","",種目情報!A14)</f>
        <v>男棒高跳</v>
      </c>
      <c r="AB22" s="56" t="str">
        <f>IF(種目情報!E14="","",種目情報!E14)</f>
        <v>女走幅跳</v>
      </c>
      <c r="AD22" s="5" t="str">
        <f t="shared" si="0"/>
        <v/>
      </c>
      <c r="AE22" s="5" t="str">
        <f t="shared" si="1"/>
        <v/>
      </c>
      <c r="AF22" s="5" t="str">
        <f t="shared" si="2"/>
        <v/>
      </c>
      <c r="AG22" s="5" t="str">
        <f t="shared" si="3"/>
        <v/>
      </c>
      <c r="AH22" s="5" t="str">
        <f t="shared" si="4"/>
        <v/>
      </c>
      <c r="AI22" s="8" t="str">
        <f>IF(I22="男",data_kyogisha!A13,"")</f>
        <v/>
      </c>
      <c r="AJ22" s="5" t="str">
        <f t="shared" si="5"/>
        <v/>
      </c>
      <c r="AK22" s="5" t="str">
        <f t="shared" si="6"/>
        <v/>
      </c>
      <c r="AL22" s="5" t="str">
        <f t="shared" si="7"/>
        <v/>
      </c>
      <c r="AM22" s="5" t="str">
        <f t="shared" si="8"/>
        <v/>
      </c>
      <c r="AN22" s="5" t="str">
        <f t="shared" si="9"/>
        <v/>
      </c>
      <c r="AO22" s="1" t="str">
        <f>IF(I22="女",data_kyogisha!A13,"")</f>
        <v/>
      </c>
      <c r="AP22" s="1">
        <f t="shared" si="12"/>
        <v>0</v>
      </c>
      <c r="AQ22" s="1" t="str">
        <f t="shared" si="13"/>
        <v/>
      </c>
      <c r="AR22" s="1">
        <f t="shared" si="14"/>
        <v>0</v>
      </c>
      <c r="AS22" s="1" t="str">
        <f t="shared" si="15"/>
        <v/>
      </c>
      <c r="AT22" s="1">
        <f t="shared" si="16"/>
        <v>0</v>
      </c>
      <c r="AU22" s="1" t="str">
        <f t="shared" si="10"/>
        <v/>
      </c>
      <c r="AV22" s="1">
        <f t="shared" si="17"/>
        <v>0</v>
      </c>
      <c r="AW22" s="1" t="str">
        <f t="shared" si="11"/>
        <v/>
      </c>
      <c r="AY22" s="254" t="s">
        <v>1084</v>
      </c>
    </row>
    <row r="23" spans="1:51">
      <c r="A23" s="27">
        <v>13</v>
      </c>
      <c r="B23" s="259"/>
      <c r="C23" s="131"/>
      <c r="D23" s="50"/>
      <c r="E23" s="50"/>
      <c r="F23" s="50"/>
      <c r="G23" s="239"/>
      <c r="H23" s="253"/>
      <c r="I23" s="245"/>
      <c r="J23" s="50"/>
      <c r="K23" s="302"/>
      <c r="L23" s="51"/>
      <c r="M23" s="300"/>
      <c r="N23" s="304"/>
      <c r="O23" s="51"/>
      <c r="P23" s="300"/>
      <c r="Q23" s="304"/>
      <c r="R23" s="133"/>
      <c r="S23" s="262"/>
      <c r="T23" s="516"/>
      <c r="U23" s="517"/>
      <c r="V23" s="512"/>
      <c r="W23" s="513"/>
      <c r="Z23" s="1" t="s">
        <v>797</v>
      </c>
      <c r="AA23" s="55" t="str">
        <f>IF(種目情報!A15="","",種目情報!A15)</f>
        <v>男走幅跳</v>
      </c>
      <c r="AB23" s="56" t="str">
        <f>IF(種目情報!E15="","",種目情報!E15)</f>
        <v>女三段跳</v>
      </c>
      <c r="AD23" s="5" t="str">
        <f t="shared" si="0"/>
        <v/>
      </c>
      <c r="AE23" s="5" t="str">
        <f t="shared" si="1"/>
        <v/>
      </c>
      <c r="AF23" s="5" t="str">
        <f t="shared" si="2"/>
        <v/>
      </c>
      <c r="AG23" s="5" t="str">
        <f t="shared" si="3"/>
        <v/>
      </c>
      <c r="AH23" s="5" t="str">
        <f t="shared" si="4"/>
        <v/>
      </c>
      <c r="AI23" s="8" t="str">
        <f>IF(I23="男",data_kyogisha!A14,"")</f>
        <v/>
      </c>
      <c r="AJ23" s="5" t="str">
        <f t="shared" si="5"/>
        <v/>
      </c>
      <c r="AK23" s="5" t="str">
        <f t="shared" si="6"/>
        <v/>
      </c>
      <c r="AL23" s="5" t="str">
        <f t="shared" si="7"/>
        <v/>
      </c>
      <c r="AM23" s="5" t="str">
        <f t="shared" si="8"/>
        <v/>
      </c>
      <c r="AN23" s="5" t="str">
        <f t="shared" si="9"/>
        <v/>
      </c>
      <c r="AO23" s="1" t="str">
        <f>IF(I23="女",data_kyogisha!A14,"")</f>
        <v/>
      </c>
      <c r="AP23" s="1">
        <f t="shared" si="12"/>
        <v>0</v>
      </c>
      <c r="AQ23" s="1" t="str">
        <f t="shared" si="13"/>
        <v/>
      </c>
      <c r="AR23" s="1">
        <f t="shared" si="14"/>
        <v>0</v>
      </c>
      <c r="AS23" s="1" t="str">
        <f t="shared" si="15"/>
        <v/>
      </c>
      <c r="AT23" s="1">
        <f t="shared" si="16"/>
        <v>0</v>
      </c>
      <c r="AU23" s="1" t="str">
        <f t="shared" si="10"/>
        <v/>
      </c>
      <c r="AV23" s="1">
        <f t="shared" si="17"/>
        <v>0</v>
      </c>
      <c r="AW23" s="1" t="str">
        <f t="shared" si="11"/>
        <v/>
      </c>
      <c r="AY23" s="254" t="s">
        <v>1085</v>
      </c>
    </row>
    <row r="24" spans="1:51">
      <c r="A24" s="27">
        <v>14</v>
      </c>
      <c r="B24" s="259"/>
      <c r="C24" s="131"/>
      <c r="D24" s="50"/>
      <c r="E24" s="50"/>
      <c r="F24" s="50"/>
      <c r="G24" s="239"/>
      <c r="H24" s="253"/>
      <c r="I24" s="245"/>
      <c r="J24" s="50"/>
      <c r="K24" s="302"/>
      <c r="L24" s="51"/>
      <c r="M24" s="300"/>
      <c r="N24" s="304"/>
      <c r="O24" s="51"/>
      <c r="P24" s="300"/>
      <c r="Q24" s="304"/>
      <c r="R24" s="133"/>
      <c r="S24" s="262"/>
      <c r="T24" s="516"/>
      <c r="U24" s="517"/>
      <c r="V24" s="512"/>
      <c r="W24" s="513"/>
      <c r="Z24" s="1" t="s">
        <v>798</v>
      </c>
      <c r="AA24" s="55" t="str">
        <f>IF(種目情報!A16="","",種目情報!A16)</f>
        <v>男三段跳</v>
      </c>
      <c r="AB24" s="56" t="str">
        <f>IF(種目情報!E16="","",種目情報!E16)</f>
        <v>女砲丸投(4.000kg)</v>
      </c>
      <c r="AD24" s="5" t="str">
        <f t="shared" si="0"/>
        <v/>
      </c>
      <c r="AE24" s="5" t="str">
        <f t="shared" si="1"/>
        <v/>
      </c>
      <c r="AF24" s="5" t="str">
        <f t="shared" si="2"/>
        <v/>
      </c>
      <c r="AG24" s="5" t="str">
        <f t="shared" si="3"/>
        <v/>
      </c>
      <c r="AH24" s="5" t="str">
        <f t="shared" si="4"/>
        <v/>
      </c>
      <c r="AI24" s="8" t="str">
        <f>IF(I24="男",data_kyogisha!A15,"")</f>
        <v/>
      </c>
      <c r="AJ24" s="5" t="str">
        <f t="shared" si="5"/>
        <v/>
      </c>
      <c r="AK24" s="5" t="str">
        <f t="shared" si="6"/>
        <v/>
      </c>
      <c r="AL24" s="5" t="str">
        <f t="shared" si="7"/>
        <v/>
      </c>
      <c r="AM24" s="5" t="str">
        <f t="shared" si="8"/>
        <v/>
      </c>
      <c r="AN24" s="5" t="str">
        <f t="shared" si="9"/>
        <v/>
      </c>
      <c r="AO24" s="1" t="str">
        <f>IF(I24="女",data_kyogisha!A15,"")</f>
        <v/>
      </c>
      <c r="AP24" s="1">
        <f t="shared" si="12"/>
        <v>0</v>
      </c>
      <c r="AQ24" s="1" t="str">
        <f t="shared" si="13"/>
        <v/>
      </c>
      <c r="AR24" s="1">
        <f t="shared" si="14"/>
        <v>0</v>
      </c>
      <c r="AS24" s="1" t="str">
        <f t="shared" si="15"/>
        <v/>
      </c>
      <c r="AT24" s="1">
        <f t="shared" si="16"/>
        <v>0</v>
      </c>
      <c r="AU24" s="1" t="str">
        <f t="shared" si="10"/>
        <v/>
      </c>
      <c r="AV24" s="1">
        <f t="shared" si="17"/>
        <v>0</v>
      </c>
      <c r="AW24" s="1" t="str">
        <f t="shared" si="11"/>
        <v/>
      </c>
      <c r="AY24" s="254" t="s">
        <v>1086</v>
      </c>
    </row>
    <row r="25" spans="1:51">
      <c r="A25" s="27">
        <v>15</v>
      </c>
      <c r="B25" s="259"/>
      <c r="C25" s="131"/>
      <c r="D25" s="50"/>
      <c r="E25" s="50"/>
      <c r="F25" s="50"/>
      <c r="G25" s="239"/>
      <c r="H25" s="253"/>
      <c r="I25" s="245"/>
      <c r="J25" s="50"/>
      <c r="K25" s="302"/>
      <c r="L25" s="51"/>
      <c r="M25" s="300"/>
      <c r="N25" s="304"/>
      <c r="O25" s="51"/>
      <c r="P25" s="300"/>
      <c r="Q25" s="304"/>
      <c r="R25" s="133"/>
      <c r="S25" s="262"/>
      <c r="T25" s="516"/>
      <c r="U25" s="517"/>
      <c r="V25" s="512"/>
      <c r="W25" s="513"/>
      <c r="Z25" s="1" t="s">
        <v>799</v>
      </c>
      <c r="AA25" s="55" t="str">
        <f>IF(種目情報!A17="","",種目情報!A17)</f>
        <v>男砲丸投(7.260kg)</v>
      </c>
      <c r="AB25" s="56" t="str">
        <f>IF(種目情報!E17="","",種目情報!E17)</f>
        <v>女円盤投(1.000kg)</v>
      </c>
      <c r="AD25" s="5" t="str">
        <f t="shared" si="0"/>
        <v/>
      </c>
      <c r="AE25" s="5" t="str">
        <f t="shared" si="1"/>
        <v/>
      </c>
      <c r="AF25" s="5" t="str">
        <f t="shared" si="2"/>
        <v/>
      </c>
      <c r="AG25" s="5" t="str">
        <f t="shared" si="3"/>
        <v/>
      </c>
      <c r="AH25" s="5" t="str">
        <f t="shared" si="4"/>
        <v/>
      </c>
      <c r="AI25" s="8" t="str">
        <f>IF(I25="男",data_kyogisha!A16,"")</f>
        <v/>
      </c>
      <c r="AJ25" s="5" t="str">
        <f t="shared" si="5"/>
        <v/>
      </c>
      <c r="AK25" s="5" t="str">
        <f t="shared" si="6"/>
        <v/>
      </c>
      <c r="AL25" s="5" t="str">
        <f t="shared" si="7"/>
        <v/>
      </c>
      <c r="AM25" s="5" t="str">
        <f t="shared" si="8"/>
        <v/>
      </c>
      <c r="AN25" s="5" t="str">
        <f t="shared" si="9"/>
        <v/>
      </c>
      <c r="AO25" s="1" t="str">
        <f>IF(I25="女",data_kyogisha!A16,"")</f>
        <v/>
      </c>
      <c r="AP25" s="1">
        <f t="shared" si="12"/>
        <v>0</v>
      </c>
      <c r="AQ25" s="1" t="str">
        <f t="shared" si="13"/>
        <v/>
      </c>
      <c r="AR25" s="1">
        <f t="shared" si="14"/>
        <v>0</v>
      </c>
      <c r="AS25" s="1" t="str">
        <f t="shared" si="15"/>
        <v/>
      </c>
      <c r="AT25" s="1">
        <f t="shared" si="16"/>
        <v>0</v>
      </c>
      <c r="AU25" s="1" t="str">
        <f t="shared" si="10"/>
        <v/>
      </c>
      <c r="AV25" s="1">
        <f t="shared" si="17"/>
        <v>0</v>
      </c>
      <c r="AW25" s="1" t="str">
        <f t="shared" si="11"/>
        <v/>
      </c>
      <c r="AY25" s="254" t="s">
        <v>1087</v>
      </c>
    </row>
    <row r="26" spans="1:51">
      <c r="A26" s="27">
        <v>16</v>
      </c>
      <c r="B26" s="259"/>
      <c r="C26" s="131"/>
      <c r="D26" s="50"/>
      <c r="E26" s="50"/>
      <c r="F26" s="50"/>
      <c r="G26" s="239"/>
      <c r="H26" s="253"/>
      <c r="I26" s="245"/>
      <c r="J26" s="50"/>
      <c r="K26" s="302"/>
      <c r="L26" s="51"/>
      <c r="M26" s="300"/>
      <c r="N26" s="304"/>
      <c r="O26" s="51"/>
      <c r="P26" s="300"/>
      <c r="Q26" s="304"/>
      <c r="R26" s="133"/>
      <c r="S26" s="262"/>
      <c r="T26" s="516"/>
      <c r="U26" s="517"/>
      <c r="V26" s="512"/>
      <c r="W26" s="513"/>
      <c r="Z26" s="1" t="s">
        <v>800</v>
      </c>
      <c r="AA26" s="55" t="str">
        <f>IF(種目情報!A18="","",種目情報!A18)</f>
        <v>男円盤投(2.000kg)</v>
      </c>
      <c r="AB26" s="56" t="str">
        <f>IF(種目情報!E18="","",種目情報!E18)</f>
        <v>女ハンマー投(4.000kg)</v>
      </c>
      <c r="AD26" s="5" t="str">
        <f t="shared" si="0"/>
        <v/>
      </c>
      <c r="AE26" s="5" t="str">
        <f t="shared" si="1"/>
        <v/>
      </c>
      <c r="AF26" s="5" t="str">
        <f t="shared" si="2"/>
        <v/>
      </c>
      <c r="AG26" s="5" t="str">
        <f t="shared" si="3"/>
        <v/>
      </c>
      <c r="AH26" s="5" t="str">
        <f t="shared" si="4"/>
        <v/>
      </c>
      <c r="AI26" s="8" t="str">
        <f>IF(I26="男",data_kyogisha!A17,"")</f>
        <v/>
      </c>
      <c r="AJ26" s="5" t="str">
        <f t="shared" si="5"/>
        <v/>
      </c>
      <c r="AK26" s="5" t="str">
        <f t="shared" si="6"/>
        <v/>
      </c>
      <c r="AL26" s="5" t="str">
        <f t="shared" si="7"/>
        <v/>
      </c>
      <c r="AM26" s="5" t="str">
        <f t="shared" si="8"/>
        <v/>
      </c>
      <c r="AN26" s="5" t="str">
        <f t="shared" si="9"/>
        <v/>
      </c>
      <c r="AO26" s="1" t="str">
        <f>IF(I26="女",data_kyogisha!A17,"")</f>
        <v/>
      </c>
      <c r="AP26" s="1">
        <f t="shared" si="12"/>
        <v>0</v>
      </c>
      <c r="AQ26" s="1" t="str">
        <f t="shared" si="13"/>
        <v/>
      </c>
      <c r="AR26" s="1">
        <f t="shared" si="14"/>
        <v>0</v>
      </c>
      <c r="AS26" s="1" t="str">
        <f t="shared" si="15"/>
        <v/>
      </c>
      <c r="AT26" s="1">
        <f t="shared" si="16"/>
        <v>0</v>
      </c>
      <c r="AU26" s="1" t="str">
        <f t="shared" si="10"/>
        <v/>
      </c>
      <c r="AV26" s="1">
        <f t="shared" si="17"/>
        <v>0</v>
      </c>
      <c r="AW26" s="1" t="str">
        <f t="shared" si="11"/>
        <v/>
      </c>
      <c r="AY26" s="254" t="s">
        <v>1088</v>
      </c>
    </row>
    <row r="27" spans="1:51">
      <c r="A27" s="27">
        <v>17</v>
      </c>
      <c r="B27" s="259"/>
      <c r="C27" s="131"/>
      <c r="D27" s="50"/>
      <c r="E27" s="50"/>
      <c r="F27" s="50"/>
      <c r="G27" s="239"/>
      <c r="H27" s="253"/>
      <c r="I27" s="245"/>
      <c r="J27" s="50"/>
      <c r="K27" s="302"/>
      <c r="L27" s="51"/>
      <c r="M27" s="300"/>
      <c r="N27" s="304"/>
      <c r="O27" s="51"/>
      <c r="P27" s="300"/>
      <c r="Q27" s="304"/>
      <c r="R27" s="133"/>
      <c r="S27" s="262"/>
      <c r="T27" s="516"/>
      <c r="U27" s="517"/>
      <c r="V27" s="512"/>
      <c r="W27" s="513"/>
      <c r="Z27" s="1" t="s">
        <v>801</v>
      </c>
      <c r="AA27" s="55" t="str">
        <f>IF(種目情報!A19="","",種目情報!A19)</f>
        <v>男ハンマー投(7.260kg)</v>
      </c>
      <c r="AB27" s="56" t="str">
        <f>IF(種目情報!E19="","",種目情報!E19)</f>
        <v>女やり投(0.600kg)</v>
      </c>
      <c r="AD27" s="5" t="str">
        <f t="shared" si="0"/>
        <v/>
      </c>
      <c r="AE27" s="5" t="str">
        <f t="shared" si="1"/>
        <v/>
      </c>
      <c r="AF27" s="5" t="str">
        <f t="shared" si="2"/>
        <v/>
      </c>
      <c r="AG27" s="5" t="str">
        <f t="shared" si="3"/>
        <v/>
      </c>
      <c r="AH27" s="5" t="str">
        <f t="shared" si="4"/>
        <v/>
      </c>
      <c r="AI27" s="8" t="str">
        <f>IF(I27="男",data_kyogisha!A18,"")</f>
        <v/>
      </c>
      <c r="AJ27" s="5" t="str">
        <f t="shared" si="5"/>
        <v/>
      </c>
      <c r="AK27" s="5" t="str">
        <f t="shared" si="6"/>
        <v/>
      </c>
      <c r="AL27" s="5" t="str">
        <f t="shared" si="7"/>
        <v/>
      </c>
      <c r="AM27" s="5" t="str">
        <f t="shared" si="8"/>
        <v/>
      </c>
      <c r="AN27" s="5" t="str">
        <f t="shared" si="9"/>
        <v/>
      </c>
      <c r="AO27" s="1" t="str">
        <f>IF(I27="女",data_kyogisha!A18,"")</f>
        <v/>
      </c>
      <c r="AP27" s="1">
        <f t="shared" si="12"/>
        <v>0</v>
      </c>
      <c r="AQ27" s="1" t="str">
        <f t="shared" si="13"/>
        <v/>
      </c>
      <c r="AR27" s="1">
        <f t="shared" si="14"/>
        <v>0</v>
      </c>
      <c r="AS27" s="1" t="str">
        <f t="shared" si="15"/>
        <v/>
      </c>
      <c r="AT27" s="1">
        <f t="shared" si="16"/>
        <v>0</v>
      </c>
      <c r="AU27" s="1" t="str">
        <f t="shared" si="10"/>
        <v/>
      </c>
      <c r="AV27" s="1">
        <f t="shared" si="17"/>
        <v>0</v>
      </c>
      <c r="AW27" s="1" t="str">
        <f t="shared" si="11"/>
        <v/>
      </c>
      <c r="AY27" s="254" t="s">
        <v>1089</v>
      </c>
    </row>
    <row r="28" spans="1:51">
      <c r="A28" s="27">
        <v>18</v>
      </c>
      <c r="B28" s="259"/>
      <c r="C28" s="131"/>
      <c r="D28" s="50"/>
      <c r="E28" s="50"/>
      <c r="F28" s="50"/>
      <c r="G28" s="239"/>
      <c r="H28" s="253"/>
      <c r="I28" s="245"/>
      <c r="J28" s="50"/>
      <c r="K28" s="302"/>
      <c r="L28" s="51"/>
      <c r="M28" s="300"/>
      <c r="N28" s="304"/>
      <c r="O28" s="51"/>
      <c r="P28" s="300"/>
      <c r="Q28" s="304"/>
      <c r="R28" s="133"/>
      <c r="S28" s="262"/>
      <c r="T28" s="516"/>
      <c r="U28" s="517"/>
      <c r="V28" s="512"/>
      <c r="W28" s="513"/>
      <c r="Z28" s="1" t="s">
        <v>802</v>
      </c>
      <c r="AA28" s="55" t="str">
        <f>IF(種目情報!A20="","",種目情報!A20)</f>
        <v>男やり投(0.800kg)</v>
      </c>
      <c r="AB28" s="56"/>
      <c r="AD28" s="5" t="str">
        <f t="shared" si="0"/>
        <v/>
      </c>
      <c r="AE28" s="5" t="str">
        <f t="shared" si="1"/>
        <v/>
      </c>
      <c r="AF28" s="5" t="str">
        <f t="shared" si="2"/>
        <v/>
      </c>
      <c r="AG28" s="5" t="str">
        <f t="shared" si="3"/>
        <v/>
      </c>
      <c r="AH28" s="5" t="str">
        <f t="shared" si="4"/>
        <v/>
      </c>
      <c r="AI28" s="8" t="str">
        <f>IF(I28="男",data_kyogisha!A19,"")</f>
        <v/>
      </c>
      <c r="AJ28" s="5" t="str">
        <f t="shared" si="5"/>
        <v/>
      </c>
      <c r="AK28" s="5" t="str">
        <f t="shared" si="6"/>
        <v/>
      </c>
      <c r="AL28" s="5" t="str">
        <f t="shared" si="7"/>
        <v/>
      </c>
      <c r="AM28" s="5" t="str">
        <f t="shared" si="8"/>
        <v/>
      </c>
      <c r="AN28" s="5" t="str">
        <f t="shared" si="9"/>
        <v/>
      </c>
      <c r="AO28" s="1" t="str">
        <f>IF(I28="女",data_kyogisha!A19,"")</f>
        <v/>
      </c>
      <c r="AP28" s="1">
        <f t="shared" si="12"/>
        <v>0</v>
      </c>
      <c r="AQ28" s="1" t="str">
        <f t="shared" si="13"/>
        <v/>
      </c>
      <c r="AR28" s="1">
        <f t="shared" si="14"/>
        <v>0</v>
      </c>
      <c r="AS28" s="1" t="str">
        <f t="shared" si="15"/>
        <v/>
      </c>
      <c r="AT28" s="1">
        <f t="shared" si="16"/>
        <v>0</v>
      </c>
      <c r="AU28" s="1" t="str">
        <f t="shared" si="10"/>
        <v/>
      </c>
      <c r="AV28" s="1">
        <f t="shared" si="17"/>
        <v>0</v>
      </c>
      <c r="AW28" s="1" t="str">
        <f t="shared" si="11"/>
        <v/>
      </c>
      <c r="AY28" s="254" t="s">
        <v>1090</v>
      </c>
    </row>
    <row r="29" spans="1:51">
      <c r="A29" s="27">
        <v>19</v>
      </c>
      <c r="B29" s="259"/>
      <c r="C29" s="131"/>
      <c r="D29" s="50"/>
      <c r="E29" s="50"/>
      <c r="F29" s="50"/>
      <c r="G29" s="239"/>
      <c r="H29" s="253"/>
      <c r="I29" s="245"/>
      <c r="J29" s="50"/>
      <c r="K29" s="302"/>
      <c r="L29" s="51"/>
      <c r="M29" s="300"/>
      <c r="N29" s="304"/>
      <c r="O29" s="51"/>
      <c r="P29" s="300"/>
      <c r="Q29" s="304"/>
      <c r="R29" s="133"/>
      <c r="S29" s="262"/>
      <c r="T29" s="516"/>
      <c r="U29" s="517"/>
      <c r="V29" s="512"/>
      <c r="W29" s="513"/>
      <c r="Z29" s="1" t="s">
        <v>1301</v>
      </c>
      <c r="AA29" s="55"/>
      <c r="AB29" s="56"/>
      <c r="AD29" s="5" t="str">
        <f t="shared" si="0"/>
        <v/>
      </c>
      <c r="AE29" s="5" t="str">
        <f t="shared" si="1"/>
        <v/>
      </c>
      <c r="AF29" s="5" t="str">
        <f t="shared" si="2"/>
        <v/>
      </c>
      <c r="AG29" s="5" t="str">
        <f t="shared" si="3"/>
        <v/>
      </c>
      <c r="AH29" s="5" t="str">
        <f t="shared" si="4"/>
        <v/>
      </c>
      <c r="AI29" s="8" t="str">
        <f>IF(I29="男",data_kyogisha!A20,"")</f>
        <v/>
      </c>
      <c r="AJ29" s="5" t="str">
        <f t="shared" si="5"/>
        <v/>
      </c>
      <c r="AK29" s="5" t="str">
        <f t="shared" si="6"/>
        <v/>
      </c>
      <c r="AL29" s="5" t="str">
        <f t="shared" si="7"/>
        <v/>
      </c>
      <c r="AM29" s="5" t="str">
        <f t="shared" si="8"/>
        <v/>
      </c>
      <c r="AN29" s="5" t="str">
        <f t="shared" si="9"/>
        <v/>
      </c>
      <c r="AO29" s="1" t="str">
        <f>IF(I29="女",data_kyogisha!A20,"")</f>
        <v/>
      </c>
      <c r="AP29" s="1">
        <f t="shared" si="12"/>
        <v>0</v>
      </c>
      <c r="AQ29" s="1" t="str">
        <f t="shared" si="13"/>
        <v/>
      </c>
      <c r="AR29" s="1">
        <f t="shared" si="14"/>
        <v>0</v>
      </c>
      <c r="AS29" s="1" t="str">
        <f t="shared" si="15"/>
        <v/>
      </c>
      <c r="AT29" s="1">
        <f t="shared" si="16"/>
        <v>0</v>
      </c>
      <c r="AU29" s="1" t="str">
        <f t="shared" si="10"/>
        <v/>
      </c>
      <c r="AV29" s="1">
        <f t="shared" si="17"/>
        <v>0</v>
      </c>
      <c r="AW29" s="1" t="str">
        <f t="shared" si="11"/>
        <v/>
      </c>
      <c r="AY29" s="254" t="s">
        <v>1091</v>
      </c>
    </row>
    <row r="30" spans="1:51">
      <c r="A30" s="27">
        <v>20</v>
      </c>
      <c r="B30" s="259"/>
      <c r="C30" s="131"/>
      <c r="D30" s="50"/>
      <c r="E30" s="50"/>
      <c r="F30" s="50"/>
      <c r="G30" s="239"/>
      <c r="H30" s="253"/>
      <c r="I30" s="245"/>
      <c r="J30" s="50"/>
      <c r="K30" s="302"/>
      <c r="L30" s="51"/>
      <c r="M30" s="300"/>
      <c r="N30" s="304"/>
      <c r="O30" s="51"/>
      <c r="P30" s="300"/>
      <c r="Q30" s="304"/>
      <c r="R30" s="133"/>
      <c r="S30" s="262"/>
      <c r="T30" s="516"/>
      <c r="U30" s="517"/>
      <c r="V30" s="512"/>
      <c r="W30" s="513"/>
      <c r="Z30" s="1" t="s">
        <v>803</v>
      </c>
      <c r="AA30" s="55" t="str">
        <f>IF(種目情報!A22="","",種目情報!A22)</f>
        <v>　１日目 一般高校</v>
      </c>
      <c r="AB30" s="56" t="str">
        <f>IF(種目情報!E22="","",種目情報!E22)</f>
        <v>　１日目 一般高校</v>
      </c>
      <c r="AD30" s="5" t="str">
        <f t="shared" si="0"/>
        <v/>
      </c>
      <c r="AE30" s="5" t="str">
        <f t="shared" si="1"/>
        <v/>
      </c>
      <c r="AF30" s="5" t="str">
        <f t="shared" si="2"/>
        <v/>
      </c>
      <c r="AG30" s="5" t="str">
        <f t="shared" si="3"/>
        <v/>
      </c>
      <c r="AH30" s="5" t="str">
        <f t="shared" si="4"/>
        <v/>
      </c>
      <c r="AI30" s="8" t="str">
        <f>IF(I30="男",data_kyogisha!A21,"")</f>
        <v/>
      </c>
      <c r="AJ30" s="5" t="str">
        <f t="shared" si="5"/>
        <v/>
      </c>
      <c r="AK30" s="5" t="str">
        <f t="shared" si="6"/>
        <v/>
      </c>
      <c r="AL30" s="5" t="str">
        <f t="shared" si="7"/>
        <v/>
      </c>
      <c r="AM30" s="5" t="str">
        <f t="shared" si="8"/>
        <v/>
      </c>
      <c r="AN30" s="5" t="str">
        <f t="shared" si="9"/>
        <v/>
      </c>
      <c r="AO30" s="1" t="str">
        <f>IF(I30="女",data_kyogisha!A21,"")</f>
        <v/>
      </c>
      <c r="AP30" s="1">
        <f t="shared" si="12"/>
        <v>0</v>
      </c>
      <c r="AQ30" s="1" t="str">
        <f t="shared" si="13"/>
        <v/>
      </c>
      <c r="AR30" s="1">
        <f t="shared" si="14"/>
        <v>0</v>
      </c>
      <c r="AS30" s="1" t="str">
        <f t="shared" si="15"/>
        <v/>
      </c>
      <c r="AT30" s="1">
        <f t="shared" si="16"/>
        <v>0</v>
      </c>
      <c r="AU30" s="1" t="str">
        <f t="shared" si="10"/>
        <v/>
      </c>
      <c r="AV30" s="1">
        <f t="shared" si="17"/>
        <v>0</v>
      </c>
      <c r="AW30" s="1" t="str">
        <f t="shared" si="11"/>
        <v/>
      </c>
      <c r="AY30" s="254" t="s">
        <v>1092</v>
      </c>
    </row>
    <row r="31" spans="1:51">
      <c r="A31" s="27">
        <v>21</v>
      </c>
      <c r="B31" s="259"/>
      <c r="C31" s="131"/>
      <c r="D31" s="50"/>
      <c r="E31" s="50"/>
      <c r="F31" s="50"/>
      <c r="G31" s="239"/>
      <c r="H31" s="253"/>
      <c r="I31" s="245"/>
      <c r="J31" s="50"/>
      <c r="K31" s="302"/>
      <c r="L31" s="51"/>
      <c r="M31" s="300"/>
      <c r="N31" s="304"/>
      <c r="O31" s="51"/>
      <c r="P31" s="300"/>
      <c r="Q31" s="304"/>
      <c r="R31" s="133"/>
      <c r="S31" s="262"/>
      <c r="T31" s="516"/>
      <c r="U31" s="517"/>
      <c r="V31" s="512"/>
      <c r="W31" s="513"/>
      <c r="Z31" s="1" t="s">
        <v>804</v>
      </c>
      <c r="AA31" s="55" t="str">
        <f>IF(種目情報!A23="","",種目情報!A23)</f>
        <v>男100m</v>
      </c>
      <c r="AB31" s="56" t="str">
        <f>IF(種目情報!E23="","",種目情報!E23)</f>
        <v>女100m</v>
      </c>
      <c r="AD31" s="5" t="str">
        <f t="shared" si="0"/>
        <v/>
      </c>
      <c r="AE31" s="5" t="str">
        <f t="shared" si="1"/>
        <v/>
      </c>
      <c r="AF31" s="5" t="str">
        <f t="shared" si="2"/>
        <v/>
      </c>
      <c r="AG31" s="5" t="str">
        <f t="shared" si="3"/>
        <v/>
      </c>
      <c r="AH31" s="5" t="str">
        <f t="shared" si="4"/>
        <v/>
      </c>
      <c r="AI31" s="8" t="str">
        <f>IF(I31="男",data_kyogisha!A22,"")</f>
        <v/>
      </c>
      <c r="AJ31" s="5" t="str">
        <f t="shared" si="5"/>
        <v/>
      </c>
      <c r="AK31" s="5" t="str">
        <f t="shared" si="6"/>
        <v/>
      </c>
      <c r="AL31" s="5" t="str">
        <f t="shared" si="7"/>
        <v/>
      </c>
      <c r="AM31" s="5" t="str">
        <f t="shared" si="8"/>
        <v/>
      </c>
      <c r="AN31" s="5" t="str">
        <f t="shared" si="9"/>
        <v/>
      </c>
      <c r="AO31" s="1" t="str">
        <f>IF(I31="女",data_kyogisha!A22,"")</f>
        <v/>
      </c>
      <c r="AP31" s="1">
        <f t="shared" si="12"/>
        <v>0</v>
      </c>
      <c r="AQ31" s="1" t="str">
        <f t="shared" si="13"/>
        <v/>
      </c>
      <c r="AR31" s="1">
        <f t="shared" si="14"/>
        <v>0</v>
      </c>
      <c r="AS31" s="1" t="str">
        <f t="shared" si="15"/>
        <v/>
      </c>
      <c r="AT31" s="1">
        <f t="shared" si="16"/>
        <v>0</v>
      </c>
      <c r="AU31" s="1" t="str">
        <f t="shared" si="10"/>
        <v/>
      </c>
      <c r="AV31" s="1">
        <f t="shared" si="17"/>
        <v>0</v>
      </c>
      <c r="AW31" s="1" t="str">
        <f t="shared" si="11"/>
        <v/>
      </c>
      <c r="AY31" s="254" t="s">
        <v>1093</v>
      </c>
    </row>
    <row r="32" spans="1:51">
      <c r="A32" s="27">
        <v>22</v>
      </c>
      <c r="B32" s="259"/>
      <c r="C32" s="131"/>
      <c r="D32" s="50"/>
      <c r="E32" s="50"/>
      <c r="F32" s="50"/>
      <c r="G32" s="239"/>
      <c r="H32" s="253"/>
      <c r="I32" s="245"/>
      <c r="J32" s="50"/>
      <c r="K32" s="302"/>
      <c r="L32" s="51"/>
      <c r="M32" s="300"/>
      <c r="N32" s="304"/>
      <c r="O32" s="51"/>
      <c r="P32" s="300"/>
      <c r="Q32" s="304"/>
      <c r="R32" s="133"/>
      <c r="S32" s="262"/>
      <c r="T32" s="516"/>
      <c r="U32" s="517"/>
      <c r="V32" s="512"/>
      <c r="W32" s="513"/>
      <c r="Z32" s="1" t="s">
        <v>805</v>
      </c>
      <c r="AA32" s="55" t="str">
        <f>IF(種目情報!A24="","",種目情報!A24)</f>
        <v>男400m</v>
      </c>
      <c r="AB32" s="56" t="str">
        <f>IF(種目情報!E24="","",種目情報!E24)</f>
        <v>女400m</v>
      </c>
      <c r="AD32" s="5" t="str">
        <f t="shared" si="0"/>
        <v/>
      </c>
      <c r="AE32" s="5" t="str">
        <f t="shared" si="1"/>
        <v/>
      </c>
      <c r="AF32" s="5" t="str">
        <f t="shared" si="2"/>
        <v/>
      </c>
      <c r="AG32" s="5" t="str">
        <f t="shared" si="3"/>
        <v/>
      </c>
      <c r="AH32" s="5" t="str">
        <f t="shared" si="4"/>
        <v/>
      </c>
      <c r="AI32" s="8" t="str">
        <f>IF(I32="男",data_kyogisha!A23,"")</f>
        <v/>
      </c>
      <c r="AJ32" s="5" t="str">
        <f t="shared" si="5"/>
        <v/>
      </c>
      <c r="AK32" s="5" t="str">
        <f t="shared" si="6"/>
        <v/>
      </c>
      <c r="AL32" s="5" t="str">
        <f t="shared" si="7"/>
        <v/>
      </c>
      <c r="AM32" s="5" t="str">
        <f t="shared" si="8"/>
        <v/>
      </c>
      <c r="AN32" s="5" t="str">
        <f t="shared" si="9"/>
        <v/>
      </c>
      <c r="AO32" s="1" t="str">
        <f>IF(I32="女",data_kyogisha!A23,"")</f>
        <v/>
      </c>
      <c r="AP32" s="1">
        <f t="shared" si="12"/>
        <v>0</v>
      </c>
      <c r="AQ32" s="1" t="str">
        <f t="shared" si="13"/>
        <v/>
      </c>
      <c r="AR32" s="1">
        <f t="shared" si="14"/>
        <v>0</v>
      </c>
      <c r="AS32" s="1" t="str">
        <f t="shared" si="15"/>
        <v/>
      </c>
      <c r="AT32" s="1">
        <f t="shared" si="16"/>
        <v>0</v>
      </c>
      <c r="AU32" s="1" t="str">
        <f t="shared" si="10"/>
        <v/>
      </c>
      <c r="AV32" s="1">
        <f t="shared" si="17"/>
        <v>0</v>
      </c>
      <c r="AW32" s="1" t="str">
        <f t="shared" si="11"/>
        <v/>
      </c>
      <c r="AY32" s="254" t="s">
        <v>1094</v>
      </c>
    </row>
    <row r="33" spans="1:51">
      <c r="A33" s="27">
        <v>23</v>
      </c>
      <c r="B33" s="259"/>
      <c r="C33" s="131"/>
      <c r="D33" s="50"/>
      <c r="E33" s="50"/>
      <c r="F33" s="50"/>
      <c r="G33" s="239"/>
      <c r="H33" s="253"/>
      <c r="I33" s="245"/>
      <c r="J33" s="50"/>
      <c r="K33" s="302"/>
      <c r="L33" s="51"/>
      <c r="M33" s="300"/>
      <c r="N33" s="304"/>
      <c r="O33" s="51"/>
      <c r="P33" s="300"/>
      <c r="Q33" s="304"/>
      <c r="R33" s="133"/>
      <c r="S33" s="262"/>
      <c r="T33" s="516"/>
      <c r="U33" s="517"/>
      <c r="V33" s="512"/>
      <c r="W33" s="513"/>
      <c r="Z33" s="1" t="s">
        <v>806</v>
      </c>
      <c r="AA33" s="55" t="str">
        <f>IF(種目情報!A25="","",種目情報!A25)</f>
        <v>男1500m</v>
      </c>
      <c r="AB33" s="56" t="str">
        <f>IF(種目情報!E25="","",種目情報!E25)</f>
        <v>女1500m</v>
      </c>
      <c r="AD33" s="5" t="str">
        <f t="shared" si="0"/>
        <v/>
      </c>
      <c r="AE33" s="5" t="str">
        <f t="shared" si="1"/>
        <v/>
      </c>
      <c r="AF33" s="5" t="str">
        <f t="shared" si="2"/>
        <v/>
      </c>
      <c r="AG33" s="5" t="str">
        <f t="shared" si="3"/>
        <v/>
      </c>
      <c r="AH33" s="5" t="str">
        <f t="shared" si="4"/>
        <v/>
      </c>
      <c r="AI33" s="8" t="str">
        <f>IF(I33="男",data_kyogisha!A24,"")</f>
        <v/>
      </c>
      <c r="AJ33" s="5" t="str">
        <f t="shared" si="5"/>
        <v/>
      </c>
      <c r="AK33" s="5" t="str">
        <f t="shared" si="6"/>
        <v/>
      </c>
      <c r="AL33" s="5" t="str">
        <f t="shared" si="7"/>
        <v/>
      </c>
      <c r="AM33" s="5" t="str">
        <f t="shared" si="8"/>
        <v/>
      </c>
      <c r="AN33" s="5" t="str">
        <f t="shared" si="9"/>
        <v/>
      </c>
      <c r="AO33" s="1" t="str">
        <f>IF(I33="女",data_kyogisha!A24,"")</f>
        <v/>
      </c>
      <c r="AP33" s="1">
        <f t="shared" si="12"/>
        <v>0</v>
      </c>
      <c r="AQ33" s="1" t="str">
        <f t="shared" si="13"/>
        <v/>
      </c>
      <c r="AR33" s="1">
        <f t="shared" si="14"/>
        <v>0</v>
      </c>
      <c r="AS33" s="1" t="str">
        <f t="shared" si="15"/>
        <v/>
      </c>
      <c r="AT33" s="1">
        <f t="shared" si="16"/>
        <v>0</v>
      </c>
      <c r="AU33" s="1" t="str">
        <f t="shared" si="10"/>
        <v/>
      </c>
      <c r="AV33" s="1">
        <f t="shared" si="17"/>
        <v>0</v>
      </c>
      <c r="AW33" s="1" t="str">
        <f t="shared" si="11"/>
        <v/>
      </c>
      <c r="AY33" s="254" t="s">
        <v>1095</v>
      </c>
    </row>
    <row r="34" spans="1:51">
      <c r="A34" s="27">
        <v>24</v>
      </c>
      <c r="B34" s="259"/>
      <c r="C34" s="131"/>
      <c r="D34" s="50"/>
      <c r="E34" s="50"/>
      <c r="F34" s="50"/>
      <c r="G34" s="239"/>
      <c r="H34" s="253"/>
      <c r="I34" s="245"/>
      <c r="J34" s="50"/>
      <c r="K34" s="302"/>
      <c r="L34" s="51"/>
      <c r="M34" s="300"/>
      <c r="N34" s="304"/>
      <c r="O34" s="51"/>
      <c r="P34" s="300"/>
      <c r="Q34" s="304"/>
      <c r="R34" s="133"/>
      <c r="S34" s="262"/>
      <c r="T34" s="516"/>
      <c r="U34" s="517"/>
      <c r="V34" s="512"/>
      <c r="W34" s="513"/>
      <c r="Z34" s="1" t="s">
        <v>807</v>
      </c>
      <c r="AA34" s="55" t="str">
        <f>IF(種目情報!A26="","",種目情報!A26)</f>
        <v>男110mH(1.067m)</v>
      </c>
      <c r="AB34" s="56" t="str">
        <f>IF(種目情報!E26="","",種目情報!E26)</f>
        <v>女100mH(0.838m)</v>
      </c>
      <c r="AD34" s="5" t="str">
        <f t="shared" si="0"/>
        <v/>
      </c>
      <c r="AE34" s="5" t="str">
        <f t="shared" si="1"/>
        <v/>
      </c>
      <c r="AF34" s="5" t="str">
        <f t="shared" si="2"/>
        <v/>
      </c>
      <c r="AG34" s="5" t="str">
        <f t="shared" si="3"/>
        <v/>
      </c>
      <c r="AH34" s="5" t="str">
        <f t="shared" si="4"/>
        <v/>
      </c>
      <c r="AI34" s="8" t="str">
        <f>IF(I34="男",data_kyogisha!A25,"")</f>
        <v/>
      </c>
      <c r="AJ34" s="5" t="str">
        <f t="shared" si="5"/>
        <v/>
      </c>
      <c r="AK34" s="5" t="str">
        <f t="shared" si="6"/>
        <v/>
      </c>
      <c r="AL34" s="5" t="str">
        <f t="shared" si="7"/>
        <v/>
      </c>
      <c r="AM34" s="5" t="str">
        <f t="shared" si="8"/>
        <v/>
      </c>
      <c r="AN34" s="5" t="str">
        <f t="shared" si="9"/>
        <v/>
      </c>
      <c r="AO34" s="1" t="str">
        <f>IF(I34="女",data_kyogisha!A25,"")</f>
        <v/>
      </c>
      <c r="AP34" s="1">
        <f t="shared" si="12"/>
        <v>0</v>
      </c>
      <c r="AQ34" s="1" t="str">
        <f t="shared" si="13"/>
        <v/>
      </c>
      <c r="AR34" s="1">
        <f t="shared" si="14"/>
        <v>0</v>
      </c>
      <c r="AS34" s="1" t="str">
        <f t="shared" si="15"/>
        <v/>
      </c>
      <c r="AT34" s="1">
        <f t="shared" si="16"/>
        <v>0</v>
      </c>
      <c r="AU34" s="1" t="str">
        <f t="shared" si="10"/>
        <v/>
      </c>
      <c r="AV34" s="1">
        <f t="shared" si="17"/>
        <v>0</v>
      </c>
      <c r="AW34" s="1" t="str">
        <f t="shared" si="11"/>
        <v/>
      </c>
      <c r="AY34" s="254" t="s">
        <v>1096</v>
      </c>
    </row>
    <row r="35" spans="1:51">
      <c r="A35" s="27">
        <v>25</v>
      </c>
      <c r="B35" s="259"/>
      <c r="C35" s="131"/>
      <c r="D35" s="50"/>
      <c r="E35" s="50"/>
      <c r="F35" s="50"/>
      <c r="G35" s="239"/>
      <c r="H35" s="253"/>
      <c r="I35" s="245"/>
      <c r="J35" s="50"/>
      <c r="K35" s="302"/>
      <c r="L35" s="51"/>
      <c r="M35" s="300"/>
      <c r="N35" s="304"/>
      <c r="O35" s="51"/>
      <c r="P35" s="300"/>
      <c r="Q35" s="304"/>
      <c r="R35" s="133"/>
      <c r="S35" s="262"/>
      <c r="T35" s="516"/>
      <c r="U35" s="517"/>
      <c r="V35" s="512"/>
      <c r="W35" s="513"/>
      <c r="Z35" s="1" t="s">
        <v>808</v>
      </c>
      <c r="AA35" s="55" t="str">
        <f>IF(種目情報!A27="","",種目情報!A27)</f>
        <v>男3000mSC(0.914m)</v>
      </c>
      <c r="AB35" s="56" t="str">
        <f>IF(種目情報!E27="","",種目情報!E27)</f>
        <v>女棒高跳</v>
      </c>
      <c r="AD35" s="5" t="str">
        <f t="shared" si="0"/>
        <v/>
      </c>
      <c r="AE35" s="5" t="str">
        <f t="shared" si="1"/>
        <v/>
      </c>
      <c r="AF35" s="5" t="str">
        <f t="shared" si="2"/>
        <v/>
      </c>
      <c r="AG35" s="5" t="str">
        <f t="shared" si="3"/>
        <v/>
      </c>
      <c r="AH35" s="5" t="str">
        <f t="shared" si="4"/>
        <v/>
      </c>
      <c r="AI35" s="8" t="str">
        <f>IF(I35="男",data_kyogisha!A26,"")</f>
        <v/>
      </c>
      <c r="AJ35" s="5" t="str">
        <f t="shared" si="5"/>
        <v/>
      </c>
      <c r="AK35" s="5" t="str">
        <f t="shared" si="6"/>
        <v/>
      </c>
      <c r="AL35" s="5" t="str">
        <f t="shared" si="7"/>
        <v/>
      </c>
      <c r="AM35" s="5" t="str">
        <f t="shared" si="8"/>
        <v/>
      </c>
      <c r="AN35" s="5" t="str">
        <f t="shared" si="9"/>
        <v/>
      </c>
      <c r="AO35" s="1" t="str">
        <f>IF(I35="女",data_kyogisha!A26,"")</f>
        <v/>
      </c>
      <c r="AP35" s="1">
        <f t="shared" si="12"/>
        <v>0</v>
      </c>
      <c r="AQ35" s="1" t="str">
        <f t="shared" si="13"/>
        <v/>
      </c>
      <c r="AR35" s="1">
        <f t="shared" si="14"/>
        <v>0</v>
      </c>
      <c r="AS35" s="1" t="str">
        <f t="shared" si="15"/>
        <v/>
      </c>
      <c r="AT35" s="1">
        <f t="shared" si="16"/>
        <v>0</v>
      </c>
      <c r="AU35" s="1" t="str">
        <f t="shared" si="10"/>
        <v/>
      </c>
      <c r="AV35" s="1">
        <f t="shared" si="17"/>
        <v>0</v>
      </c>
      <c r="AW35" s="1" t="str">
        <f t="shared" si="11"/>
        <v/>
      </c>
      <c r="AY35" s="254" t="s">
        <v>1097</v>
      </c>
    </row>
    <row r="36" spans="1:51">
      <c r="A36" s="27">
        <v>26</v>
      </c>
      <c r="B36" s="259"/>
      <c r="C36" s="131"/>
      <c r="D36" s="50"/>
      <c r="E36" s="50"/>
      <c r="F36" s="50"/>
      <c r="G36" s="239"/>
      <c r="H36" s="253"/>
      <c r="I36" s="245"/>
      <c r="J36" s="50"/>
      <c r="K36" s="302"/>
      <c r="L36" s="51"/>
      <c r="M36" s="300"/>
      <c r="N36" s="304"/>
      <c r="O36" s="51"/>
      <c r="P36" s="300"/>
      <c r="Q36" s="304"/>
      <c r="R36" s="133"/>
      <c r="S36" s="262"/>
      <c r="T36" s="516"/>
      <c r="U36" s="517"/>
      <c r="V36" s="512"/>
      <c r="W36" s="513"/>
      <c r="AA36" s="55" t="str">
        <f>IF(種目情報!A28="","",種目情報!A28)</f>
        <v>男棒高跳</v>
      </c>
      <c r="AB36" s="56" t="str">
        <f>IF(種目情報!E28="","",種目情報!E28)</f>
        <v>女走幅跳</v>
      </c>
      <c r="AD36" s="5" t="str">
        <f t="shared" si="0"/>
        <v/>
      </c>
      <c r="AE36" s="5" t="str">
        <f t="shared" si="1"/>
        <v/>
      </c>
      <c r="AF36" s="5" t="str">
        <f t="shared" si="2"/>
        <v/>
      </c>
      <c r="AG36" s="5" t="str">
        <f t="shared" si="3"/>
        <v/>
      </c>
      <c r="AH36" s="5" t="str">
        <f t="shared" si="4"/>
        <v/>
      </c>
      <c r="AI36" s="8" t="str">
        <f>IF(I36="男",data_kyogisha!A27,"")</f>
        <v/>
      </c>
      <c r="AJ36" s="5" t="str">
        <f t="shared" si="5"/>
        <v/>
      </c>
      <c r="AK36" s="5" t="str">
        <f t="shared" si="6"/>
        <v/>
      </c>
      <c r="AL36" s="5" t="str">
        <f t="shared" si="7"/>
        <v/>
      </c>
      <c r="AM36" s="5" t="str">
        <f t="shared" si="8"/>
        <v/>
      </c>
      <c r="AN36" s="5" t="str">
        <f t="shared" si="9"/>
        <v/>
      </c>
      <c r="AO36" s="1" t="str">
        <f>IF(I36="女",data_kyogisha!A27,"")</f>
        <v/>
      </c>
      <c r="AP36" s="1">
        <f t="shared" si="12"/>
        <v>0</v>
      </c>
      <c r="AQ36" s="1" t="str">
        <f t="shared" si="13"/>
        <v/>
      </c>
      <c r="AR36" s="1">
        <f t="shared" si="14"/>
        <v>0</v>
      </c>
      <c r="AS36" s="1" t="str">
        <f t="shared" si="15"/>
        <v/>
      </c>
      <c r="AT36" s="1">
        <f t="shared" si="16"/>
        <v>0</v>
      </c>
      <c r="AU36" s="1" t="str">
        <f t="shared" si="10"/>
        <v/>
      </c>
      <c r="AV36" s="1">
        <f t="shared" si="17"/>
        <v>0</v>
      </c>
      <c r="AW36" s="1" t="str">
        <f t="shared" si="11"/>
        <v/>
      </c>
      <c r="AY36" s="254" t="s">
        <v>1098</v>
      </c>
    </row>
    <row r="37" spans="1:51">
      <c r="A37" s="27">
        <v>27</v>
      </c>
      <c r="B37" s="259"/>
      <c r="C37" s="131"/>
      <c r="D37" s="50"/>
      <c r="E37" s="50"/>
      <c r="F37" s="50"/>
      <c r="G37" s="239"/>
      <c r="H37" s="253"/>
      <c r="I37" s="245"/>
      <c r="J37" s="50"/>
      <c r="K37" s="302"/>
      <c r="L37" s="51"/>
      <c r="M37" s="300"/>
      <c r="N37" s="304"/>
      <c r="O37" s="51"/>
      <c r="P37" s="300"/>
      <c r="Q37" s="304"/>
      <c r="R37" s="133"/>
      <c r="S37" s="262"/>
      <c r="T37" s="516"/>
      <c r="U37" s="517"/>
      <c r="V37" s="512"/>
      <c r="W37" s="513"/>
      <c r="AA37" s="55" t="str">
        <f>IF(種目情報!A29="","",種目情報!A29)</f>
        <v>男三段跳</v>
      </c>
      <c r="AB37" s="56" t="str">
        <f>IF(種目情報!E29="","",種目情報!E29)</f>
        <v>女砲丸投(4.000kg)</v>
      </c>
      <c r="AD37" s="5" t="str">
        <f t="shared" si="0"/>
        <v/>
      </c>
      <c r="AE37" s="5" t="str">
        <f t="shared" si="1"/>
        <v/>
      </c>
      <c r="AF37" s="5" t="str">
        <f t="shared" si="2"/>
        <v/>
      </c>
      <c r="AG37" s="5" t="str">
        <f t="shared" si="3"/>
        <v/>
      </c>
      <c r="AH37" s="5" t="str">
        <f t="shared" si="4"/>
        <v/>
      </c>
      <c r="AI37" s="8" t="str">
        <f>IF(I37="男",data_kyogisha!A28,"")</f>
        <v/>
      </c>
      <c r="AJ37" s="5" t="str">
        <f t="shared" si="5"/>
        <v/>
      </c>
      <c r="AK37" s="5" t="str">
        <f t="shared" si="6"/>
        <v/>
      </c>
      <c r="AL37" s="5" t="str">
        <f t="shared" si="7"/>
        <v/>
      </c>
      <c r="AM37" s="5" t="str">
        <f t="shared" si="8"/>
        <v/>
      </c>
      <c r="AN37" s="5" t="str">
        <f t="shared" si="9"/>
        <v/>
      </c>
      <c r="AO37" s="1" t="str">
        <f>IF(I37="女",data_kyogisha!A28,"")</f>
        <v/>
      </c>
      <c r="AP37" s="1">
        <f t="shared" si="12"/>
        <v>0</v>
      </c>
      <c r="AQ37" s="1" t="str">
        <f t="shared" si="13"/>
        <v/>
      </c>
      <c r="AR37" s="1">
        <f t="shared" si="14"/>
        <v>0</v>
      </c>
      <c r="AS37" s="1" t="str">
        <f t="shared" si="15"/>
        <v/>
      </c>
      <c r="AT37" s="1">
        <f t="shared" si="16"/>
        <v>0</v>
      </c>
      <c r="AU37" s="1" t="str">
        <f t="shared" si="10"/>
        <v/>
      </c>
      <c r="AV37" s="1">
        <f t="shared" si="17"/>
        <v>0</v>
      </c>
      <c r="AW37" s="1" t="str">
        <f t="shared" si="11"/>
        <v/>
      </c>
      <c r="AY37" s="254" t="s">
        <v>1099</v>
      </c>
    </row>
    <row r="38" spans="1:51">
      <c r="A38" s="27">
        <v>28</v>
      </c>
      <c r="B38" s="259"/>
      <c r="C38" s="131"/>
      <c r="D38" s="50"/>
      <c r="E38" s="50"/>
      <c r="F38" s="50"/>
      <c r="G38" s="239"/>
      <c r="H38" s="253"/>
      <c r="I38" s="245"/>
      <c r="J38" s="50"/>
      <c r="K38" s="302"/>
      <c r="L38" s="51"/>
      <c r="M38" s="300"/>
      <c r="N38" s="304"/>
      <c r="O38" s="51"/>
      <c r="P38" s="300"/>
      <c r="Q38" s="304"/>
      <c r="R38" s="133"/>
      <c r="S38" s="262"/>
      <c r="T38" s="516"/>
      <c r="U38" s="517"/>
      <c r="V38" s="512"/>
      <c r="W38" s="513"/>
      <c r="AA38" s="55" t="str">
        <f>IF(種目情報!A30="","",種目情報!A30)</f>
        <v>男砲丸投(7.260kg)</v>
      </c>
      <c r="AB38" s="56" t="str">
        <f>IF(種目情報!E30="","",種目情報!E30)</f>
        <v>女やり投(0.600kg)</v>
      </c>
      <c r="AD38" s="5" t="str">
        <f t="shared" si="0"/>
        <v/>
      </c>
      <c r="AE38" s="5" t="str">
        <f t="shared" si="1"/>
        <v/>
      </c>
      <c r="AF38" s="5" t="str">
        <f t="shared" si="2"/>
        <v/>
      </c>
      <c r="AG38" s="5" t="str">
        <f t="shared" si="3"/>
        <v/>
      </c>
      <c r="AH38" s="5" t="str">
        <f t="shared" si="4"/>
        <v/>
      </c>
      <c r="AI38" s="8" t="str">
        <f>IF(I38="男",data_kyogisha!A29,"")</f>
        <v/>
      </c>
      <c r="AJ38" s="5" t="str">
        <f t="shared" si="5"/>
        <v/>
      </c>
      <c r="AK38" s="5" t="str">
        <f t="shared" si="6"/>
        <v/>
      </c>
      <c r="AL38" s="5" t="str">
        <f t="shared" si="7"/>
        <v/>
      </c>
      <c r="AM38" s="5" t="str">
        <f t="shared" si="8"/>
        <v/>
      </c>
      <c r="AN38" s="5" t="str">
        <f t="shared" si="9"/>
        <v/>
      </c>
      <c r="AO38" s="1" t="str">
        <f>IF(I38="女",data_kyogisha!A29,"")</f>
        <v/>
      </c>
      <c r="AP38" s="1">
        <f t="shared" si="12"/>
        <v>0</v>
      </c>
      <c r="AQ38" s="1" t="str">
        <f t="shared" si="13"/>
        <v/>
      </c>
      <c r="AR38" s="1">
        <f t="shared" si="14"/>
        <v>0</v>
      </c>
      <c r="AS38" s="1" t="str">
        <f t="shared" si="15"/>
        <v/>
      </c>
      <c r="AT38" s="1">
        <f t="shared" si="16"/>
        <v>0</v>
      </c>
      <c r="AU38" s="1" t="str">
        <f t="shared" si="10"/>
        <v/>
      </c>
      <c r="AV38" s="1">
        <f t="shared" si="17"/>
        <v>0</v>
      </c>
      <c r="AW38" s="1" t="str">
        <f t="shared" si="11"/>
        <v/>
      </c>
      <c r="AY38" s="254" t="s">
        <v>1100</v>
      </c>
    </row>
    <row r="39" spans="1:51">
      <c r="A39" s="27">
        <v>29</v>
      </c>
      <c r="B39" s="259"/>
      <c r="C39" s="131"/>
      <c r="D39" s="50"/>
      <c r="E39" s="50"/>
      <c r="F39" s="50"/>
      <c r="G39" s="239"/>
      <c r="H39" s="253"/>
      <c r="I39" s="245"/>
      <c r="J39" s="50"/>
      <c r="K39" s="302"/>
      <c r="L39" s="51"/>
      <c r="M39" s="300"/>
      <c r="N39" s="304"/>
      <c r="O39" s="51"/>
      <c r="P39" s="300"/>
      <c r="Q39" s="304"/>
      <c r="R39" s="133"/>
      <c r="S39" s="262"/>
      <c r="T39" s="516"/>
      <c r="U39" s="517"/>
      <c r="V39" s="512"/>
      <c r="W39" s="513"/>
      <c r="AA39" s="55" t="str">
        <f>IF(種目情報!A31="","",種目情報!A31)</f>
        <v>男やり投(0.800kg)</v>
      </c>
      <c r="AB39" s="56" t="str">
        <f>IF(種目情報!E31="","",種目情報!E31)</f>
        <v>　１日目 中学</v>
      </c>
      <c r="AD39" s="5" t="str">
        <f t="shared" si="0"/>
        <v/>
      </c>
      <c r="AE39" s="5" t="str">
        <f t="shared" si="1"/>
        <v/>
      </c>
      <c r="AF39" s="5" t="str">
        <f t="shared" si="2"/>
        <v/>
      </c>
      <c r="AG39" s="5" t="str">
        <f t="shared" si="3"/>
        <v/>
      </c>
      <c r="AH39" s="5" t="str">
        <f t="shared" si="4"/>
        <v/>
      </c>
      <c r="AI39" s="8" t="str">
        <f>IF(I39="男",data_kyogisha!A30,"")</f>
        <v/>
      </c>
      <c r="AJ39" s="5" t="str">
        <f t="shared" si="5"/>
        <v/>
      </c>
      <c r="AK39" s="5" t="str">
        <f t="shared" si="6"/>
        <v/>
      </c>
      <c r="AL39" s="5" t="str">
        <f t="shared" si="7"/>
        <v/>
      </c>
      <c r="AM39" s="5" t="str">
        <f t="shared" si="8"/>
        <v/>
      </c>
      <c r="AN39" s="5" t="str">
        <f t="shared" si="9"/>
        <v/>
      </c>
      <c r="AO39" s="1" t="str">
        <f>IF(I39="女",data_kyogisha!A30,"")</f>
        <v/>
      </c>
      <c r="AP39" s="1">
        <f t="shared" si="12"/>
        <v>0</v>
      </c>
      <c r="AQ39" s="1" t="str">
        <f t="shared" si="13"/>
        <v/>
      </c>
      <c r="AR39" s="1">
        <f t="shared" si="14"/>
        <v>0</v>
      </c>
      <c r="AS39" s="1" t="str">
        <f t="shared" si="15"/>
        <v/>
      </c>
      <c r="AT39" s="1">
        <f t="shared" si="16"/>
        <v>0</v>
      </c>
      <c r="AU39" s="1" t="str">
        <f t="shared" si="10"/>
        <v/>
      </c>
      <c r="AV39" s="1">
        <f t="shared" si="17"/>
        <v>0</v>
      </c>
      <c r="AW39" s="1" t="str">
        <f t="shared" si="11"/>
        <v/>
      </c>
      <c r="AY39" s="254" t="s">
        <v>1101</v>
      </c>
    </row>
    <row r="40" spans="1:51">
      <c r="A40" s="27">
        <v>30</v>
      </c>
      <c r="B40" s="259"/>
      <c r="C40" s="131"/>
      <c r="D40" s="50"/>
      <c r="E40" s="50"/>
      <c r="F40" s="50"/>
      <c r="G40" s="239"/>
      <c r="H40" s="253"/>
      <c r="I40" s="245"/>
      <c r="J40" s="50"/>
      <c r="K40" s="302"/>
      <c r="L40" s="51"/>
      <c r="M40" s="300"/>
      <c r="N40" s="304"/>
      <c r="O40" s="51"/>
      <c r="P40" s="300"/>
      <c r="Q40" s="304"/>
      <c r="R40" s="133"/>
      <c r="S40" s="262"/>
      <c r="T40" s="516"/>
      <c r="U40" s="517"/>
      <c r="V40" s="512"/>
      <c r="W40" s="513"/>
      <c r="AA40" s="55" t="str">
        <f>IF(種目情報!A32="","",種目情報!A32)</f>
        <v>　１日目 中学</v>
      </c>
      <c r="AB40" s="56" t="str">
        <f>IF(種目情報!E32="","",種目情報!E32)</f>
        <v>女100m</v>
      </c>
      <c r="AD40" s="5" t="str">
        <f t="shared" si="0"/>
        <v/>
      </c>
      <c r="AE40" s="5" t="str">
        <f t="shared" si="1"/>
        <v/>
      </c>
      <c r="AF40" s="5" t="str">
        <f t="shared" si="2"/>
        <v/>
      </c>
      <c r="AG40" s="5" t="str">
        <f t="shared" si="3"/>
        <v/>
      </c>
      <c r="AH40" s="5" t="str">
        <f t="shared" si="4"/>
        <v/>
      </c>
      <c r="AI40" s="8" t="str">
        <f>IF(I40="男",data_kyogisha!A31,"")</f>
        <v/>
      </c>
      <c r="AJ40" s="5" t="str">
        <f t="shared" si="5"/>
        <v/>
      </c>
      <c r="AK40" s="5" t="str">
        <f t="shared" si="6"/>
        <v/>
      </c>
      <c r="AL40" s="5" t="str">
        <f t="shared" si="7"/>
        <v/>
      </c>
      <c r="AM40" s="5" t="str">
        <f t="shared" si="8"/>
        <v/>
      </c>
      <c r="AN40" s="5" t="str">
        <f t="shared" si="9"/>
        <v/>
      </c>
      <c r="AO40" s="1" t="str">
        <f>IF(I40="女",data_kyogisha!A31,"")</f>
        <v/>
      </c>
      <c r="AP40" s="1">
        <f t="shared" si="12"/>
        <v>0</v>
      </c>
      <c r="AQ40" s="1" t="str">
        <f t="shared" si="13"/>
        <v/>
      </c>
      <c r="AR40" s="1">
        <f t="shared" si="14"/>
        <v>0</v>
      </c>
      <c r="AS40" s="1" t="str">
        <f t="shared" si="15"/>
        <v/>
      </c>
      <c r="AT40" s="1">
        <f t="shared" si="16"/>
        <v>0</v>
      </c>
      <c r="AU40" s="1" t="str">
        <f t="shared" si="10"/>
        <v/>
      </c>
      <c r="AV40" s="1">
        <f t="shared" si="17"/>
        <v>0</v>
      </c>
      <c r="AW40" s="1" t="str">
        <f t="shared" si="11"/>
        <v/>
      </c>
      <c r="AY40" s="254" t="s">
        <v>1102</v>
      </c>
    </row>
    <row r="41" spans="1:51">
      <c r="A41" s="27">
        <v>31</v>
      </c>
      <c r="B41" s="259"/>
      <c r="C41" s="131"/>
      <c r="D41" s="50"/>
      <c r="E41" s="50"/>
      <c r="F41" s="50"/>
      <c r="G41" s="239"/>
      <c r="H41" s="253"/>
      <c r="I41" s="245"/>
      <c r="J41" s="50"/>
      <c r="K41" s="302"/>
      <c r="L41" s="51"/>
      <c r="M41" s="300"/>
      <c r="N41" s="304"/>
      <c r="O41" s="51"/>
      <c r="P41" s="300"/>
      <c r="Q41" s="304"/>
      <c r="R41" s="133"/>
      <c r="S41" s="262"/>
      <c r="T41" s="516"/>
      <c r="U41" s="517"/>
      <c r="V41" s="512"/>
      <c r="W41" s="513"/>
      <c r="AA41" s="55" t="str">
        <f>IF(種目情報!A33="","",種目情報!A33)</f>
        <v>男100m</v>
      </c>
      <c r="AB41" s="56" t="str">
        <f>IF(種目情報!E33="","",種目情報!E33)</f>
        <v>女400m</v>
      </c>
      <c r="AD41" s="5" t="str">
        <f t="shared" si="0"/>
        <v/>
      </c>
      <c r="AE41" s="5" t="str">
        <f t="shared" si="1"/>
        <v/>
      </c>
      <c r="AF41" s="5" t="str">
        <f t="shared" si="2"/>
        <v/>
      </c>
      <c r="AG41" s="5" t="str">
        <f t="shared" si="3"/>
        <v/>
      </c>
      <c r="AH41" s="5" t="str">
        <f t="shared" si="4"/>
        <v/>
      </c>
      <c r="AI41" s="8" t="str">
        <f>IF(I41="男",data_kyogisha!A32,"")</f>
        <v/>
      </c>
      <c r="AJ41" s="5" t="str">
        <f t="shared" si="5"/>
        <v/>
      </c>
      <c r="AK41" s="5" t="str">
        <f t="shared" si="6"/>
        <v/>
      </c>
      <c r="AL41" s="5" t="str">
        <f t="shared" si="7"/>
        <v/>
      </c>
      <c r="AM41" s="5" t="str">
        <f t="shared" si="8"/>
        <v/>
      </c>
      <c r="AN41" s="5" t="str">
        <f t="shared" si="9"/>
        <v/>
      </c>
      <c r="AO41" s="1" t="str">
        <f>IF(I41="女",data_kyogisha!A32,"")</f>
        <v/>
      </c>
      <c r="AP41" s="1">
        <f t="shared" si="12"/>
        <v>0</v>
      </c>
      <c r="AQ41" s="1" t="str">
        <f t="shared" si="13"/>
        <v/>
      </c>
      <c r="AR41" s="1">
        <f t="shared" si="14"/>
        <v>0</v>
      </c>
      <c r="AS41" s="1" t="str">
        <f t="shared" si="15"/>
        <v/>
      </c>
      <c r="AT41" s="1">
        <f t="shared" si="16"/>
        <v>0</v>
      </c>
      <c r="AU41" s="1" t="str">
        <f t="shared" si="10"/>
        <v/>
      </c>
      <c r="AV41" s="1">
        <f t="shared" si="17"/>
        <v>0</v>
      </c>
      <c r="AW41" s="1" t="str">
        <f t="shared" si="11"/>
        <v/>
      </c>
      <c r="AY41" s="254" t="s">
        <v>1103</v>
      </c>
    </row>
    <row r="42" spans="1:51">
      <c r="A42" s="27">
        <v>32</v>
      </c>
      <c r="B42" s="259"/>
      <c r="C42" s="131"/>
      <c r="D42" s="50"/>
      <c r="E42" s="50"/>
      <c r="F42" s="50"/>
      <c r="G42" s="239"/>
      <c r="H42" s="253"/>
      <c r="I42" s="245"/>
      <c r="J42" s="50"/>
      <c r="K42" s="302"/>
      <c r="L42" s="51"/>
      <c r="M42" s="300"/>
      <c r="N42" s="304"/>
      <c r="O42" s="51"/>
      <c r="P42" s="300"/>
      <c r="Q42" s="304"/>
      <c r="R42" s="133"/>
      <c r="S42" s="262"/>
      <c r="T42" s="516"/>
      <c r="U42" s="517"/>
      <c r="V42" s="512"/>
      <c r="W42" s="513"/>
      <c r="AA42" s="55" t="str">
        <f>IF(種目情報!A34="","",種目情報!A34)</f>
        <v>男400m</v>
      </c>
      <c r="AB42" s="56" t="str">
        <f>IF(種目情報!E34="","",種目情報!E34)</f>
        <v>女1500m</v>
      </c>
      <c r="AD42" s="5" t="str">
        <f t="shared" si="0"/>
        <v/>
      </c>
      <c r="AE42" s="5" t="str">
        <f t="shared" si="1"/>
        <v/>
      </c>
      <c r="AF42" s="5" t="str">
        <f t="shared" si="2"/>
        <v/>
      </c>
      <c r="AG42" s="5" t="str">
        <f t="shared" si="3"/>
        <v/>
      </c>
      <c r="AH42" s="5" t="str">
        <f t="shared" si="4"/>
        <v/>
      </c>
      <c r="AI42" s="8" t="str">
        <f>IF(I42="男",data_kyogisha!A33,"")</f>
        <v/>
      </c>
      <c r="AJ42" s="5" t="str">
        <f t="shared" si="5"/>
        <v/>
      </c>
      <c r="AK42" s="5" t="str">
        <f t="shared" si="6"/>
        <v/>
      </c>
      <c r="AL42" s="5" t="str">
        <f t="shared" si="7"/>
        <v/>
      </c>
      <c r="AM42" s="5" t="str">
        <f t="shared" si="8"/>
        <v/>
      </c>
      <c r="AN42" s="5" t="str">
        <f t="shared" si="9"/>
        <v/>
      </c>
      <c r="AO42" s="1" t="str">
        <f>IF(I42="女",data_kyogisha!A33,"")</f>
        <v/>
      </c>
      <c r="AP42" s="1">
        <f t="shared" si="12"/>
        <v>0</v>
      </c>
      <c r="AQ42" s="1" t="str">
        <f t="shared" si="13"/>
        <v/>
      </c>
      <c r="AR42" s="1">
        <f t="shared" si="14"/>
        <v>0</v>
      </c>
      <c r="AS42" s="1" t="str">
        <f t="shared" si="15"/>
        <v/>
      </c>
      <c r="AT42" s="1">
        <f t="shared" si="16"/>
        <v>0</v>
      </c>
      <c r="AU42" s="1" t="str">
        <f t="shared" si="10"/>
        <v/>
      </c>
      <c r="AV42" s="1">
        <f t="shared" si="17"/>
        <v>0</v>
      </c>
      <c r="AW42" s="1" t="str">
        <f t="shared" si="11"/>
        <v/>
      </c>
      <c r="AY42" s="254" t="s">
        <v>1104</v>
      </c>
    </row>
    <row r="43" spans="1:51">
      <c r="A43" s="27">
        <v>33</v>
      </c>
      <c r="B43" s="259"/>
      <c r="C43" s="131"/>
      <c r="D43" s="50"/>
      <c r="E43" s="50"/>
      <c r="F43" s="50"/>
      <c r="G43" s="239"/>
      <c r="H43" s="253"/>
      <c r="I43" s="245"/>
      <c r="J43" s="50"/>
      <c r="K43" s="302"/>
      <c r="L43" s="51"/>
      <c r="M43" s="300"/>
      <c r="N43" s="304"/>
      <c r="O43" s="51"/>
      <c r="P43" s="300"/>
      <c r="Q43" s="304"/>
      <c r="R43" s="133"/>
      <c r="S43" s="262"/>
      <c r="T43" s="516"/>
      <c r="U43" s="517"/>
      <c r="V43" s="512"/>
      <c r="W43" s="513"/>
      <c r="AA43" s="55" t="str">
        <f>IF(種目情報!A35="","",種目情報!A35)</f>
        <v>男1500m</v>
      </c>
      <c r="AB43" s="56" t="str">
        <f>IF(種目情報!E35="","",種目情報!E35)</f>
        <v>女棒高跳</v>
      </c>
      <c r="AD43" s="5" t="str">
        <f t="shared" ref="AD43:AD74" si="18">IF(I43="男",C43,"")</f>
        <v/>
      </c>
      <c r="AE43" s="5" t="str">
        <f t="shared" ref="AE43:AE74" si="19">IF(I43="男",D43,"")</f>
        <v/>
      </c>
      <c r="AF43" s="5" t="str">
        <f t="shared" ref="AF43:AF74" si="20">IF(I43="男",F43,"")</f>
        <v/>
      </c>
      <c r="AG43" s="5" t="str">
        <f t="shared" ref="AG43:AG74" si="21">IF(I43="男",I43,"")</f>
        <v/>
      </c>
      <c r="AH43" s="5" t="str">
        <f t="shared" ref="AH43:AH74" si="22">IF(I43="男",IF(J43="","",J43),"")</f>
        <v/>
      </c>
      <c r="AI43" s="8" t="str">
        <f>IF(I43="男",data_kyogisha!A34,"")</f>
        <v/>
      </c>
      <c r="AJ43" s="5" t="str">
        <f t="shared" ref="AJ43:AJ74" si="23">IF(I43="女",C43,"")</f>
        <v/>
      </c>
      <c r="AK43" s="5" t="str">
        <f t="shared" ref="AK43:AK74" si="24">IF(I43="女",D43,"")</f>
        <v/>
      </c>
      <c r="AL43" s="5" t="str">
        <f t="shared" ref="AL43:AL74" si="25">IF(I43="女",F43,"")</f>
        <v/>
      </c>
      <c r="AM43" s="5" t="str">
        <f t="shared" ref="AM43:AM74" si="26">IF(I43="女",I43,"")</f>
        <v/>
      </c>
      <c r="AN43" s="5" t="str">
        <f t="shared" ref="AN43:AN74" si="27">IF(I43="女",IF(J43="","",J43),"")</f>
        <v/>
      </c>
      <c r="AO43" s="1" t="str">
        <f>IF(I43="女",data_kyogisha!A34,"")</f>
        <v/>
      </c>
      <c r="AP43" s="1">
        <f t="shared" si="12"/>
        <v>0</v>
      </c>
      <c r="AQ43" s="1" t="str">
        <f t="shared" si="13"/>
        <v/>
      </c>
      <c r="AR43" s="1">
        <f t="shared" si="14"/>
        <v>0</v>
      </c>
      <c r="AS43" s="1" t="str">
        <f t="shared" si="15"/>
        <v/>
      </c>
      <c r="AT43" s="1">
        <f t="shared" si="16"/>
        <v>0</v>
      </c>
      <c r="AU43" s="1" t="str">
        <f t="shared" ref="AU43:AU74" si="28">IF(AND($I43="女",$T43="○"),$C43,"")</f>
        <v/>
      </c>
      <c r="AV43" s="1">
        <f t="shared" si="17"/>
        <v>0</v>
      </c>
      <c r="AW43" s="1" t="str">
        <f t="shared" ref="AW43:AW74" si="29">IF(AND($I43="女",$V43="○"),$C43,"")</f>
        <v/>
      </c>
      <c r="AY43" s="254" t="s">
        <v>1105</v>
      </c>
    </row>
    <row r="44" spans="1:51">
      <c r="A44" s="27">
        <v>34</v>
      </c>
      <c r="B44" s="259"/>
      <c r="C44" s="131"/>
      <c r="D44" s="50"/>
      <c r="E44" s="50"/>
      <c r="F44" s="50"/>
      <c r="G44" s="239"/>
      <c r="H44" s="253"/>
      <c r="I44" s="245"/>
      <c r="J44" s="50"/>
      <c r="K44" s="302"/>
      <c r="L44" s="51"/>
      <c r="M44" s="300"/>
      <c r="N44" s="304"/>
      <c r="O44" s="51"/>
      <c r="P44" s="300"/>
      <c r="Q44" s="304"/>
      <c r="R44" s="133"/>
      <c r="S44" s="262"/>
      <c r="T44" s="516"/>
      <c r="U44" s="517"/>
      <c r="V44" s="512"/>
      <c r="W44" s="513"/>
      <c r="AA44" s="55" t="str">
        <f>IF(種目情報!A36="","",種目情報!A36)</f>
        <v>男棒高跳</v>
      </c>
      <c r="AB44" s="56" t="str">
        <f>IF(種目情報!E36="","",種目情報!E36)</f>
        <v>女走幅跳</v>
      </c>
      <c r="AD44" s="5" t="str">
        <f t="shared" si="18"/>
        <v/>
      </c>
      <c r="AE44" s="5" t="str">
        <f t="shared" si="19"/>
        <v/>
      </c>
      <c r="AF44" s="5" t="str">
        <f t="shared" si="20"/>
        <v/>
      </c>
      <c r="AG44" s="5" t="str">
        <f t="shared" si="21"/>
        <v/>
      </c>
      <c r="AH44" s="5" t="str">
        <f t="shared" si="22"/>
        <v/>
      </c>
      <c r="AI44" s="8" t="str">
        <f>IF(I44="男",data_kyogisha!A35,"")</f>
        <v/>
      </c>
      <c r="AJ44" s="5" t="str">
        <f t="shared" si="23"/>
        <v/>
      </c>
      <c r="AK44" s="5" t="str">
        <f t="shared" si="24"/>
        <v/>
      </c>
      <c r="AL44" s="5" t="str">
        <f t="shared" si="25"/>
        <v/>
      </c>
      <c r="AM44" s="5" t="str">
        <f t="shared" si="26"/>
        <v/>
      </c>
      <c r="AN44" s="5" t="str">
        <f t="shared" si="27"/>
        <v/>
      </c>
      <c r="AO44" s="1" t="str">
        <f>IF(I44="女",data_kyogisha!A35,"")</f>
        <v/>
      </c>
      <c r="AP44" s="1">
        <f t="shared" ref="AP44:AP75" si="30">IF(AND(I44="男",T44="○"),AP43+1,AP43)</f>
        <v>0</v>
      </c>
      <c r="AQ44" s="1" t="str">
        <f t="shared" ref="AQ44:AQ75" si="31">IF(AND(I44="男",T44="○"),C44,"")</f>
        <v/>
      </c>
      <c r="AR44" s="1">
        <f t="shared" ref="AR44:AR75" si="32">IF(AND(I44="男",V44="○"),AR43+1,AR43)</f>
        <v>0</v>
      </c>
      <c r="AS44" s="1" t="str">
        <f t="shared" ref="AS44:AS75" si="33">IF(AND(I44="男",V44="○"),C44,"")</f>
        <v/>
      </c>
      <c r="AT44" s="1">
        <f t="shared" ref="AT44:AT75" si="34">IF(AND(I44="女",T44="○"),AT43+1,AT43)</f>
        <v>0</v>
      </c>
      <c r="AU44" s="1" t="str">
        <f t="shared" si="28"/>
        <v/>
      </c>
      <c r="AV44" s="1">
        <f t="shared" ref="AV44:AV75" si="35">IF(AND(I44="女",V44="○"),AV43+1,AV43)</f>
        <v>0</v>
      </c>
      <c r="AW44" s="1" t="str">
        <f t="shared" si="29"/>
        <v/>
      </c>
      <c r="AY44" s="254" t="s">
        <v>1106</v>
      </c>
    </row>
    <row r="45" spans="1:51">
      <c r="A45" s="27">
        <v>35</v>
      </c>
      <c r="B45" s="259"/>
      <c r="C45" s="131"/>
      <c r="D45" s="50"/>
      <c r="E45" s="50"/>
      <c r="F45" s="50"/>
      <c r="G45" s="239"/>
      <c r="H45" s="253"/>
      <c r="I45" s="245"/>
      <c r="J45" s="50"/>
      <c r="K45" s="302"/>
      <c r="L45" s="51"/>
      <c r="M45" s="300"/>
      <c r="N45" s="304"/>
      <c r="O45" s="51"/>
      <c r="P45" s="300"/>
      <c r="Q45" s="304"/>
      <c r="R45" s="133"/>
      <c r="S45" s="262"/>
      <c r="T45" s="516"/>
      <c r="U45" s="517"/>
      <c r="V45" s="512"/>
      <c r="W45" s="513"/>
      <c r="AA45" s="55" t="str">
        <f>IF(種目情報!A37="","",種目情報!A37)</f>
        <v>男三段跳</v>
      </c>
      <c r="AB45" s="56"/>
      <c r="AD45" s="5" t="str">
        <f t="shared" si="18"/>
        <v/>
      </c>
      <c r="AE45" s="5" t="str">
        <f t="shared" si="19"/>
        <v/>
      </c>
      <c r="AF45" s="5" t="str">
        <f t="shared" si="20"/>
        <v/>
      </c>
      <c r="AG45" s="5" t="str">
        <f t="shared" si="21"/>
        <v/>
      </c>
      <c r="AH45" s="5" t="str">
        <f t="shared" si="22"/>
        <v/>
      </c>
      <c r="AI45" s="8" t="str">
        <f>IF(I45="男",data_kyogisha!A36,"")</f>
        <v/>
      </c>
      <c r="AJ45" s="5" t="str">
        <f t="shared" si="23"/>
        <v/>
      </c>
      <c r="AK45" s="5" t="str">
        <f t="shared" si="24"/>
        <v/>
      </c>
      <c r="AL45" s="5" t="str">
        <f t="shared" si="25"/>
        <v/>
      </c>
      <c r="AM45" s="5" t="str">
        <f t="shared" si="26"/>
        <v/>
      </c>
      <c r="AN45" s="5" t="str">
        <f t="shared" si="27"/>
        <v/>
      </c>
      <c r="AO45" s="1" t="str">
        <f>IF(I45="女",data_kyogisha!A36,"")</f>
        <v/>
      </c>
      <c r="AP45" s="1">
        <f t="shared" si="30"/>
        <v>0</v>
      </c>
      <c r="AQ45" s="1" t="str">
        <f t="shared" si="31"/>
        <v/>
      </c>
      <c r="AR45" s="1">
        <f t="shared" si="32"/>
        <v>0</v>
      </c>
      <c r="AS45" s="1" t="str">
        <f t="shared" si="33"/>
        <v/>
      </c>
      <c r="AT45" s="1">
        <f t="shared" si="34"/>
        <v>0</v>
      </c>
      <c r="AU45" s="1" t="str">
        <f t="shared" si="28"/>
        <v/>
      </c>
      <c r="AV45" s="1">
        <f t="shared" si="35"/>
        <v>0</v>
      </c>
      <c r="AW45" s="1" t="str">
        <f t="shared" si="29"/>
        <v/>
      </c>
      <c r="AY45" s="254" t="s">
        <v>1107</v>
      </c>
    </row>
    <row r="46" spans="1:51">
      <c r="A46" s="27">
        <v>36</v>
      </c>
      <c r="B46" s="259"/>
      <c r="C46" s="131"/>
      <c r="D46" s="50"/>
      <c r="E46" s="50"/>
      <c r="F46" s="50"/>
      <c r="G46" s="239"/>
      <c r="H46" s="253"/>
      <c r="I46" s="245"/>
      <c r="J46" s="50"/>
      <c r="K46" s="302"/>
      <c r="L46" s="51"/>
      <c r="M46" s="300"/>
      <c r="N46" s="304"/>
      <c r="O46" s="51"/>
      <c r="P46" s="300"/>
      <c r="Q46" s="304"/>
      <c r="R46" s="133"/>
      <c r="S46" s="262"/>
      <c r="T46" s="516"/>
      <c r="U46" s="517"/>
      <c r="V46" s="512"/>
      <c r="W46" s="513"/>
      <c r="AA46" s="55"/>
      <c r="AB46" s="56" t="str">
        <f>IF(種目情報!E38="","",種目情報!E38)</f>
        <v>　２日目　一般高校</v>
      </c>
      <c r="AD46" s="5" t="str">
        <f t="shared" si="18"/>
        <v/>
      </c>
      <c r="AE46" s="5" t="str">
        <f t="shared" si="19"/>
        <v/>
      </c>
      <c r="AF46" s="5" t="str">
        <f t="shared" si="20"/>
        <v/>
      </c>
      <c r="AG46" s="5" t="str">
        <f t="shared" si="21"/>
        <v/>
      </c>
      <c r="AH46" s="5" t="str">
        <f t="shared" si="22"/>
        <v/>
      </c>
      <c r="AI46" s="8" t="str">
        <f>IF(I46="男",data_kyogisha!A37,"")</f>
        <v/>
      </c>
      <c r="AJ46" s="5" t="str">
        <f t="shared" si="23"/>
        <v/>
      </c>
      <c r="AK46" s="5" t="str">
        <f t="shared" si="24"/>
        <v/>
      </c>
      <c r="AL46" s="5" t="str">
        <f t="shared" si="25"/>
        <v/>
      </c>
      <c r="AM46" s="5" t="str">
        <f t="shared" si="26"/>
        <v/>
      </c>
      <c r="AN46" s="5" t="str">
        <f t="shared" si="27"/>
        <v/>
      </c>
      <c r="AO46" s="1" t="str">
        <f>IF(I46="女",data_kyogisha!A37,"")</f>
        <v/>
      </c>
      <c r="AP46" s="1">
        <f t="shared" si="30"/>
        <v>0</v>
      </c>
      <c r="AQ46" s="1" t="str">
        <f t="shared" si="31"/>
        <v/>
      </c>
      <c r="AR46" s="1">
        <f t="shared" si="32"/>
        <v>0</v>
      </c>
      <c r="AS46" s="1" t="str">
        <f t="shared" si="33"/>
        <v/>
      </c>
      <c r="AT46" s="1">
        <f t="shared" si="34"/>
        <v>0</v>
      </c>
      <c r="AU46" s="1" t="str">
        <f t="shared" si="28"/>
        <v/>
      </c>
      <c r="AV46" s="1">
        <f t="shared" si="35"/>
        <v>0</v>
      </c>
      <c r="AW46" s="1" t="str">
        <f t="shared" si="29"/>
        <v/>
      </c>
      <c r="AY46" s="254" t="s">
        <v>1108</v>
      </c>
    </row>
    <row r="47" spans="1:51">
      <c r="A47" s="27">
        <v>37</v>
      </c>
      <c r="B47" s="259"/>
      <c r="C47" s="131"/>
      <c r="D47" s="50"/>
      <c r="E47" s="50"/>
      <c r="F47" s="50"/>
      <c r="G47" s="239"/>
      <c r="H47" s="253"/>
      <c r="I47" s="245"/>
      <c r="J47" s="50"/>
      <c r="K47" s="302"/>
      <c r="L47" s="51"/>
      <c r="M47" s="300"/>
      <c r="N47" s="304"/>
      <c r="O47" s="51"/>
      <c r="P47" s="300"/>
      <c r="Q47" s="304"/>
      <c r="R47" s="133"/>
      <c r="S47" s="262"/>
      <c r="T47" s="516"/>
      <c r="U47" s="517"/>
      <c r="V47" s="512"/>
      <c r="W47" s="513"/>
      <c r="AA47" s="55" t="str">
        <f>IF(種目情報!A39="","",種目情報!A39)</f>
        <v>　２日目　一般高校</v>
      </c>
      <c r="AB47" s="56" t="str">
        <f>IF(種目情報!E39="","",種目情報!E39)</f>
        <v>女200m</v>
      </c>
      <c r="AD47" s="5" t="str">
        <f t="shared" si="18"/>
        <v/>
      </c>
      <c r="AE47" s="5" t="str">
        <f t="shared" si="19"/>
        <v/>
      </c>
      <c r="AF47" s="5" t="str">
        <f t="shared" si="20"/>
        <v/>
      </c>
      <c r="AG47" s="5" t="str">
        <f t="shared" si="21"/>
        <v/>
      </c>
      <c r="AH47" s="5" t="str">
        <f t="shared" si="22"/>
        <v/>
      </c>
      <c r="AI47" s="8" t="str">
        <f>IF(I47="男",data_kyogisha!A38,"")</f>
        <v/>
      </c>
      <c r="AJ47" s="5" t="str">
        <f t="shared" si="23"/>
        <v/>
      </c>
      <c r="AK47" s="5" t="str">
        <f t="shared" si="24"/>
        <v/>
      </c>
      <c r="AL47" s="5" t="str">
        <f t="shared" si="25"/>
        <v/>
      </c>
      <c r="AM47" s="5" t="str">
        <f t="shared" si="26"/>
        <v/>
      </c>
      <c r="AN47" s="5" t="str">
        <f t="shared" si="27"/>
        <v/>
      </c>
      <c r="AO47" s="1" t="str">
        <f>IF(I47="女",data_kyogisha!A38,"")</f>
        <v/>
      </c>
      <c r="AP47" s="1">
        <f t="shared" si="30"/>
        <v>0</v>
      </c>
      <c r="AQ47" s="1" t="str">
        <f t="shared" si="31"/>
        <v/>
      </c>
      <c r="AR47" s="1">
        <f t="shared" si="32"/>
        <v>0</v>
      </c>
      <c r="AS47" s="1" t="str">
        <f t="shared" si="33"/>
        <v/>
      </c>
      <c r="AT47" s="1">
        <f t="shared" si="34"/>
        <v>0</v>
      </c>
      <c r="AU47" s="1" t="str">
        <f t="shared" si="28"/>
        <v/>
      </c>
      <c r="AV47" s="1">
        <f t="shared" si="35"/>
        <v>0</v>
      </c>
      <c r="AW47" s="1" t="str">
        <f t="shared" si="29"/>
        <v/>
      </c>
      <c r="AY47" s="254" t="s">
        <v>1109</v>
      </c>
    </row>
    <row r="48" spans="1:51">
      <c r="A48" s="27">
        <v>38</v>
      </c>
      <c r="B48" s="259"/>
      <c r="C48" s="131"/>
      <c r="D48" s="50"/>
      <c r="E48" s="50"/>
      <c r="F48" s="50"/>
      <c r="G48" s="239"/>
      <c r="H48" s="253"/>
      <c r="I48" s="245"/>
      <c r="J48" s="50"/>
      <c r="K48" s="302"/>
      <c r="L48" s="51"/>
      <c r="M48" s="300"/>
      <c r="N48" s="304"/>
      <c r="O48" s="51"/>
      <c r="P48" s="300"/>
      <c r="Q48" s="304"/>
      <c r="R48" s="133"/>
      <c r="S48" s="262"/>
      <c r="T48" s="516"/>
      <c r="U48" s="517"/>
      <c r="V48" s="512"/>
      <c r="W48" s="513"/>
      <c r="AA48" s="55" t="str">
        <f>IF(種目情報!A40="","",種目情報!A40)</f>
        <v>男200m</v>
      </c>
      <c r="AB48" s="56" t="str">
        <f>IF(種目情報!E40="","",種目情報!E40)</f>
        <v>女800m</v>
      </c>
      <c r="AD48" s="5" t="str">
        <f t="shared" si="18"/>
        <v/>
      </c>
      <c r="AE48" s="5" t="str">
        <f t="shared" si="19"/>
        <v/>
      </c>
      <c r="AF48" s="5" t="str">
        <f t="shared" si="20"/>
        <v/>
      </c>
      <c r="AG48" s="5" t="str">
        <f t="shared" si="21"/>
        <v/>
      </c>
      <c r="AH48" s="5" t="str">
        <f t="shared" si="22"/>
        <v/>
      </c>
      <c r="AI48" s="8" t="str">
        <f>IF(I48="男",data_kyogisha!A39,"")</f>
        <v/>
      </c>
      <c r="AJ48" s="5" t="str">
        <f t="shared" si="23"/>
        <v/>
      </c>
      <c r="AK48" s="5" t="str">
        <f t="shared" si="24"/>
        <v/>
      </c>
      <c r="AL48" s="5" t="str">
        <f t="shared" si="25"/>
        <v/>
      </c>
      <c r="AM48" s="5" t="str">
        <f t="shared" si="26"/>
        <v/>
      </c>
      <c r="AN48" s="5" t="str">
        <f t="shared" si="27"/>
        <v/>
      </c>
      <c r="AO48" s="1" t="str">
        <f>IF(I48="女",data_kyogisha!A39,"")</f>
        <v/>
      </c>
      <c r="AP48" s="1">
        <f t="shared" si="30"/>
        <v>0</v>
      </c>
      <c r="AQ48" s="1" t="str">
        <f t="shared" si="31"/>
        <v/>
      </c>
      <c r="AR48" s="1">
        <f t="shared" si="32"/>
        <v>0</v>
      </c>
      <c r="AS48" s="1" t="str">
        <f t="shared" si="33"/>
        <v/>
      </c>
      <c r="AT48" s="1">
        <f t="shared" si="34"/>
        <v>0</v>
      </c>
      <c r="AU48" s="1" t="str">
        <f t="shared" si="28"/>
        <v/>
      </c>
      <c r="AV48" s="1">
        <f t="shared" si="35"/>
        <v>0</v>
      </c>
      <c r="AW48" s="1" t="str">
        <f t="shared" si="29"/>
        <v/>
      </c>
      <c r="AY48" s="254" t="s">
        <v>1110</v>
      </c>
    </row>
    <row r="49" spans="1:51">
      <c r="A49" s="27">
        <v>39</v>
      </c>
      <c r="B49" s="259"/>
      <c r="C49" s="131"/>
      <c r="D49" s="50"/>
      <c r="E49" s="50"/>
      <c r="F49" s="50"/>
      <c r="G49" s="239"/>
      <c r="H49" s="253"/>
      <c r="I49" s="245"/>
      <c r="J49" s="50"/>
      <c r="K49" s="302"/>
      <c r="L49" s="51"/>
      <c r="M49" s="300"/>
      <c r="N49" s="304"/>
      <c r="O49" s="51"/>
      <c r="P49" s="300"/>
      <c r="Q49" s="304"/>
      <c r="R49" s="133"/>
      <c r="S49" s="262"/>
      <c r="T49" s="516"/>
      <c r="U49" s="517"/>
      <c r="V49" s="512"/>
      <c r="W49" s="513"/>
      <c r="AA49" s="55" t="str">
        <f>IF(種目情報!A41="","",種目情報!A41)</f>
        <v>男800m</v>
      </c>
      <c r="AB49" s="56" t="str">
        <f>IF(種目情報!E41="","",種目情報!E41)</f>
        <v>女5000m</v>
      </c>
      <c r="AD49" s="5" t="str">
        <f t="shared" si="18"/>
        <v/>
      </c>
      <c r="AE49" s="5" t="str">
        <f t="shared" si="19"/>
        <v/>
      </c>
      <c r="AF49" s="5" t="str">
        <f t="shared" si="20"/>
        <v/>
      </c>
      <c r="AG49" s="5" t="str">
        <f t="shared" si="21"/>
        <v/>
      </c>
      <c r="AH49" s="5" t="str">
        <f t="shared" si="22"/>
        <v/>
      </c>
      <c r="AI49" s="8" t="str">
        <f>IF(I49="男",data_kyogisha!A40,"")</f>
        <v/>
      </c>
      <c r="AJ49" s="5" t="str">
        <f t="shared" si="23"/>
        <v/>
      </c>
      <c r="AK49" s="5" t="str">
        <f t="shared" si="24"/>
        <v/>
      </c>
      <c r="AL49" s="5" t="str">
        <f t="shared" si="25"/>
        <v/>
      </c>
      <c r="AM49" s="5" t="str">
        <f t="shared" si="26"/>
        <v/>
      </c>
      <c r="AN49" s="5" t="str">
        <f t="shared" si="27"/>
        <v/>
      </c>
      <c r="AO49" s="1" t="str">
        <f>IF(I49="女",data_kyogisha!A40,"")</f>
        <v/>
      </c>
      <c r="AP49" s="1">
        <f t="shared" si="30"/>
        <v>0</v>
      </c>
      <c r="AQ49" s="1" t="str">
        <f t="shared" si="31"/>
        <v/>
      </c>
      <c r="AR49" s="1">
        <f t="shared" si="32"/>
        <v>0</v>
      </c>
      <c r="AS49" s="1" t="str">
        <f t="shared" si="33"/>
        <v/>
      </c>
      <c r="AT49" s="1">
        <f t="shared" si="34"/>
        <v>0</v>
      </c>
      <c r="AU49" s="1" t="str">
        <f t="shared" si="28"/>
        <v/>
      </c>
      <c r="AV49" s="1">
        <f t="shared" si="35"/>
        <v>0</v>
      </c>
      <c r="AW49" s="1" t="str">
        <f t="shared" si="29"/>
        <v/>
      </c>
      <c r="AY49" s="254" t="s">
        <v>1111</v>
      </c>
    </row>
    <row r="50" spans="1:51">
      <c r="A50" s="27">
        <v>40</v>
      </c>
      <c r="B50" s="259"/>
      <c r="C50" s="131"/>
      <c r="D50" s="50"/>
      <c r="E50" s="50"/>
      <c r="F50" s="50"/>
      <c r="G50" s="239"/>
      <c r="H50" s="253"/>
      <c r="I50" s="245"/>
      <c r="J50" s="50"/>
      <c r="K50" s="302"/>
      <c r="L50" s="51"/>
      <c r="M50" s="300"/>
      <c r="N50" s="304"/>
      <c r="O50" s="51"/>
      <c r="P50" s="300"/>
      <c r="Q50" s="304"/>
      <c r="R50" s="133"/>
      <c r="S50" s="262"/>
      <c r="T50" s="516"/>
      <c r="U50" s="517"/>
      <c r="V50" s="512"/>
      <c r="W50" s="513"/>
      <c r="AA50" s="55" t="str">
        <f>IF(種目情報!A42="","",種目情報!A42)</f>
        <v>男5000m</v>
      </c>
      <c r="AB50" s="56" t="str">
        <f>IF(種目情報!E42="","",種目情報!E42)</f>
        <v>女400mH(0.762m)</v>
      </c>
      <c r="AD50" s="5" t="str">
        <f t="shared" si="18"/>
        <v/>
      </c>
      <c r="AE50" s="5" t="str">
        <f t="shared" si="19"/>
        <v/>
      </c>
      <c r="AF50" s="5" t="str">
        <f t="shared" si="20"/>
        <v/>
      </c>
      <c r="AG50" s="5" t="str">
        <f t="shared" si="21"/>
        <v/>
      </c>
      <c r="AH50" s="5" t="str">
        <f t="shared" si="22"/>
        <v/>
      </c>
      <c r="AI50" s="8" t="str">
        <f>IF(I50="男",data_kyogisha!A41,"")</f>
        <v/>
      </c>
      <c r="AJ50" s="5" t="str">
        <f t="shared" si="23"/>
        <v/>
      </c>
      <c r="AK50" s="5" t="str">
        <f t="shared" si="24"/>
        <v/>
      </c>
      <c r="AL50" s="5" t="str">
        <f t="shared" si="25"/>
        <v/>
      </c>
      <c r="AM50" s="5" t="str">
        <f t="shared" si="26"/>
        <v/>
      </c>
      <c r="AN50" s="5" t="str">
        <f t="shared" si="27"/>
        <v/>
      </c>
      <c r="AO50" s="1" t="str">
        <f>IF(I50="女",data_kyogisha!A41,"")</f>
        <v/>
      </c>
      <c r="AP50" s="1">
        <f t="shared" si="30"/>
        <v>0</v>
      </c>
      <c r="AQ50" s="1" t="str">
        <f t="shared" si="31"/>
        <v/>
      </c>
      <c r="AR50" s="1">
        <f t="shared" si="32"/>
        <v>0</v>
      </c>
      <c r="AS50" s="1" t="str">
        <f t="shared" si="33"/>
        <v/>
      </c>
      <c r="AT50" s="1">
        <f t="shared" si="34"/>
        <v>0</v>
      </c>
      <c r="AU50" s="1" t="str">
        <f t="shared" si="28"/>
        <v/>
      </c>
      <c r="AV50" s="1">
        <f t="shared" si="35"/>
        <v>0</v>
      </c>
      <c r="AW50" s="1" t="str">
        <f t="shared" si="29"/>
        <v/>
      </c>
      <c r="AY50" s="254" t="s">
        <v>1112</v>
      </c>
    </row>
    <row r="51" spans="1:51">
      <c r="A51" s="27">
        <v>41</v>
      </c>
      <c r="B51" s="259"/>
      <c r="C51" s="131"/>
      <c r="D51" s="50"/>
      <c r="E51" s="50"/>
      <c r="F51" s="50"/>
      <c r="G51" s="239"/>
      <c r="H51" s="253"/>
      <c r="I51" s="245"/>
      <c r="J51" s="50"/>
      <c r="K51" s="302"/>
      <c r="L51" s="51"/>
      <c r="M51" s="300"/>
      <c r="N51" s="304"/>
      <c r="O51" s="51"/>
      <c r="P51" s="300"/>
      <c r="Q51" s="304"/>
      <c r="R51" s="133"/>
      <c r="S51" s="262"/>
      <c r="T51" s="516"/>
      <c r="U51" s="517"/>
      <c r="V51" s="512"/>
      <c r="W51" s="513"/>
      <c r="AA51" s="55" t="str">
        <f>IF(種目情報!A43="","",種目情報!A43)</f>
        <v>男400mH(0.914m)</v>
      </c>
      <c r="AB51" s="56" t="str">
        <f>IF(種目情報!E43="","",種目情報!E43)</f>
        <v>女走高跳</v>
      </c>
      <c r="AD51" s="5" t="str">
        <f t="shared" si="18"/>
        <v/>
      </c>
      <c r="AE51" s="5" t="str">
        <f t="shared" si="19"/>
        <v/>
      </c>
      <c r="AF51" s="5" t="str">
        <f t="shared" si="20"/>
        <v/>
      </c>
      <c r="AG51" s="5" t="str">
        <f t="shared" si="21"/>
        <v/>
      </c>
      <c r="AH51" s="5" t="str">
        <f t="shared" si="22"/>
        <v/>
      </c>
      <c r="AI51" s="8" t="str">
        <f>IF(I51="男",data_kyogisha!A42,"")</f>
        <v/>
      </c>
      <c r="AJ51" s="5" t="str">
        <f t="shared" si="23"/>
        <v/>
      </c>
      <c r="AK51" s="5" t="str">
        <f t="shared" si="24"/>
        <v/>
      </c>
      <c r="AL51" s="5" t="str">
        <f t="shared" si="25"/>
        <v/>
      </c>
      <c r="AM51" s="5" t="str">
        <f t="shared" si="26"/>
        <v/>
      </c>
      <c r="AN51" s="5" t="str">
        <f t="shared" si="27"/>
        <v/>
      </c>
      <c r="AO51" s="1" t="str">
        <f>IF(I51="女",data_kyogisha!A42,"")</f>
        <v/>
      </c>
      <c r="AP51" s="1">
        <f t="shared" si="30"/>
        <v>0</v>
      </c>
      <c r="AQ51" s="1" t="str">
        <f t="shared" si="31"/>
        <v/>
      </c>
      <c r="AR51" s="1">
        <f t="shared" si="32"/>
        <v>0</v>
      </c>
      <c r="AS51" s="1" t="str">
        <f t="shared" si="33"/>
        <v/>
      </c>
      <c r="AT51" s="1">
        <f t="shared" si="34"/>
        <v>0</v>
      </c>
      <c r="AU51" s="1" t="str">
        <f t="shared" si="28"/>
        <v/>
      </c>
      <c r="AV51" s="1">
        <f t="shared" si="35"/>
        <v>0</v>
      </c>
      <c r="AW51" s="1" t="str">
        <f t="shared" si="29"/>
        <v/>
      </c>
      <c r="AY51" s="254" t="s">
        <v>1113</v>
      </c>
    </row>
    <row r="52" spans="1:51">
      <c r="A52" s="27">
        <v>42</v>
      </c>
      <c r="B52" s="259"/>
      <c r="C52" s="131"/>
      <c r="D52" s="50"/>
      <c r="E52" s="50"/>
      <c r="F52" s="50"/>
      <c r="G52" s="239"/>
      <c r="H52" s="253"/>
      <c r="I52" s="245"/>
      <c r="J52" s="50"/>
      <c r="K52" s="302"/>
      <c r="L52" s="51"/>
      <c r="M52" s="300"/>
      <c r="N52" s="304"/>
      <c r="O52" s="51"/>
      <c r="P52" s="300"/>
      <c r="Q52" s="304"/>
      <c r="R52" s="133"/>
      <c r="S52" s="262"/>
      <c r="T52" s="516"/>
      <c r="U52" s="517"/>
      <c r="V52" s="512"/>
      <c r="W52" s="513"/>
      <c r="AA52" s="55" t="str">
        <f>IF(種目情報!A44="","",種目情報!A44)</f>
        <v>男走高跳</v>
      </c>
      <c r="AB52" s="56" t="str">
        <f>IF(種目情報!E44="","",種目情報!E44)</f>
        <v>女三段跳</v>
      </c>
      <c r="AD52" s="5" t="str">
        <f t="shared" si="18"/>
        <v/>
      </c>
      <c r="AE52" s="5" t="str">
        <f t="shared" si="19"/>
        <v/>
      </c>
      <c r="AF52" s="5" t="str">
        <f t="shared" si="20"/>
        <v/>
      </c>
      <c r="AG52" s="5" t="str">
        <f t="shared" si="21"/>
        <v/>
      </c>
      <c r="AH52" s="5" t="str">
        <f t="shared" si="22"/>
        <v/>
      </c>
      <c r="AI52" s="8" t="str">
        <f>IF(I52="男",data_kyogisha!A43,"")</f>
        <v/>
      </c>
      <c r="AJ52" s="5" t="str">
        <f t="shared" si="23"/>
        <v/>
      </c>
      <c r="AK52" s="5" t="str">
        <f t="shared" si="24"/>
        <v/>
      </c>
      <c r="AL52" s="5" t="str">
        <f t="shared" si="25"/>
        <v/>
      </c>
      <c r="AM52" s="5" t="str">
        <f t="shared" si="26"/>
        <v/>
      </c>
      <c r="AN52" s="5" t="str">
        <f t="shared" si="27"/>
        <v/>
      </c>
      <c r="AO52" s="1" t="str">
        <f>IF(I52="女",data_kyogisha!A43,"")</f>
        <v/>
      </c>
      <c r="AP52" s="1">
        <f t="shared" si="30"/>
        <v>0</v>
      </c>
      <c r="AQ52" s="1" t="str">
        <f t="shared" si="31"/>
        <v/>
      </c>
      <c r="AR52" s="1">
        <f t="shared" si="32"/>
        <v>0</v>
      </c>
      <c r="AS52" s="1" t="str">
        <f t="shared" si="33"/>
        <v/>
      </c>
      <c r="AT52" s="1">
        <f t="shared" si="34"/>
        <v>0</v>
      </c>
      <c r="AU52" s="1" t="str">
        <f t="shared" si="28"/>
        <v/>
      </c>
      <c r="AV52" s="1">
        <f t="shared" si="35"/>
        <v>0</v>
      </c>
      <c r="AW52" s="1" t="str">
        <f t="shared" si="29"/>
        <v/>
      </c>
      <c r="AY52" s="254" t="s">
        <v>1114</v>
      </c>
    </row>
    <row r="53" spans="1:51">
      <c r="A53" s="27">
        <v>43</v>
      </c>
      <c r="B53" s="259"/>
      <c r="C53" s="131"/>
      <c r="D53" s="50"/>
      <c r="E53" s="50"/>
      <c r="F53" s="50"/>
      <c r="G53" s="239"/>
      <c r="H53" s="253"/>
      <c r="I53" s="245"/>
      <c r="J53" s="50"/>
      <c r="K53" s="302"/>
      <c r="L53" s="51"/>
      <c r="M53" s="300"/>
      <c r="N53" s="304"/>
      <c r="O53" s="51"/>
      <c r="P53" s="300"/>
      <c r="Q53" s="304"/>
      <c r="R53" s="133"/>
      <c r="S53" s="262"/>
      <c r="T53" s="516"/>
      <c r="U53" s="517"/>
      <c r="V53" s="512"/>
      <c r="W53" s="513"/>
      <c r="AA53" s="55" t="str">
        <f>IF(種目情報!A45="","",種目情報!A45)</f>
        <v>男走幅跳</v>
      </c>
      <c r="AB53" s="56" t="str">
        <f>IF(種目情報!E45="","",種目情報!E45)</f>
        <v>女円盤投(1.000kg)</v>
      </c>
      <c r="AD53" s="5" t="str">
        <f t="shared" si="18"/>
        <v/>
      </c>
      <c r="AE53" s="5" t="str">
        <f t="shared" si="19"/>
        <v/>
      </c>
      <c r="AF53" s="5" t="str">
        <f t="shared" si="20"/>
        <v/>
      </c>
      <c r="AG53" s="5" t="str">
        <f t="shared" si="21"/>
        <v/>
      </c>
      <c r="AH53" s="5" t="str">
        <f t="shared" si="22"/>
        <v/>
      </c>
      <c r="AI53" s="8" t="str">
        <f>IF(I53="男",data_kyogisha!A44,"")</f>
        <v/>
      </c>
      <c r="AJ53" s="5" t="str">
        <f t="shared" si="23"/>
        <v/>
      </c>
      <c r="AK53" s="5" t="str">
        <f t="shared" si="24"/>
        <v/>
      </c>
      <c r="AL53" s="5" t="str">
        <f t="shared" si="25"/>
        <v/>
      </c>
      <c r="AM53" s="5" t="str">
        <f t="shared" si="26"/>
        <v/>
      </c>
      <c r="AN53" s="5" t="str">
        <f t="shared" si="27"/>
        <v/>
      </c>
      <c r="AO53" s="1" t="str">
        <f>IF(I53="女",data_kyogisha!A44,"")</f>
        <v/>
      </c>
      <c r="AP53" s="1">
        <f t="shared" si="30"/>
        <v>0</v>
      </c>
      <c r="AQ53" s="1" t="str">
        <f t="shared" si="31"/>
        <v/>
      </c>
      <c r="AR53" s="1">
        <f t="shared" si="32"/>
        <v>0</v>
      </c>
      <c r="AS53" s="1" t="str">
        <f t="shared" si="33"/>
        <v/>
      </c>
      <c r="AT53" s="1">
        <f t="shared" si="34"/>
        <v>0</v>
      </c>
      <c r="AU53" s="1" t="str">
        <f t="shared" si="28"/>
        <v/>
      </c>
      <c r="AV53" s="1">
        <f t="shared" si="35"/>
        <v>0</v>
      </c>
      <c r="AW53" s="1" t="str">
        <f t="shared" si="29"/>
        <v/>
      </c>
      <c r="AY53" s="254" t="s">
        <v>1115</v>
      </c>
    </row>
    <row r="54" spans="1:51">
      <c r="A54" s="27">
        <v>44</v>
      </c>
      <c r="B54" s="259"/>
      <c r="C54" s="131"/>
      <c r="D54" s="50"/>
      <c r="E54" s="50"/>
      <c r="F54" s="50"/>
      <c r="G54" s="239"/>
      <c r="H54" s="253"/>
      <c r="I54" s="245"/>
      <c r="J54" s="50"/>
      <c r="K54" s="302"/>
      <c r="L54" s="51"/>
      <c r="M54" s="300"/>
      <c r="N54" s="304"/>
      <c r="O54" s="51"/>
      <c r="P54" s="300"/>
      <c r="Q54" s="304"/>
      <c r="R54" s="133"/>
      <c r="S54" s="262"/>
      <c r="T54" s="516"/>
      <c r="U54" s="517"/>
      <c r="V54" s="512"/>
      <c r="W54" s="513"/>
      <c r="AA54" s="55" t="str">
        <f>IF(種目情報!A46="","",種目情報!A46)</f>
        <v>男円盤投(2.000kg)</v>
      </c>
      <c r="AB54" s="56" t="str">
        <f>IF(種目情報!E46="","",種目情報!E46)</f>
        <v>女ハンマー投(4.000kg)</v>
      </c>
      <c r="AD54" s="5" t="str">
        <f t="shared" si="18"/>
        <v/>
      </c>
      <c r="AE54" s="5" t="str">
        <f t="shared" si="19"/>
        <v/>
      </c>
      <c r="AF54" s="5" t="str">
        <f t="shared" si="20"/>
        <v/>
      </c>
      <c r="AG54" s="5" t="str">
        <f t="shared" si="21"/>
        <v/>
      </c>
      <c r="AH54" s="5" t="str">
        <f t="shared" si="22"/>
        <v/>
      </c>
      <c r="AI54" s="8" t="str">
        <f>IF(I54="男",data_kyogisha!A45,"")</f>
        <v/>
      </c>
      <c r="AJ54" s="5" t="str">
        <f t="shared" si="23"/>
        <v/>
      </c>
      <c r="AK54" s="5" t="str">
        <f t="shared" si="24"/>
        <v/>
      </c>
      <c r="AL54" s="5" t="str">
        <f t="shared" si="25"/>
        <v/>
      </c>
      <c r="AM54" s="5" t="str">
        <f t="shared" si="26"/>
        <v/>
      </c>
      <c r="AN54" s="5" t="str">
        <f t="shared" si="27"/>
        <v/>
      </c>
      <c r="AO54" s="1" t="str">
        <f>IF(I54="女",data_kyogisha!A45,"")</f>
        <v/>
      </c>
      <c r="AP54" s="1">
        <f t="shared" si="30"/>
        <v>0</v>
      </c>
      <c r="AQ54" s="1" t="str">
        <f t="shared" si="31"/>
        <v/>
      </c>
      <c r="AR54" s="1">
        <f t="shared" si="32"/>
        <v>0</v>
      </c>
      <c r="AS54" s="1" t="str">
        <f t="shared" si="33"/>
        <v/>
      </c>
      <c r="AT54" s="1">
        <f t="shared" si="34"/>
        <v>0</v>
      </c>
      <c r="AU54" s="1" t="str">
        <f t="shared" si="28"/>
        <v/>
      </c>
      <c r="AV54" s="1">
        <f t="shared" si="35"/>
        <v>0</v>
      </c>
      <c r="AW54" s="1" t="str">
        <f t="shared" si="29"/>
        <v/>
      </c>
      <c r="AY54" s="254" t="s">
        <v>1116</v>
      </c>
    </row>
    <row r="55" spans="1:51">
      <c r="A55" s="27">
        <v>45</v>
      </c>
      <c r="B55" s="259"/>
      <c r="C55" s="131"/>
      <c r="D55" s="50"/>
      <c r="E55" s="50"/>
      <c r="F55" s="50"/>
      <c r="G55" s="239"/>
      <c r="H55" s="253"/>
      <c r="I55" s="245"/>
      <c r="J55" s="50"/>
      <c r="K55" s="302"/>
      <c r="L55" s="51"/>
      <c r="M55" s="300"/>
      <c r="N55" s="304"/>
      <c r="O55" s="51"/>
      <c r="P55" s="300"/>
      <c r="Q55" s="304"/>
      <c r="R55" s="133"/>
      <c r="S55" s="262"/>
      <c r="T55" s="516"/>
      <c r="U55" s="517"/>
      <c r="V55" s="512"/>
      <c r="W55" s="513"/>
      <c r="AA55" s="55" t="str">
        <f>IF(種目情報!A47="","",種目情報!A47)</f>
        <v>男ハンマー投(7.260kg)</v>
      </c>
      <c r="AB55" s="56" t="str">
        <f>IF(種目情報!E47="","",種目情報!E47)</f>
        <v>　２日目 中学</v>
      </c>
      <c r="AD55" s="5" t="str">
        <f t="shared" si="18"/>
        <v/>
      </c>
      <c r="AE55" s="5" t="str">
        <f t="shared" si="19"/>
        <v/>
      </c>
      <c r="AF55" s="5" t="str">
        <f t="shared" si="20"/>
        <v/>
      </c>
      <c r="AG55" s="5" t="str">
        <f t="shared" si="21"/>
        <v/>
      </c>
      <c r="AH55" s="5" t="str">
        <f t="shared" si="22"/>
        <v/>
      </c>
      <c r="AI55" s="8" t="str">
        <f>IF(I55="男",data_kyogisha!A46,"")</f>
        <v/>
      </c>
      <c r="AJ55" s="5" t="str">
        <f t="shared" si="23"/>
        <v/>
      </c>
      <c r="AK55" s="5" t="str">
        <f t="shared" si="24"/>
        <v/>
      </c>
      <c r="AL55" s="5" t="str">
        <f t="shared" si="25"/>
        <v/>
      </c>
      <c r="AM55" s="5" t="str">
        <f t="shared" si="26"/>
        <v/>
      </c>
      <c r="AN55" s="5" t="str">
        <f t="shared" si="27"/>
        <v/>
      </c>
      <c r="AO55" s="1" t="str">
        <f>IF(I55="女",data_kyogisha!A46,"")</f>
        <v/>
      </c>
      <c r="AP55" s="1">
        <f t="shared" si="30"/>
        <v>0</v>
      </c>
      <c r="AQ55" s="1" t="str">
        <f t="shared" si="31"/>
        <v/>
      </c>
      <c r="AR55" s="1">
        <f t="shared" si="32"/>
        <v>0</v>
      </c>
      <c r="AS55" s="1" t="str">
        <f t="shared" si="33"/>
        <v/>
      </c>
      <c r="AT55" s="1">
        <f t="shared" si="34"/>
        <v>0</v>
      </c>
      <c r="AU55" s="1" t="str">
        <f t="shared" si="28"/>
        <v/>
      </c>
      <c r="AV55" s="1">
        <f t="shared" si="35"/>
        <v>0</v>
      </c>
      <c r="AW55" s="1" t="str">
        <f t="shared" si="29"/>
        <v/>
      </c>
      <c r="AY55" s="254" t="s">
        <v>1117</v>
      </c>
    </row>
    <row r="56" spans="1:51">
      <c r="A56" s="27">
        <v>46</v>
      </c>
      <c r="B56" s="259"/>
      <c r="C56" s="131"/>
      <c r="D56" s="50"/>
      <c r="E56" s="50"/>
      <c r="F56" s="50"/>
      <c r="G56" s="239"/>
      <c r="H56" s="253"/>
      <c r="I56" s="245"/>
      <c r="J56" s="50"/>
      <c r="K56" s="302"/>
      <c r="L56" s="51"/>
      <c r="M56" s="300"/>
      <c r="N56" s="304"/>
      <c r="O56" s="51"/>
      <c r="P56" s="300"/>
      <c r="Q56" s="304"/>
      <c r="R56" s="133"/>
      <c r="S56" s="262"/>
      <c r="T56" s="516"/>
      <c r="U56" s="517"/>
      <c r="V56" s="512"/>
      <c r="W56" s="513"/>
      <c r="AA56" s="55" t="str">
        <f>IF(種目情報!A48="","",種目情報!A48)</f>
        <v>　２日目 中学</v>
      </c>
      <c r="AB56" s="56" t="str">
        <f>IF(種目情報!E48="","",種目情報!E48)</f>
        <v>女200m</v>
      </c>
      <c r="AD56" s="5" t="str">
        <f t="shared" si="18"/>
        <v/>
      </c>
      <c r="AE56" s="5" t="str">
        <f t="shared" si="19"/>
        <v/>
      </c>
      <c r="AF56" s="5" t="str">
        <f t="shared" si="20"/>
        <v/>
      </c>
      <c r="AG56" s="5" t="str">
        <f t="shared" si="21"/>
        <v/>
      </c>
      <c r="AH56" s="5" t="str">
        <f t="shared" si="22"/>
        <v/>
      </c>
      <c r="AI56" s="8" t="str">
        <f>IF(I56="男",data_kyogisha!A47,"")</f>
        <v/>
      </c>
      <c r="AJ56" s="5" t="str">
        <f t="shared" si="23"/>
        <v/>
      </c>
      <c r="AK56" s="5" t="str">
        <f t="shared" si="24"/>
        <v/>
      </c>
      <c r="AL56" s="5" t="str">
        <f t="shared" si="25"/>
        <v/>
      </c>
      <c r="AM56" s="5" t="str">
        <f t="shared" si="26"/>
        <v/>
      </c>
      <c r="AN56" s="5" t="str">
        <f t="shared" si="27"/>
        <v/>
      </c>
      <c r="AO56" s="1" t="str">
        <f>IF(I56="女",data_kyogisha!A47,"")</f>
        <v/>
      </c>
      <c r="AP56" s="1">
        <f t="shared" si="30"/>
        <v>0</v>
      </c>
      <c r="AQ56" s="1" t="str">
        <f t="shared" si="31"/>
        <v/>
      </c>
      <c r="AR56" s="1">
        <f t="shared" si="32"/>
        <v>0</v>
      </c>
      <c r="AS56" s="1" t="str">
        <f t="shared" si="33"/>
        <v/>
      </c>
      <c r="AT56" s="1">
        <f t="shared" si="34"/>
        <v>0</v>
      </c>
      <c r="AU56" s="1" t="str">
        <f t="shared" si="28"/>
        <v/>
      </c>
      <c r="AV56" s="1">
        <f t="shared" si="35"/>
        <v>0</v>
      </c>
      <c r="AW56" s="1" t="str">
        <f t="shared" si="29"/>
        <v/>
      </c>
      <c r="AY56" s="254" t="s">
        <v>1118</v>
      </c>
    </row>
    <row r="57" spans="1:51">
      <c r="A57" s="27">
        <v>47</v>
      </c>
      <c r="B57" s="259"/>
      <c r="C57" s="131"/>
      <c r="D57" s="50"/>
      <c r="E57" s="50"/>
      <c r="F57" s="50"/>
      <c r="G57" s="239"/>
      <c r="H57" s="253"/>
      <c r="I57" s="245"/>
      <c r="J57" s="50"/>
      <c r="K57" s="302"/>
      <c r="L57" s="51"/>
      <c r="M57" s="300"/>
      <c r="N57" s="304"/>
      <c r="O57" s="51"/>
      <c r="P57" s="300"/>
      <c r="Q57" s="304"/>
      <c r="R57" s="133"/>
      <c r="S57" s="262"/>
      <c r="T57" s="516"/>
      <c r="U57" s="517"/>
      <c r="V57" s="512"/>
      <c r="W57" s="513"/>
      <c r="AA57" s="55" t="str">
        <f>IF(種目情報!A49="","",種目情報!A49)</f>
        <v>男200m</v>
      </c>
      <c r="AB57" s="56" t="str">
        <f>IF(種目情報!E49="","",種目情報!E49)</f>
        <v>女800m</v>
      </c>
      <c r="AD57" s="5" t="str">
        <f t="shared" si="18"/>
        <v/>
      </c>
      <c r="AE57" s="5" t="str">
        <f t="shared" si="19"/>
        <v/>
      </c>
      <c r="AF57" s="5" t="str">
        <f t="shared" si="20"/>
        <v/>
      </c>
      <c r="AG57" s="5" t="str">
        <f t="shared" si="21"/>
        <v/>
      </c>
      <c r="AH57" s="5" t="str">
        <f t="shared" si="22"/>
        <v/>
      </c>
      <c r="AI57" s="8" t="str">
        <f>IF(I57="男",data_kyogisha!A48,"")</f>
        <v/>
      </c>
      <c r="AJ57" s="5" t="str">
        <f t="shared" si="23"/>
        <v/>
      </c>
      <c r="AK57" s="5" t="str">
        <f t="shared" si="24"/>
        <v/>
      </c>
      <c r="AL57" s="5" t="str">
        <f t="shared" si="25"/>
        <v/>
      </c>
      <c r="AM57" s="5" t="str">
        <f t="shared" si="26"/>
        <v/>
      </c>
      <c r="AN57" s="5" t="str">
        <f t="shared" si="27"/>
        <v/>
      </c>
      <c r="AO57" s="1" t="str">
        <f>IF(I57="女",data_kyogisha!A48,"")</f>
        <v/>
      </c>
      <c r="AP57" s="1">
        <f t="shared" si="30"/>
        <v>0</v>
      </c>
      <c r="AQ57" s="1" t="str">
        <f t="shared" si="31"/>
        <v/>
      </c>
      <c r="AR57" s="1">
        <f t="shared" si="32"/>
        <v>0</v>
      </c>
      <c r="AS57" s="1" t="str">
        <f t="shared" si="33"/>
        <v/>
      </c>
      <c r="AT57" s="1">
        <f t="shared" si="34"/>
        <v>0</v>
      </c>
      <c r="AU57" s="1" t="str">
        <f t="shared" si="28"/>
        <v/>
      </c>
      <c r="AV57" s="1">
        <f t="shared" si="35"/>
        <v>0</v>
      </c>
      <c r="AW57" s="1" t="str">
        <f t="shared" si="29"/>
        <v/>
      </c>
      <c r="AY57" s="254" t="s">
        <v>1119</v>
      </c>
    </row>
    <row r="58" spans="1:51">
      <c r="A58" s="27">
        <v>48</v>
      </c>
      <c r="B58" s="259"/>
      <c r="C58" s="131"/>
      <c r="D58" s="50"/>
      <c r="E58" s="50"/>
      <c r="F58" s="50"/>
      <c r="G58" s="239"/>
      <c r="H58" s="253"/>
      <c r="I58" s="245"/>
      <c r="J58" s="50"/>
      <c r="K58" s="302"/>
      <c r="L58" s="51"/>
      <c r="M58" s="300"/>
      <c r="N58" s="304"/>
      <c r="O58" s="51"/>
      <c r="P58" s="300"/>
      <c r="Q58" s="304"/>
      <c r="R58" s="133"/>
      <c r="S58" s="262"/>
      <c r="T58" s="516"/>
      <c r="U58" s="517"/>
      <c r="V58" s="512"/>
      <c r="W58" s="513"/>
      <c r="AA58" s="55" t="str">
        <f>IF(種目情報!A50="","",種目情報!A50)</f>
        <v>男800m</v>
      </c>
      <c r="AB58" s="56" t="str">
        <f>IF(種目情報!E50="","",種目情報!E50)</f>
        <v>女走高跳</v>
      </c>
      <c r="AD58" s="5" t="str">
        <f t="shared" si="18"/>
        <v/>
      </c>
      <c r="AE58" s="5" t="str">
        <f t="shared" si="19"/>
        <v/>
      </c>
      <c r="AF58" s="5" t="str">
        <f t="shared" si="20"/>
        <v/>
      </c>
      <c r="AG58" s="5" t="str">
        <f t="shared" si="21"/>
        <v/>
      </c>
      <c r="AH58" s="5" t="str">
        <f t="shared" si="22"/>
        <v/>
      </c>
      <c r="AI58" s="8" t="str">
        <f>IF(I58="男",data_kyogisha!A49,"")</f>
        <v/>
      </c>
      <c r="AJ58" s="5" t="str">
        <f t="shared" si="23"/>
        <v/>
      </c>
      <c r="AK58" s="5" t="str">
        <f t="shared" si="24"/>
        <v/>
      </c>
      <c r="AL58" s="5" t="str">
        <f t="shared" si="25"/>
        <v/>
      </c>
      <c r="AM58" s="5" t="str">
        <f t="shared" si="26"/>
        <v/>
      </c>
      <c r="AN58" s="5" t="str">
        <f t="shared" si="27"/>
        <v/>
      </c>
      <c r="AO58" s="1" t="str">
        <f>IF(I58="女",data_kyogisha!A49,"")</f>
        <v/>
      </c>
      <c r="AP58" s="1">
        <f t="shared" si="30"/>
        <v>0</v>
      </c>
      <c r="AQ58" s="1" t="str">
        <f t="shared" si="31"/>
        <v/>
      </c>
      <c r="AR58" s="1">
        <f t="shared" si="32"/>
        <v>0</v>
      </c>
      <c r="AS58" s="1" t="str">
        <f t="shared" si="33"/>
        <v/>
      </c>
      <c r="AT58" s="1">
        <f t="shared" si="34"/>
        <v>0</v>
      </c>
      <c r="AU58" s="1" t="str">
        <f t="shared" si="28"/>
        <v/>
      </c>
      <c r="AV58" s="1">
        <f t="shared" si="35"/>
        <v>0</v>
      </c>
      <c r="AW58" s="1" t="str">
        <f t="shared" si="29"/>
        <v/>
      </c>
      <c r="AY58" s="254" t="s">
        <v>1120</v>
      </c>
    </row>
    <row r="59" spans="1:51">
      <c r="A59" s="27">
        <v>49</v>
      </c>
      <c r="B59" s="259"/>
      <c r="C59" s="131"/>
      <c r="D59" s="50"/>
      <c r="E59" s="50"/>
      <c r="F59" s="50"/>
      <c r="G59" s="239"/>
      <c r="H59" s="253"/>
      <c r="I59" s="245"/>
      <c r="J59" s="50"/>
      <c r="K59" s="302"/>
      <c r="L59" s="51"/>
      <c r="M59" s="300"/>
      <c r="N59" s="304"/>
      <c r="O59" s="51"/>
      <c r="P59" s="300"/>
      <c r="Q59" s="304"/>
      <c r="R59" s="133"/>
      <c r="S59" s="262"/>
      <c r="T59" s="516"/>
      <c r="U59" s="517"/>
      <c r="V59" s="512"/>
      <c r="W59" s="513"/>
      <c r="AA59" s="55" t="str">
        <f>IF(種目情報!A51="","",種目情報!A51)</f>
        <v>男走高跳</v>
      </c>
      <c r="AB59" s="56" t="str">
        <f>IF(種目情報!E51="","",種目情報!E51)</f>
        <v>女三段跳</v>
      </c>
      <c r="AD59" s="5" t="str">
        <f t="shared" si="18"/>
        <v/>
      </c>
      <c r="AE59" s="5" t="str">
        <f t="shared" si="19"/>
        <v/>
      </c>
      <c r="AF59" s="5" t="str">
        <f t="shared" si="20"/>
        <v/>
      </c>
      <c r="AG59" s="5" t="str">
        <f t="shared" si="21"/>
        <v/>
      </c>
      <c r="AH59" s="5" t="str">
        <f t="shared" si="22"/>
        <v/>
      </c>
      <c r="AI59" s="8" t="str">
        <f>IF(I59="男",data_kyogisha!A50,"")</f>
        <v/>
      </c>
      <c r="AJ59" s="5" t="str">
        <f t="shared" si="23"/>
        <v/>
      </c>
      <c r="AK59" s="5" t="str">
        <f t="shared" si="24"/>
        <v/>
      </c>
      <c r="AL59" s="5" t="str">
        <f t="shared" si="25"/>
        <v/>
      </c>
      <c r="AM59" s="5" t="str">
        <f t="shared" si="26"/>
        <v/>
      </c>
      <c r="AN59" s="5" t="str">
        <f t="shared" si="27"/>
        <v/>
      </c>
      <c r="AO59" s="1" t="str">
        <f>IF(I59="女",data_kyogisha!A50,"")</f>
        <v/>
      </c>
      <c r="AP59" s="1">
        <f t="shared" si="30"/>
        <v>0</v>
      </c>
      <c r="AQ59" s="1" t="str">
        <f t="shared" si="31"/>
        <v/>
      </c>
      <c r="AR59" s="1">
        <f t="shared" si="32"/>
        <v>0</v>
      </c>
      <c r="AS59" s="1" t="str">
        <f t="shared" si="33"/>
        <v/>
      </c>
      <c r="AT59" s="1">
        <f t="shared" si="34"/>
        <v>0</v>
      </c>
      <c r="AU59" s="1" t="str">
        <f t="shared" si="28"/>
        <v/>
      </c>
      <c r="AV59" s="1">
        <f t="shared" si="35"/>
        <v>0</v>
      </c>
      <c r="AW59" s="1" t="str">
        <f t="shared" si="29"/>
        <v/>
      </c>
      <c r="AY59" s="254" t="s">
        <v>1121</v>
      </c>
    </row>
    <row r="60" spans="1:51">
      <c r="A60" s="27">
        <v>50</v>
      </c>
      <c r="B60" s="259"/>
      <c r="C60" s="131"/>
      <c r="D60" s="50"/>
      <c r="E60" s="50"/>
      <c r="F60" s="50"/>
      <c r="G60" s="239"/>
      <c r="H60" s="253"/>
      <c r="I60" s="245"/>
      <c r="J60" s="50"/>
      <c r="K60" s="302"/>
      <c r="L60" s="51"/>
      <c r="M60" s="300"/>
      <c r="N60" s="304"/>
      <c r="O60" s="51"/>
      <c r="P60" s="300"/>
      <c r="Q60" s="304"/>
      <c r="R60" s="133"/>
      <c r="S60" s="262"/>
      <c r="T60" s="516"/>
      <c r="U60" s="517"/>
      <c r="V60" s="512"/>
      <c r="W60" s="513"/>
      <c r="AA60" s="55" t="str">
        <f>IF(種目情報!A52="","",種目情報!A52)</f>
        <v>男走幅跳</v>
      </c>
      <c r="AB60" s="56" t="str">
        <f>IF(種目情報!E52="","",種目情報!E52)</f>
        <v>女円盤投(1.000kg)</v>
      </c>
      <c r="AD60" s="5" t="str">
        <f t="shared" si="18"/>
        <v/>
      </c>
      <c r="AE60" s="5" t="str">
        <f t="shared" si="19"/>
        <v/>
      </c>
      <c r="AF60" s="5" t="str">
        <f t="shared" si="20"/>
        <v/>
      </c>
      <c r="AG60" s="5" t="str">
        <f t="shared" si="21"/>
        <v/>
      </c>
      <c r="AH60" s="5" t="str">
        <f t="shared" si="22"/>
        <v/>
      </c>
      <c r="AI60" s="8" t="str">
        <f>IF(I60="男",data_kyogisha!A51,"")</f>
        <v/>
      </c>
      <c r="AJ60" s="5" t="str">
        <f t="shared" si="23"/>
        <v/>
      </c>
      <c r="AK60" s="5" t="str">
        <f t="shared" si="24"/>
        <v/>
      </c>
      <c r="AL60" s="5" t="str">
        <f t="shared" si="25"/>
        <v/>
      </c>
      <c r="AM60" s="5" t="str">
        <f t="shared" si="26"/>
        <v/>
      </c>
      <c r="AN60" s="5" t="str">
        <f t="shared" si="27"/>
        <v/>
      </c>
      <c r="AO60" s="1" t="str">
        <f>IF(I60="女",data_kyogisha!A51,"")</f>
        <v/>
      </c>
      <c r="AP60" s="1">
        <f t="shared" si="30"/>
        <v>0</v>
      </c>
      <c r="AQ60" s="1" t="str">
        <f t="shared" si="31"/>
        <v/>
      </c>
      <c r="AR60" s="1">
        <f t="shared" si="32"/>
        <v>0</v>
      </c>
      <c r="AS60" s="1" t="str">
        <f t="shared" si="33"/>
        <v/>
      </c>
      <c r="AT60" s="1">
        <f t="shared" si="34"/>
        <v>0</v>
      </c>
      <c r="AU60" s="1" t="str">
        <f t="shared" si="28"/>
        <v/>
      </c>
      <c r="AV60" s="1">
        <f t="shared" si="35"/>
        <v>0</v>
      </c>
      <c r="AW60" s="1" t="str">
        <f t="shared" si="29"/>
        <v/>
      </c>
      <c r="AY60" s="254" t="s">
        <v>1122</v>
      </c>
    </row>
    <row r="61" spans="1:51">
      <c r="A61" s="27">
        <v>51</v>
      </c>
      <c r="B61" s="259"/>
      <c r="C61" s="131"/>
      <c r="D61" s="50"/>
      <c r="E61" s="50"/>
      <c r="F61" s="50"/>
      <c r="G61" s="239"/>
      <c r="H61" s="253"/>
      <c r="I61" s="245"/>
      <c r="J61" s="50"/>
      <c r="K61" s="302"/>
      <c r="L61" s="51"/>
      <c r="M61" s="300"/>
      <c r="N61" s="304"/>
      <c r="O61" s="51"/>
      <c r="P61" s="300"/>
      <c r="Q61" s="304"/>
      <c r="R61" s="133"/>
      <c r="S61" s="262"/>
      <c r="T61" s="516"/>
      <c r="U61" s="517"/>
      <c r="V61" s="512"/>
      <c r="W61" s="513"/>
      <c r="AA61" s="55"/>
      <c r="AB61" s="56"/>
      <c r="AD61" s="5" t="str">
        <f t="shared" si="18"/>
        <v/>
      </c>
      <c r="AE61" s="5" t="str">
        <f t="shared" si="19"/>
        <v/>
      </c>
      <c r="AF61" s="5" t="str">
        <f t="shared" si="20"/>
        <v/>
      </c>
      <c r="AG61" s="5" t="str">
        <f t="shared" si="21"/>
        <v/>
      </c>
      <c r="AH61" s="5" t="str">
        <f t="shared" si="22"/>
        <v/>
      </c>
      <c r="AI61" s="8" t="str">
        <f>IF(I61="男",data_kyogisha!A52,"")</f>
        <v/>
      </c>
      <c r="AJ61" s="5" t="str">
        <f t="shared" si="23"/>
        <v/>
      </c>
      <c r="AK61" s="5" t="str">
        <f t="shared" si="24"/>
        <v/>
      </c>
      <c r="AL61" s="5" t="str">
        <f t="shared" si="25"/>
        <v/>
      </c>
      <c r="AM61" s="5" t="str">
        <f t="shared" si="26"/>
        <v/>
      </c>
      <c r="AN61" s="5" t="str">
        <f t="shared" si="27"/>
        <v/>
      </c>
      <c r="AO61" s="1" t="str">
        <f>IF(I61="女",data_kyogisha!A52,"")</f>
        <v/>
      </c>
      <c r="AP61" s="1">
        <f t="shared" si="30"/>
        <v>0</v>
      </c>
      <c r="AQ61" s="1" t="str">
        <f t="shared" si="31"/>
        <v/>
      </c>
      <c r="AR61" s="1">
        <f t="shared" si="32"/>
        <v>0</v>
      </c>
      <c r="AS61" s="1" t="str">
        <f t="shared" si="33"/>
        <v/>
      </c>
      <c r="AT61" s="1">
        <f t="shared" si="34"/>
        <v>0</v>
      </c>
      <c r="AU61" s="1" t="str">
        <f t="shared" si="28"/>
        <v/>
      </c>
      <c r="AV61" s="1">
        <f t="shared" si="35"/>
        <v>0</v>
      </c>
      <c r="AW61" s="1" t="str">
        <f t="shared" si="29"/>
        <v/>
      </c>
      <c r="AY61" s="254" t="s">
        <v>1123</v>
      </c>
    </row>
    <row r="62" spans="1:51">
      <c r="A62" s="27">
        <v>52</v>
      </c>
      <c r="B62" s="259"/>
      <c r="C62" s="131"/>
      <c r="D62" s="50"/>
      <c r="E62" s="50"/>
      <c r="F62" s="50"/>
      <c r="G62" s="239"/>
      <c r="H62" s="253"/>
      <c r="I62" s="245"/>
      <c r="J62" s="50"/>
      <c r="K62" s="302"/>
      <c r="L62" s="51"/>
      <c r="M62" s="300"/>
      <c r="N62" s="304"/>
      <c r="O62" s="51"/>
      <c r="P62" s="300"/>
      <c r="Q62" s="304"/>
      <c r="R62" s="133"/>
      <c r="S62" s="262"/>
      <c r="T62" s="516"/>
      <c r="U62" s="517"/>
      <c r="V62" s="512"/>
      <c r="W62" s="513"/>
      <c r="AA62" s="55"/>
      <c r="AB62" s="56"/>
      <c r="AD62" s="5" t="str">
        <f t="shared" si="18"/>
        <v/>
      </c>
      <c r="AE62" s="5" t="str">
        <f t="shared" si="19"/>
        <v/>
      </c>
      <c r="AF62" s="5" t="str">
        <f t="shared" si="20"/>
        <v/>
      </c>
      <c r="AG62" s="5" t="str">
        <f t="shared" si="21"/>
        <v/>
      </c>
      <c r="AH62" s="5" t="str">
        <f t="shared" si="22"/>
        <v/>
      </c>
      <c r="AI62" s="8" t="str">
        <f>IF(I62="男",data_kyogisha!A53,"")</f>
        <v/>
      </c>
      <c r="AJ62" s="5" t="str">
        <f t="shared" si="23"/>
        <v/>
      </c>
      <c r="AK62" s="5" t="str">
        <f t="shared" si="24"/>
        <v/>
      </c>
      <c r="AL62" s="5" t="str">
        <f t="shared" si="25"/>
        <v/>
      </c>
      <c r="AM62" s="5" t="str">
        <f t="shared" si="26"/>
        <v/>
      </c>
      <c r="AN62" s="5" t="str">
        <f t="shared" si="27"/>
        <v/>
      </c>
      <c r="AO62" s="1" t="str">
        <f>IF(I62="女",data_kyogisha!A53,"")</f>
        <v/>
      </c>
      <c r="AP62" s="1">
        <f t="shared" si="30"/>
        <v>0</v>
      </c>
      <c r="AQ62" s="1" t="str">
        <f t="shared" si="31"/>
        <v/>
      </c>
      <c r="AR62" s="1">
        <f t="shared" si="32"/>
        <v>0</v>
      </c>
      <c r="AS62" s="1" t="str">
        <f t="shared" si="33"/>
        <v/>
      </c>
      <c r="AT62" s="1">
        <f t="shared" si="34"/>
        <v>0</v>
      </c>
      <c r="AU62" s="1" t="str">
        <f t="shared" si="28"/>
        <v/>
      </c>
      <c r="AV62" s="1">
        <f t="shared" si="35"/>
        <v>0</v>
      </c>
      <c r="AW62" s="1" t="str">
        <f t="shared" si="29"/>
        <v/>
      </c>
      <c r="AY62" s="254" t="s">
        <v>1124</v>
      </c>
    </row>
    <row r="63" spans="1:51">
      <c r="A63" s="27">
        <v>53</v>
      </c>
      <c r="B63" s="259"/>
      <c r="C63" s="131"/>
      <c r="D63" s="50"/>
      <c r="E63" s="50"/>
      <c r="F63" s="50"/>
      <c r="G63" s="239"/>
      <c r="H63" s="253"/>
      <c r="I63" s="245"/>
      <c r="J63" s="50"/>
      <c r="K63" s="302"/>
      <c r="L63" s="51"/>
      <c r="M63" s="300"/>
      <c r="N63" s="304"/>
      <c r="O63" s="51"/>
      <c r="P63" s="300"/>
      <c r="Q63" s="304"/>
      <c r="R63" s="133"/>
      <c r="S63" s="262"/>
      <c r="T63" s="516"/>
      <c r="U63" s="517"/>
      <c r="V63" s="512"/>
      <c r="W63" s="513"/>
      <c r="AA63" s="55"/>
      <c r="AB63" s="56"/>
      <c r="AD63" s="5" t="str">
        <f t="shared" si="18"/>
        <v/>
      </c>
      <c r="AE63" s="5" t="str">
        <f t="shared" si="19"/>
        <v/>
      </c>
      <c r="AF63" s="5" t="str">
        <f t="shared" si="20"/>
        <v/>
      </c>
      <c r="AG63" s="5" t="str">
        <f t="shared" si="21"/>
        <v/>
      </c>
      <c r="AH63" s="5" t="str">
        <f t="shared" si="22"/>
        <v/>
      </c>
      <c r="AI63" s="8" t="str">
        <f>IF(I63="男",data_kyogisha!A54,"")</f>
        <v/>
      </c>
      <c r="AJ63" s="5" t="str">
        <f t="shared" si="23"/>
        <v/>
      </c>
      <c r="AK63" s="5" t="str">
        <f t="shared" si="24"/>
        <v/>
      </c>
      <c r="AL63" s="5" t="str">
        <f t="shared" si="25"/>
        <v/>
      </c>
      <c r="AM63" s="5" t="str">
        <f t="shared" si="26"/>
        <v/>
      </c>
      <c r="AN63" s="5" t="str">
        <f t="shared" si="27"/>
        <v/>
      </c>
      <c r="AO63" s="1" t="str">
        <f>IF(I63="女",data_kyogisha!A54,"")</f>
        <v/>
      </c>
      <c r="AP63" s="1">
        <f t="shared" si="30"/>
        <v>0</v>
      </c>
      <c r="AQ63" s="1" t="str">
        <f t="shared" si="31"/>
        <v/>
      </c>
      <c r="AR63" s="1">
        <f t="shared" si="32"/>
        <v>0</v>
      </c>
      <c r="AS63" s="1" t="str">
        <f t="shared" si="33"/>
        <v/>
      </c>
      <c r="AT63" s="1">
        <f t="shared" si="34"/>
        <v>0</v>
      </c>
      <c r="AU63" s="1" t="str">
        <f t="shared" si="28"/>
        <v/>
      </c>
      <c r="AV63" s="1">
        <f t="shared" si="35"/>
        <v>0</v>
      </c>
      <c r="AW63" s="1" t="str">
        <f t="shared" si="29"/>
        <v/>
      </c>
      <c r="AY63" s="254" t="s">
        <v>1125</v>
      </c>
    </row>
    <row r="64" spans="1:51">
      <c r="A64" s="27">
        <v>54</v>
      </c>
      <c r="B64" s="259"/>
      <c r="C64" s="131"/>
      <c r="D64" s="50"/>
      <c r="E64" s="50"/>
      <c r="F64" s="50"/>
      <c r="G64" s="239"/>
      <c r="H64" s="253"/>
      <c r="I64" s="245"/>
      <c r="J64" s="50"/>
      <c r="K64" s="302"/>
      <c r="L64" s="51"/>
      <c r="M64" s="300"/>
      <c r="N64" s="304"/>
      <c r="O64" s="51"/>
      <c r="P64" s="300"/>
      <c r="Q64" s="304"/>
      <c r="R64" s="133"/>
      <c r="S64" s="262"/>
      <c r="T64" s="516"/>
      <c r="U64" s="517"/>
      <c r="V64" s="512"/>
      <c r="W64" s="513"/>
      <c r="AA64" s="55"/>
      <c r="AB64" s="56"/>
      <c r="AD64" s="5" t="str">
        <f t="shared" si="18"/>
        <v/>
      </c>
      <c r="AE64" s="5" t="str">
        <f t="shared" si="19"/>
        <v/>
      </c>
      <c r="AF64" s="5" t="str">
        <f t="shared" si="20"/>
        <v/>
      </c>
      <c r="AG64" s="5" t="str">
        <f t="shared" si="21"/>
        <v/>
      </c>
      <c r="AH64" s="5" t="str">
        <f t="shared" si="22"/>
        <v/>
      </c>
      <c r="AI64" s="8" t="str">
        <f>IF(I64="男",data_kyogisha!A55,"")</f>
        <v/>
      </c>
      <c r="AJ64" s="5" t="str">
        <f t="shared" si="23"/>
        <v/>
      </c>
      <c r="AK64" s="5" t="str">
        <f t="shared" si="24"/>
        <v/>
      </c>
      <c r="AL64" s="5" t="str">
        <f t="shared" si="25"/>
        <v/>
      </c>
      <c r="AM64" s="5" t="str">
        <f t="shared" si="26"/>
        <v/>
      </c>
      <c r="AN64" s="5" t="str">
        <f t="shared" si="27"/>
        <v/>
      </c>
      <c r="AO64" s="1" t="str">
        <f>IF(I64="女",data_kyogisha!A55,"")</f>
        <v/>
      </c>
      <c r="AP64" s="1">
        <f t="shared" si="30"/>
        <v>0</v>
      </c>
      <c r="AQ64" s="1" t="str">
        <f t="shared" si="31"/>
        <v/>
      </c>
      <c r="AR64" s="1">
        <f t="shared" si="32"/>
        <v>0</v>
      </c>
      <c r="AS64" s="1" t="str">
        <f t="shared" si="33"/>
        <v/>
      </c>
      <c r="AT64" s="1">
        <f t="shared" si="34"/>
        <v>0</v>
      </c>
      <c r="AU64" s="1" t="str">
        <f t="shared" si="28"/>
        <v/>
      </c>
      <c r="AV64" s="1">
        <f t="shared" si="35"/>
        <v>0</v>
      </c>
      <c r="AW64" s="1" t="str">
        <f t="shared" si="29"/>
        <v/>
      </c>
      <c r="AY64" s="254" t="s">
        <v>1126</v>
      </c>
    </row>
    <row r="65" spans="1:51">
      <c r="A65" s="27">
        <v>55</v>
      </c>
      <c r="B65" s="259"/>
      <c r="C65" s="131"/>
      <c r="D65" s="50"/>
      <c r="E65" s="50"/>
      <c r="F65" s="50"/>
      <c r="G65" s="239"/>
      <c r="H65" s="253"/>
      <c r="I65" s="245"/>
      <c r="J65" s="50"/>
      <c r="K65" s="302"/>
      <c r="L65" s="51"/>
      <c r="M65" s="300"/>
      <c r="N65" s="304"/>
      <c r="O65" s="51"/>
      <c r="P65" s="300"/>
      <c r="Q65" s="304"/>
      <c r="R65" s="133"/>
      <c r="S65" s="262"/>
      <c r="T65" s="516"/>
      <c r="U65" s="517"/>
      <c r="V65" s="512"/>
      <c r="W65" s="513"/>
      <c r="AA65" s="55"/>
      <c r="AB65" s="56"/>
      <c r="AD65" s="5" t="str">
        <f t="shared" si="18"/>
        <v/>
      </c>
      <c r="AE65" s="5" t="str">
        <f t="shared" si="19"/>
        <v/>
      </c>
      <c r="AF65" s="5" t="str">
        <f t="shared" si="20"/>
        <v/>
      </c>
      <c r="AG65" s="5" t="str">
        <f t="shared" si="21"/>
        <v/>
      </c>
      <c r="AH65" s="5" t="str">
        <f t="shared" si="22"/>
        <v/>
      </c>
      <c r="AI65" s="8" t="str">
        <f>IF(I65="男",data_kyogisha!A56,"")</f>
        <v/>
      </c>
      <c r="AJ65" s="5" t="str">
        <f t="shared" si="23"/>
        <v/>
      </c>
      <c r="AK65" s="5" t="str">
        <f t="shared" si="24"/>
        <v/>
      </c>
      <c r="AL65" s="5" t="str">
        <f t="shared" si="25"/>
        <v/>
      </c>
      <c r="AM65" s="5" t="str">
        <f t="shared" si="26"/>
        <v/>
      </c>
      <c r="AN65" s="5" t="str">
        <f t="shared" si="27"/>
        <v/>
      </c>
      <c r="AO65" s="1" t="str">
        <f>IF(I65="女",data_kyogisha!A56,"")</f>
        <v/>
      </c>
      <c r="AP65" s="1">
        <f t="shared" si="30"/>
        <v>0</v>
      </c>
      <c r="AQ65" s="1" t="str">
        <f t="shared" si="31"/>
        <v/>
      </c>
      <c r="AR65" s="1">
        <f t="shared" si="32"/>
        <v>0</v>
      </c>
      <c r="AS65" s="1" t="str">
        <f t="shared" si="33"/>
        <v/>
      </c>
      <c r="AT65" s="1">
        <f t="shared" si="34"/>
        <v>0</v>
      </c>
      <c r="AU65" s="1" t="str">
        <f t="shared" si="28"/>
        <v/>
      </c>
      <c r="AV65" s="1">
        <f t="shared" si="35"/>
        <v>0</v>
      </c>
      <c r="AW65" s="1" t="str">
        <f t="shared" si="29"/>
        <v/>
      </c>
      <c r="AY65" s="254" t="s">
        <v>1127</v>
      </c>
    </row>
    <row r="66" spans="1:51">
      <c r="A66" s="27">
        <v>56</v>
      </c>
      <c r="B66" s="259"/>
      <c r="C66" s="131"/>
      <c r="D66" s="50"/>
      <c r="E66" s="50"/>
      <c r="F66" s="50"/>
      <c r="G66" s="239"/>
      <c r="H66" s="253"/>
      <c r="I66" s="245"/>
      <c r="J66" s="50"/>
      <c r="K66" s="302"/>
      <c r="L66" s="51"/>
      <c r="M66" s="300"/>
      <c r="N66" s="304"/>
      <c r="O66" s="51"/>
      <c r="P66" s="300"/>
      <c r="Q66" s="304"/>
      <c r="R66" s="133"/>
      <c r="S66" s="262"/>
      <c r="T66" s="516"/>
      <c r="U66" s="517"/>
      <c r="V66" s="512"/>
      <c r="W66" s="513"/>
      <c r="AA66" s="55"/>
      <c r="AB66" s="56"/>
      <c r="AD66" s="5" t="str">
        <f t="shared" si="18"/>
        <v/>
      </c>
      <c r="AE66" s="5" t="str">
        <f t="shared" si="19"/>
        <v/>
      </c>
      <c r="AF66" s="5" t="str">
        <f t="shared" si="20"/>
        <v/>
      </c>
      <c r="AG66" s="5" t="str">
        <f t="shared" si="21"/>
        <v/>
      </c>
      <c r="AH66" s="5" t="str">
        <f t="shared" si="22"/>
        <v/>
      </c>
      <c r="AI66" s="8" t="str">
        <f>IF(I66="男",data_kyogisha!A57,"")</f>
        <v/>
      </c>
      <c r="AJ66" s="5" t="str">
        <f t="shared" si="23"/>
        <v/>
      </c>
      <c r="AK66" s="5" t="str">
        <f t="shared" si="24"/>
        <v/>
      </c>
      <c r="AL66" s="5" t="str">
        <f t="shared" si="25"/>
        <v/>
      </c>
      <c r="AM66" s="5" t="str">
        <f t="shared" si="26"/>
        <v/>
      </c>
      <c r="AN66" s="5" t="str">
        <f t="shared" si="27"/>
        <v/>
      </c>
      <c r="AO66" s="1" t="str">
        <f>IF(I66="女",data_kyogisha!A57,"")</f>
        <v/>
      </c>
      <c r="AP66" s="1">
        <f t="shared" si="30"/>
        <v>0</v>
      </c>
      <c r="AQ66" s="1" t="str">
        <f t="shared" si="31"/>
        <v/>
      </c>
      <c r="AR66" s="1">
        <f t="shared" si="32"/>
        <v>0</v>
      </c>
      <c r="AS66" s="1" t="str">
        <f t="shared" si="33"/>
        <v/>
      </c>
      <c r="AT66" s="1">
        <f t="shared" si="34"/>
        <v>0</v>
      </c>
      <c r="AU66" s="1" t="str">
        <f t="shared" si="28"/>
        <v/>
      </c>
      <c r="AV66" s="1">
        <f t="shared" si="35"/>
        <v>0</v>
      </c>
      <c r="AW66" s="1" t="str">
        <f t="shared" si="29"/>
        <v/>
      </c>
      <c r="AY66" s="254" t="s">
        <v>1128</v>
      </c>
    </row>
    <row r="67" spans="1:51">
      <c r="A67" s="27">
        <v>57</v>
      </c>
      <c r="B67" s="259"/>
      <c r="C67" s="131"/>
      <c r="D67" s="50"/>
      <c r="E67" s="50"/>
      <c r="F67" s="50"/>
      <c r="G67" s="239"/>
      <c r="H67" s="253"/>
      <c r="I67" s="245"/>
      <c r="J67" s="50"/>
      <c r="K67" s="302"/>
      <c r="L67" s="51"/>
      <c r="M67" s="300"/>
      <c r="N67" s="304"/>
      <c r="O67" s="51"/>
      <c r="P67" s="300"/>
      <c r="Q67" s="304"/>
      <c r="R67" s="133"/>
      <c r="S67" s="262"/>
      <c r="T67" s="516"/>
      <c r="U67" s="517"/>
      <c r="V67" s="512"/>
      <c r="W67" s="513"/>
      <c r="AA67" s="55"/>
      <c r="AB67" s="56"/>
      <c r="AD67" s="5" t="str">
        <f t="shared" si="18"/>
        <v/>
      </c>
      <c r="AE67" s="5" t="str">
        <f t="shared" si="19"/>
        <v/>
      </c>
      <c r="AF67" s="5" t="str">
        <f t="shared" si="20"/>
        <v/>
      </c>
      <c r="AG67" s="5" t="str">
        <f t="shared" si="21"/>
        <v/>
      </c>
      <c r="AH67" s="5" t="str">
        <f t="shared" si="22"/>
        <v/>
      </c>
      <c r="AI67" s="8" t="str">
        <f>IF(I67="男",data_kyogisha!A58,"")</f>
        <v/>
      </c>
      <c r="AJ67" s="5" t="str">
        <f t="shared" si="23"/>
        <v/>
      </c>
      <c r="AK67" s="5" t="str">
        <f t="shared" si="24"/>
        <v/>
      </c>
      <c r="AL67" s="5" t="str">
        <f t="shared" si="25"/>
        <v/>
      </c>
      <c r="AM67" s="5" t="str">
        <f t="shared" si="26"/>
        <v/>
      </c>
      <c r="AN67" s="5" t="str">
        <f t="shared" si="27"/>
        <v/>
      </c>
      <c r="AO67" s="1" t="str">
        <f>IF(I67="女",data_kyogisha!A58,"")</f>
        <v/>
      </c>
      <c r="AP67" s="1">
        <f t="shared" si="30"/>
        <v>0</v>
      </c>
      <c r="AQ67" s="1" t="str">
        <f t="shared" si="31"/>
        <v/>
      </c>
      <c r="AR67" s="1">
        <f t="shared" si="32"/>
        <v>0</v>
      </c>
      <c r="AS67" s="1" t="str">
        <f t="shared" si="33"/>
        <v/>
      </c>
      <c r="AT67" s="1">
        <f t="shared" si="34"/>
        <v>0</v>
      </c>
      <c r="AU67" s="1" t="str">
        <f t="shared" si="28"/>
        <v/>
      </c>
      <c r="AV67" s="1">
        <f t="shared" si="35"/>
        <v>0</v>
      </c>
      <c r="AW67" s="1" t="str">
        <f t="shared" si="29"/>
        <v/>
      </c>
      <c r="AY67" s="254" t="s">
        <v>1129</v>
      </c>
    </row>
    <row r="68" spans="1:51">
      <c r="A68" s="27">
        <v>58</v>
      </c>
      <c r="B68" s="259"/>
      <c r="C68" s="131"/>
      <c r="D68" s="50"/>
      <c r="E68" s="50"/>
      <c r="F68" s="50"/>
      <c r="G68" s="239"/>
      <c r="H68" s="253"/>
      <c r="I68" s="245"/>
      <c r="J68" s="50"/>
      <c r="K68" s="302"/>
      <c r="L68" s="51"/>
      <c r="M68" s="300"/>
      <c r="N68" s="304"/>
      <c r="O68" s="51"/>
      <c r="P68" s="300"/>
      <c r="Q68" s="304"/>
      <c r="R68" s="133"/>
      <c r="S68" s="262"/>
      <c r="T68" s="516"/>
      <c r="U68" s="517"/>
      <c r="V68" s="512"/>
      <c r="W68" s="513"/>
      <c r="AA68" s="55"/>
      <c r="AB68" s="56"/>
      <c r="AD68" s="5" t="str">
        <f t="shared" si="18"/>
        <v/>
      </c>
      <c r="AE68" s="5" t="str">
        <f t="shared" si="19"/>
        <v/>
      </c>
      <c r="AF68" s="5" t="str">
        <f t="shared" si="20"/>
        <v/>
      </c>
      <c r="AG68" s="5" t="str">
        <f t="shared" si="21"/>
        <v/>
      </c>
      <c r="AH68" s="5" t="str">
        <f t="shared" si="22"/>
        <v/>
      </c>
      <c r="AI68" s="8" t="str">
        <f>IF(I68="男",data_kyogisha!A59,"")</f>
        <v/>
      </c>
      <c r="AJ68" s="5" t="str">
        <f t="shared" si="23"/>
        <v/>
      </c>
      <c r="AK68" s="5" t="str">
        <f t="shared" si="24"/>
        <v/>
      </c>
      <c r="AL68" s="5" t="str">
        <f t="shared" si="25"/>
        <v/>
      </c>
      <c r="AM68" s="5" t="str">
        <f t="shared" si="26"/>
        <v/>
      </c>
      <c r="AN68" s="5" t="str">
        <f t="shared" si="27"/>
        <v/>
      </c>
      <c r="AO68" s="1" t="str">
        <f>IF(I68="女",data_kyogisha!A59,"")</f>
        <v/>
      </c>
      <c r="AP68" s="1">
        <f t="shared" si="30"/>
        <v>0</v>
      </c>
      <c r="AQ68" s="1" t="str">
        <f t="shared" si="31"/>
        <v/>
      </c>
      <c r="AR68" s="1">
        <f t="shared" si="32"/>
        <v>0</v>
      </c>
      <c r="AS68" s="1" t="str">
        <f t="shared" si="33"/>
        <v/>
      </c>
      <c r="AT68" s="1">
        <f t="shared" si="34"/>
        <v>0</v>
      </c>
      <c r="AU68" s="1" t="str">
        <f t="shared" si="28"/>
        <v/>
      </c>
      <c r="AV68" s="1">
        <f t="shared" si="35"/>
        <v>0</v>
      </c>
      <c r="AW68" s="1" t="str">
        <f t="shared" si="29"/>
        <v/>
      </c>
      <c r="AY68" s="254" t="s">
        <v>1130</v>
      </c>
    </row>
    <row r="69" spans="1:51">
      <c r="A69" s="27">
        <v>59</v>
      </c>
      <c r="B69" s="259"/>
      <c r="C69" s="131"/>
      <c r="D69" s="50"/>
      <c r="E69" s="50"/>
      <c r="F69" s="50"/>
      <c r="G69" s="239"/>
      <c r="H69" s="253"/>
      <c r="I69" s="245"/>
      <c r="J69" s="50"/>
      <c r="K69" s="302"/>
      <c r="L69" s="51"/>
      <c r="M69" s="300"/>
      <c r="N69" s="304"/>
      <c r="O69" s="51"/>
      <c r="P69" s="300"/>
      <c r="Q69" s="304"/>
      <c r="R69" s="133"/>
      <c r="S69" s="262"/>
      <c r="T69" s="516"/>
      <c r="U69" s="517"/>
      <c r="V69" s="512"/>
      <c r="W69" s="513"/>
      <c r="AA69" s="55"/>
      <c r="AB69" s="56"/>
      <c r="AD69" s="5" t="str">
        <f t="shared" si="18"/>
        <v/>
      </c>
      <c r="AE69" s="5" t="str">
        <f t="shared" si="19"/>
        <v/>
      </c>
      <c r="AF69" s="5" t="str">
        <f t="shared" si="20"/>
        <v/>
      </c>
      <c r="AG69" s="5" t="str">
        <f t="shared" si="21"/>
        <v/>
      </c>
      <c r="AH69" s="5" t="str">
        <f t="shared" si="22"/>
        <v/>
      </c>
      <c r="AI69" s="8" t="str">
        <f>IF(I69="男",data_kyogisha!A60,"")</f>
        <v/>
      </c>
      <c r="AJ69" s="5" t="str">
        <f t="shared" si="23"/>
        <v/>
      </c>
      <c r="AK69" s="5" t="str">
        <f t="shared" si="24"/>
        <v/>
      </c>
      <c r="AL69" s="5" t="str">
        <f t="shared" si="25"/>
        <v/>
      </c>
      <c r="AM69" s="5" t="str">
        <f t="shared" si="26"/>
        <v/>
      </c>
      <c r="AN69" s="5" t="str">
        <f t="shared" si="27"/>
        <v/>
      </c>
      <c r="AO69" s="1" t="str">
        <f>IF(I69="女",data_kyogisha!A60,"")</f>
        <v/>
      </c>
      <c r="AP69" s="1">
        <f t="shared" si="30"/>
        <v>0</v>
      </c>
      <c r="AQ69" s="1" t="str">
        <f t="shared" si="31"/>
        <v/>
      </c>
      <c r="AR69" s="1">
        <f t="shared" si="32"/>
        <v>0</v>
      </c>
      <c r="AS69" s="1" t="str">
        <f t="shared" si="33"/>
        <v/>
      </c>
      <c r="AT69" s="1">
        <f t="shared" si="34"/>
        <v>0</v>
      </c>
      <c r="AU69" s="1" t="str">
        <f t="shared" si="28"/>
        <v/>
      </c>
      <c r="AV69" s="1">
        <f t="shared" si="35"/>
        <v>0</v>
      </c>
      <c r="AW69" s="1" t="str">
        <f t="shared" si="29"/>
        <v/>
      </c>
      <c r="AY69" s="254" t="s">
        <v>1131</v>
      </c>
    </row>
    <row r="70" spans="1:51">
      <c r="A70" s="27">
        <v>60</v>
      </c>
      <c r="B70" s="259"/>
      <c r="C70" s="131"/>
      <c r="D70" s="50"/>
      <c r="E70" s="50"/>
      <c r="F70" s="50"/>
      <c r="G70" s="239"/>
      <c r="H70" s="253"/>
      <c r="I70" s="245"/>
      <c r="J70" s="50"/>
      <c r="K70" s="302"/>
      <c r="L70" s="51"/>
      <c r="M70" s="300"/>
      <c r="N70" s="304"/>
      <c r="O70" s="51"/>
      <c r="P70" s="300"/>
      <c r="Q70" s="304"/>
      <c r="R70" s="133"/>
      <c r="S70" s="262"/>
      <c r="T70" s="516"/>
      <c r="U70" s="517"/>
      <c r="V70" s="512"/>
      <c r="W70" s="513"/>
      <c r="AA70" s="55" t="s">
        <v>1416</v>
      </c>
      <c r="AB70" s="56" t="s">
        <v>1416</v>
      </c>
      <c r="AD70" s="5" t="str">
        <f t="shared" si="18"/>
        <v/>
      </c>
      <c r="AE70" s="5" t="str">
        <f t="shared" si="19"/>
        <v/>
      </c>
      <c r="AF70" s="5" t="str">
        <f t="shared" si="20"/>
        <v/>
      </c>
      <c r="AG70" s="5" t="str">
        <f t="shared" si="21"/>
        <v/>
      </c>
      <c r="AH70" s="5" t="str">
        <f t="shared" si="22"/>
        <v/>
      </c>
      <c r="AI70" s="8" t="str">
        <f>IF(I70="男",data_kyogisha!A61,"")</f>
        <v/>
      </c>
      <c r="AJ70" s="5" t="str">
        <f t="shared" si="23"/>
        <v/>
      </c>
      <c r="AK70" s="5" t="str">
        <f t="shared" si="24"/>
        <v/>
      </c>
      <c r="AL70" s="5" t="str">
        <f t="shared" si="25"/>
        <v/>
      </c>
      <c r="AM70" s="5" t="str">
        <f t="shared" si="26"/>
        <v/>
      </c>
      <c r="AN70" s="5" t="str">
        <f t="shared" si="27"/>
        <v/>
      </c>
      <c r="AO70" s="1" t="str">
        <f>IF(I70="女",data_kyogisha!A61,"")</f>
        <v/>
      </c>
      <c r="AP70" s="1">
        <f t="shared" si="30"/>
        <v>0</v>
      </c>
      <c r="AQ70" s="1" t="str">
        <f t="shared" si="31"/>
        <v/>
      </c>
      <c r="AR70" s="1">
        <f t="shared" si="32"/>
        <v>0</v>
      </c>
      <c r="AS70" s="1" t="str">
        <f t="shared" si="33"/>
        <v/>
      </c>
      <c r="AT70" s="1">
        <f t="shared" si="34"/>
        <v>0</v>
      </c>
      <c r="AU70" s="1" t="str">
        <f t="shared" si="28"/>
        <v/>
      </c>
      <c r="AV70" s="1">
        <f t="shared" si="35"/>
        <v>0</v>
      </c>
      <c r="AW70" s="1" t="str">
        <f t="shared" si="29"/>
        <v/>
      </c>
      <c r="AY70" s="254" t="s">
        <v>1132</v>
      </c>
    </row>
    <row r="71" spans="1:51">
      <c r="A71" s="27">
        <v>61</v>
      </c>
      <c r="B71" s="259"/>
      <c r="C71" s="131"/>
      <c r="D71" s="50"/>
      <c r="E71" s="50"/>
      <c r="F71" s="50"/>
      <c r="G71" s="239"/>
      <c r="H71" s="253"/>
      <c r="I71" s="245"/>
      <c r="J71" s="50"/>
      <c r="K71" s="302"/>
      <c r="L71" s="51"/>
      <c r="M71" s="300"/>
      <c r="N71" s="304"/>
      <c r="O71" s="51"/>
      <c r="P71" s="300"/>
      <c r="Q71" s="304"/>
      <c r="R71" s="133"/>
      <c r="S71" s="262"/>
      <c r="T71" s="516"/>
      <c r="U71" s="517"/>
      <c r="V71" s="512"/>
      <c r="W71" s="513"/>
      <c r="AA71" s="55" t="s">
        <v>1416</v>
      </c>
      <c r="AB71" s="56" t="s">
        <v>1416</v>
      </c>
      <c r="AD71" s="5" t="str">
        <f t="shared" si="18"/>
        <v/>
      </c>
      <c r="AE71" s="5" t="str">
        <f t="shared" si="19"/>
        <v/>
      </c>
      <c r="AF71" s="5" t="str">
        <f t="shared" si="20"/>
        <v/>
      </c>
      <c r="AG71" s="5" t="str">
        <f t="shared" si="21"/>
        <v/>
      </c>
      <c r="AH71" s="5" t="str">
        <f t="shared" si="22"/>
        <v/>
      </c>
      <c r="AI71" s="8" t="str">
        <f>IF(I71="男",data_kyogisha!A62,"")</f>
        <v/>
      </c>
      <c r="AJ71" s="5" t="str">
        <f t="shared" si="23"/>
        <v/>
      </c>
      <c r="AK71" s="5" t="str">
        <f t="shared" si="24"/>
        <v/>
      </c>
      <c r="AL71" s="5" t="str">
        <f t="shared" si="25"/>
        <v/>
      </c>
      <c r="AM71" s="5" t="str">
        <f t="shared" si="26"/>
        <v/>
      </c>
      <c r="AN71" s="5" t="str">
        <f t="shared" si="27"/>
        <v/>
      </c>
      <c r="AO71" s="1" t="str">
        <f>IF(I71="女",data_kyogisha!A62,"")</f>
        <v/>
      </c>
      <c r="AP71" s="1">
        <f t="shared" si="30"/>
        <v>0</v>
      </c>
      <c r="AQ71" s="1" t="str">
        <f t="shared" si="31"/>
        <v/>
      </c>
      <c r="AR71" s="1">
        <f t="shared" si="32"/>
        <v>0</v>
      </c>
      <c r="AS71" s="1" t="str">
        <f t="shared" si="33"/>
        <v/>
      </c>
      <c r="AT71" s="1">
        <f t="shared" si="34"/>
        <v>0</v>
      </c>
      <c r="AU71" s="1" t="str">
        <f t="shared" si="28"/>
        <v/>
      </c>
      <c r="AV71" s="1">
        <f t="shared" si="35"/>
        <v>0</v>
      </c>
      <c r="AW71" s="1" t="str">
        <f t="shared" si="29"/>
        <v/>
      </c>
      <c r="AY71" s="254" t="s">
        <v>1133</v>
      </c>
    </row>
    <row r="72" spans="1:51">
      <c r="A72" s="27">
        <v>62</v>
      </c>
      <c r="B72" s="259"/>
      <c r="C72" s="131"/>
      <c r="D72" s="50"/>
      <c r="E72" s="50"/>
      <c r="F72" s="50"/>
      <c r="G72" s="239"/>
      <c r="H72" s="253"/>
      <c r="I72" s="245"/>
      <c r="J72" s="50"/>
      <c r="K72" s="302"/>
      <c r="L72" s="51"/>
      <c r="M72" s="300"/>
      <c r="N72" s="304"/>
      <c r="O72" s="51"/>
      <c r="P72" s="300"/>
      <c r="Q72" s="304"/>
      <c r="R72" s="133"/>
      <c r="S72" s="262"/>
      <c r="T72" s="516"/>
      <c r="U72" s="517"/>
      <c r="V72" s="512"/>
      <c r="W72" s="513"/>
      <c r="AA72" s="55" t="s">
        <v>1416</v>
      </c>
      <c r="AB72" s="56" t="s">
        <v>1416</v>
      </c>
      <c r="AD72" s="5" t="str">
        <f t="shared" si="18"/>
        <v/>
      </c>
      <c r="AE72" s="5" t="str">
        <f t="shared" si="19"/>
        <v/>
      </c>
      <c r="AF72" s="5" t="str">
        <f t="shared" si="20"/>
        <v/>
      </c>
      <c r="AG72" s="5" t="str">
        <f t="shared" si="21"/>
        <v/>
      </c>
      <c r="AH72" s="5" t="str">
        <f t="shared" si="22"/>
        <v/>
      </c>
      <c r="AI72" s="8" t="str">
        <f>IF(I72="男",data_kyogisha!A63,"")</f>
        <v/>
      </c>
      <c r="AJ72" s="5" t="str">
        <f t="shared" si="23"/>
        <v/>
      </c>
      <c r="AK72" s="5" t="str">
        <f t="shared" si="24"/>
        <v/>
      </c>
      <c r="AL72" s="5" t="str">
        <f t="shared" si="25"/>
        <v/>
      </c>
      <c r="AM72" s="5" t="str">
        <f t="shared" si="26"/>
        <v/>
      </c>
      <c r="AN72" s="5" t="str">
        <f t="shared" si="27"/>
        <v/>
      </c>
      <c r="AO72" s="1" t="str">
        <f>IF(I72="女",data_kyogisha!A63,"")</f>
        <v/>
      </c>
      <c r="AP72" s="1">
        <f t="shared" si="30"/>
        <v>0</v>
      </c>
      <c r="AQ72" s="1" t="str">
        <f t="shared" si="31"/>
        <v/>
      </c>
      <c r="AR72" s="1">
        <f t="shared" si="32"/>
        <v>0</v>
      </c>
      <c r="AS72" s="1" t="str">
        <f t="shared" si="33"/>
        <v/>
      </c>
      <c r="AT72" s="1">
        <f t="shared" si="34"/>
        <v>0</v>
      </c>
      <c r="AU72" s="1" t="str">
        <f t="shared" si="28"/>
        <v/>
      </c>
      <c r="AV72" s="1">
        <f t="shared" si="35"/>
        <v>0</v>
      </c>
      <c r="AW72" s="1" t="str">
        <f t="shared" si="29"/>
        <v/>
      </c>
      <c r="AY72" s="254" t="s">
        <v>1134</v>
      </c>
    </row>
    <row r="73" spans="1:51">
      <c r="A73" s="27">
        <v>63</v>
      </c>
      <c r="B73" s="259"/>
      <c r="C73" s="131"/>
      <c r="D73" s="50"/>
      <c r="E73" s="50"/>
      <c r="F73" s="50"/>
      <c r="G73" s="239"/>
      <c r="H73" s="253"/>
      <c r="I73" s="245"/>
      <c r="J73" s="50"/>
      <c r="K73" s="302"/>
      <c r="L73" s="51"/>
      <c r="M73" s="300"/>
      <c r="N73" s="304"/>
      <c r="O73" s="51"/>
      <c r="P73" s="300"/>
      <c r="Q73" s="304"/>
      <c r="R73" s="133"/>
      <c r="S73" s="262"/>
      <c r="T73" s="516"/>
      <c r="U73" s="517"/>
      <c r="V73" s="512"/>
      <c r="W73" s="513"/>
      <c r="AA73" s="55" t="s">
        <v>1416</v>
      </c>
      <c r="AB73" s="56" t="s">
        <v>1416</v>
      </c>
      <c r="AD73" s="5" t="str">
        <f t="shared" si="18"/>
        <v/>
      </c>
      <c r="AE73" s="5" t="str">
        <f t="shared" si="19"/>
        <v/>
      </c>
      <c r="AF73" s="5" t="str">
        <f t="shared" si="20"/>
        <v/>
      </c>
      <c r="AG73" s="5" t="str">
        <f t="shared" si="21"/>
        <v/>
      </c>
      <c r="AH73" s="5" t="str">
        <f t="shared" si="22"/>
        <v/>
      </c>
      <c r="AI73" s="8" t="str">
        <f>IF(I73="男",data_kyogisha!A64,"")</f>
        <v/>
      </c>
      <c r="AJ73" s="5" t="str">
        <f t="shared" si="23"/>
        <v/>
      </c>
      <c r="AK73" s="5" t="str">
        <f t="shared" si="24"/>
        <v/>
      </c>
      <c r="AL73" s="5" t="str">
        <f t="shared" si="25"/>
        <v/>
      </c>
      <c r="AM73" s="5" t="str">
        <f t="shared" si="26"/>
        <v/>
      </c>
      <c r="AN73" s="5" t="str">
        <f t="shared" si="27"/>
        <v/>
      </c>
      <c r="AO73" s="1" t="str">
        <f>IF(I73="女",data_kyogisha!A64,"")</f>
        <v/>
      </c>
      <c r="AP73" s="1">
        <f t="shared" si="30"/>
        <v>0</v>
      </c>
      <c r="AQ73" s="1" t="str">
        <f t="shared" si="31"/>
        <v/>
      </c>
      <c r="AR73" s="1">
        <f t="shared" si="32"/>
        <v>0</v>
      </c>
      <c r="AS73" s="1" t="str">
        <f t="shared" si="33"/>
        <v/>
      </c>
      <c r="AT73" s="1">
        <f t="shared" si="34"/>
        <v>0</v>
      </c>
      <c r="AU73" s="1" t="str">
        <f t="shared" si="28"/>
        <v/>
      </c>
      <c r="AV73" s="1">
        <f t="shared" si="35"/>
        <v>0</v>
      </c>
      <c r="AW73" s="1" t="str">
        <f t="shared" si="29"/>
        <v/>
      </c>
      <c r="AY73" s="254" t="s">
        <v>1135</v>
      </c>
    </row>
    <row r="74" spans="1:51">
      <c r="A74" s="27">
        <v>64</v>
      </c>
      <c r="B74" s="259"/>
      <c r="C74" s="131"/>
      <c r="D74" s="50"/>
      <c r="E74" s="50"/>
      <c r="F74" s="50"/>
      <c r="G74" s="239"/>
      <c r="H74" s="253"/>
      <c r="I74" s="245"/>
      <c r="J74" s="50"/>
      <c r="K74" s="302"/>
      <c r="L74" s="51"/>
      <c r="M74" s="300"/>
      <c r="N74" s="304"/>
      <c r="O74" s="51"/>
      <c r="P74" s="300"/>
      <c r="Q74" s="304"/>
      <c r="R74" s="133"/>
      <c r="S74" s="262"/>
      <c r="T74" s="516"/>
      <c r="U74" s="517"/>
      <c r="V74" s="512"/>
      <c r="W74" s="513"/>
      <c r="AA74" s="55" t="s">
        <v>1416</v>
      </c>
      <c r="AB74" s="56" t="s">
        <v>1416</v>
      </c>
      <c r="AD74" s="5" t="str">
        <f t="shared" si="18"/>
        <v/>
      </c>
      <c r="AE74" s="5" t="str">
        <f t="shared" si="19"/>
        <v/>
      </c>
      <c r="AF74" s="5" t="str">
        <f t="shared" si="20"/>
        <v/>
      </c>
      <c r="AG74" s="5" t="str">
        <f t="shared" si="21"/>
        <v/>
      </c>
      <c r="AH74" s="5" t="str">
        <f t="shared" si="22"/>
        <v/>
      </c>
      <c r="AI74" s="8" t="str">
        <f>IF(I74="男",data_kyogisha!A65,"")</f>
        <v/>
      </c>
      <c r="AJ74" s="5" t="str">
        <f t="shared" si="23"/>
        <v/>
      </c>
      <c r="AK74" s="5" t="str">
        <f t="shared" si="24"/>
        <v/>
      </c>
      <c r="AL74" s="5" t="str">
        <f t="shared" si="25"/>
        <v/>
      </c>
      <c r="AM74" s="5" t="str">
        <f t="shared" si="26"/>
        <v/>
      </c>
      <c r="AN74" s="5" t="str">
        <f t="shared" si="27"/>
        <v/>
      </c>
      <c r="AO74" s="1" t="str">
        <f>IF(I74="女",data_kyogisha!A65,"")</f>
        <v/>
      </c>
      <c r="AP74" s="1">
        <f t="shared" si="30"/>
        <v>0</v>
      </c>
      <c r="AQ74" s="1" t="str">
        <f t="shared" si="31"/>
        <v/>
      </c>
      <c r="AR74" s="1">
        <f t="shared" si="32"/>
        <v>0</v>
      </c>
      <c r="AS74" s="1" t="str">
        <f t="shared" si="33"/>
        <v/>
      </c>
      <c r="AT74" s="1">
        <f t="shared" si="34"/>
        <v>0</v>
      </c>
      <c r="AU74" s="1" t="str">
        <f t="shared" si="28"/>
        <v/>
      </c>
      <c r="AV74" s="1">
        <f t="shared" si="35"/>
        <v>0</v>
      </c>
      <c r="AW74" s="1" t="str">
        <f t="shared" si="29"/>
        <v/>
      </c>
      <c r="AY74" s="254" t="s">
        <v>1136</v>
      </c>
    </row>
    <row r="75" spans="1:51">
      <c r="A75" s="27">
        <v>65</v>
      </c>
      <c r="B75" s="259"/>
      <c r="C75" s="131"/>
      <c r="D75" s="50"/>
      <c r="E75" s="50"/>
      <c r="F75" s="50"/>
      <c r="G75" s="239"/>
      <c r="H75" s="253"/>
      <c r="I75" s="245"/>
      <c r="J75" s="50"/>
      <c r="K75" s="302"/>
      <c r="L75" s="51"/>
      <c r="M75" s="300"/>
      <c r="N75" s="304"/>
      <c r="O75" s="51"/>
      <c r="P75" s="300"/>
      <c r="Q75" s="304"/>
      <c r="R75" s="133"/>
      <c r="S75" s="262"/>
      <c r="T75" s="516"/>
      <c r="U75" s="517"/>
      <c r="V75" s="512"/>
      <c r="W75" s="513"/>
      <c r="AA75" s="55" t="s">
        <v>1416</v>
      </c>
      <c r="AB75" s="56" t="s">
        <v>1416</v>
      </c>
      <c r="AD75" s="5" t="str">
        <f t="shared" ref="AD75:AD100" si="36">IF(I75="男",C75,"")</f>
        <v/>
      </c>
      <c r="AE75" s="5" t="str">
        <f t="shared" ref="AE75:AE100" si="37">IF(I75="男",D75,"")</f>
        <v/>
      </c>
      <c r="AF75" s="5" t="str">
        <f t="shared" ref="AF75:AF100" si="38">IF(I75="男",F75,"")</f>
        <v/>
      </c>
      <c r="AG75" s="5" t="str">
        <f t="shared" ref="AG75:AG100" si="39">IF(I75="男",I75,"")</f>
        <v/>
      </c>
      <c r="AH75" s="5" t="str">
        <f t="shared" ref="AH75:AH100" si="40">IF(I75="男",IF(J75="","",J75),"")</f>
        <v/>
      </c>
      <c r="AI75" s="8" t="str">
        <f>IF(I75="男",data_kyogisha!A66,"")</f>
        <v/>
      </c>
      <c r="AJ75" s="5" t="str">
        <f t="shared" ref="AJ75:AJ100" si="41">IF(I75="女",C75,"")</f>
        <v/>
      </c>
      <c r="AK75" s="5" t="str">
        <f t="shared" ref="AK75:AK100" si="42">IF(I75="女",D75,"")</f>
        <v/>
      </c>
      <c r="AL75" s="5" t="str">
        <f t="shared" ref="AL75:AL100" si="43">IF(I75="女",F75,"")</f>
        <v/>
      </c>
      <c r="AM75" s="5" t="str">
        <f t="shared" ref="AM75:AM100" si="44">IF(I75="女",I75,"")</f>
        <v/>
      </c>
      <c r="AN75" s="5" t="str">
        <f t="shared" ref="AN75:AN100" si="45">IF(I75="女",IF(J75="","",J75),"")</f>
        <v/>
      </c>
      <c r="AO75" s="1" t="str">
        <f>IF(I75="女",data_kyogisha!A66,"")</f>
        <v/>
      </c>
      <c r="AP75" s="1">
        <f t="shared" si="30"/>
        <v>0</v>
      </c>
      <c r="AQ75" s="1" t="str">
        <f t="shared" si="31"/>
        <v/>
      </c>
      <c r="AR75" s="1">
        <f t="shared" si="32"/>
        <v>0</v>
      </c>
      <c r="AS75" s="1" t="str">
        <f t="shared" si="33"/>
        <v/>
      </c>
      <c r="AT75" s="1">
        <f t="shared" si="34"/>
        <v>0</v>
      </c>
      <c r="AU75" s="1" t="str">
        <f t="shared" ref="AU75:AU100" si="46">IF(AND($I75="女",$T75="○"),$C75,"")</f>
        <v/>
      </c>
      <c r="AV75" s="1">
        <f t="shared" si="35"/>
        <v>0</v>
      </c>
      <c r="AW75" s="1" t="str">
        <f t="shared" ref="AW75:AW100" si="47">IF(AND($I75="女",$V75="○"),$C75,"")</f>
        <v/>
      </c>
      <c r="AY75" s="254" t="s">
        <v>1137</v>
      </c>
    </row>
    <row r="76" spans="1:51">
      <c r="A76" s="27">
        <v>66</v>
      </c>
      <c r="B76" s="259"/>
      <c r="C76" s="131"/>
      <c r="D76" s="50"/>
      <c r="E76" s="50"/>
      <c r="F76" s="50"/>
      <c r="G76" s="239"/>
      <c r="H76" s="253"/>
      <c r="I76" s="245"/>
      <c r="J76" s="50"/>
      <c r="K76" s="302"/>
      <c r="L76" s="51"/>
      <c r="M76" s="300"/>
      <c r="N76" s="304"/>
      <c r="O76" s="51"/>
      <c r="P76" s="300"/>
      <c r="Q76" s="304"/>
      <c r="R76" s="133"/>
      <c r="S76" s="262"/>
      <c r="T76" s="516"/>
      <c r="U76" s="517"/>
      <c r="V76" s="512"/>
      <c r="W76" s="513"/>
      <c r="AA76" s="55" t="s">
        <v>1416</v>
      </c>
      <c r="AB76" s="56" t="s">
        <v>1416</v>
      </c>
      <c r="AD76" s="5" t="str">
        <f t="shared" si="36"/>
        <v/>
      </c>
      <c r="AE76" s="5" t="str">
        <f t="shared" si="37"/>
        <v/>
      </c>
      <c r="AF76" s="5" t="str">
        <f t="shared" si="38"/>
        <v/>
      </c>
      <c r="AG76" s="5" t="str">
        <f t="shared" si="39"/>
        <v/>
      </c>
      <c r="AH76" s="5" t="str">
        <f t="shared" si="40"/>
        <v/>
      </c>
      <c r="AI76" s="8" t="str">
        <f>IF(I76="男",data_kyogisha!A67,"")</f>
        <v/>
      </c>
      <c r="AJ76" s="5" t="str">
        <f t="shared" si="41"/>
        <v/>
      </c>
      <c r="AK76" s="5" t="str">
        <f t="shared" si="42"/>
        <v/>
      </c>
      <c r="AL76" s="5" t="str">
        <f t="shared" si="43"/>
        <v/>
      </c>
      <c r="AM76" s="5" t="str">
        <f t="shared" si="44"/>
        <v/>
      </c>
      <c r="AN76" s="5" t="str">
        <f t="shared" si="45"/>
        <v/>
      </c>
      <c r="AO76" s="1" t="str">
        <f>IF(I76="女",data_kyogisha!A67,"")</f>
        <v/>
      </c>
      <c r="AP76" s="1">
        <f t="shared" ref="AP76:AP100" si="48">IF(AND(I76="男",T76="○"),AP75+1,AP75)</f>
        <v>0</v>
      </c>
      <c r="AQ76" s="1" t="str">
        <f t="shared" ref="AQ76:AQ100" si="49">IF(AND(I76="男",T76="○"),C76,"")</f>
        <v/>
      </c>
      <c r="AR76" s="1">
        <f t="shared" ref="AR76:AR100" si="50">IF(AND(I76="男",V76="○"),AR75+1,AR75)</f>
        <v>0</v>
      </c>
      <c r="AS76" s="1" t="str">
        <f t="shared" ref="AS76:AS100" si="51">IF(AND(I76="男",V76="○"),C76,"")</f>
        <v/>
      </c>
      <c r="AT76" s="1">
        <f t="shared" ref="AT76:AT100" si="52">IF(AND(I76="女",T76="○"),AT75+1,AT75)</f>
        <v>0</v>
      </c>
      <c r="AU76" s="1" t="str">
        <f t="shared" si="46"/>
        <v/>
      </c>
      <c r="AV76" s="1">
        <f t="shared" ref="AV76:AV100" si="53">IF(AND(I76="女",V76="○"),AV75+1,AV75)</f>
        <v>0</v>
      </c>
      <c r="AW76" s="1" t="str">
        <f t="shared" si="47"/>
        <v/>
      </c>
      <c r="AY76" s="254" t="s">
        <v>1138</v>
      </c>
    </row>
    <row r="77" spans="1:51">
      <c r="A77" s="27">
        <v>67</v>
      </c>
      <c r="B77" s="259"/>
      <c r="C77" s="131"/>
      <c r="D77" s="50"/>
      <c r="E77" s="50"/>
      <c r="F77" s="50"/>
      <c r="G77" s="239"/>
      <c r="H77" s="253"/>
      <c r="I77" s="245"/>
      <c r="J77" s="50"/>
      <c r="K77" s="302"/>
      <c r="L77" s="51"/>
      <c r="M77" s="300"/>
      <c r="N77" s="304"/>
      <c r="O77" s="51"/>
      <c r="P77" s="300"/>
      <c r="Q77" s="304"/>
      <c r="R77" s="133"/>
      <c r="S77" s="262"/>
      <c r="T77" s="516"/>
      <c r="U77" s="517"/>
      <c r="V77" s="512"/>
      <c r="W77" s="513"/>
      <c r="AA77" s="55" t="s">
        <v>1416</v>
      </c>
      <c r="AB77" s="56" t="s">
        <v>1416</v>
      </c>
      <c r="AD77" s="5" t="str">
        <f t="shared" si="36"/>
        <v/>
      </c>
      <c r="AE77" s="5" t="str">
        <f t="shared" si="37"/>
        <v/>
      </c>
      <c r="AF77" s="5" t="str">
        <f t="shared" si="38"/>
        <v/>
      </c>
      <c r="AG77" s="5" t="str">
        <f t="shared" si="39"/>
        <v/>
      </c>
      <c r="AH77" s="5" t="str">
        <f t="shared" si="40"/>
        <v/>
      </c>
      <c r="AI77" s="8" t="str">
        <f>IF(I77="男",data_kyogisha!A68,"")</f>
        <v/>
      </c>
      <c r="AJ77" s="5" t="str">
        <f t="shared" si="41"/>
        <v/>
      </c>
      <c r="AK77" s="5" t="str">
        <f t="shared" si="42"/>
        <v/>
      </c>
      <c r="AL77" s="5" t="str">
        <f t="shared" si="43"/>
        <v/>
      </c>
      <c r="AM77" s="5" t="str">
        <f t="shared" si="44"/>
        <v/>
      </c>
      <c r="AN77" s="5" t="str">
        <f t="shared" si="45"/>
        <v/>
      </c>
      <c r="AO77" s="1" t="str">
        <f>IF(I77="女",data_kyogisha!A68,"")</f>
        <v/>
      </c>
      <c r="AP77" s="1">
        <f t="shared" si="48"/>
        <v>0</v>
      </c>
      <c r="AQ77" s="1" t="str">
        <f t="shared" si="49"/>
        <v/>
      </c>
      <c r="AR77" s="1">
        <f t="shared" si="50"/>
        <v>0</v>
      </c>
      <c r="AS77" s="1" t="str">
        <f t="shared" si="51"/>
        <v/>
      </c>
      <c r="AT77" s="1">
        <f t="shared" si="52"/>
        <v>0</v>
      </c>
      <c r="AU77" s="1" t="str">
        <f t="shared" si="46"/>
        <v/>
      </c>
      <c r="AV77" s="1">
        <f t="shared" si="53"/>
        <v>0</v>
      </c>
      <c r="AW77" s="1" t="str">
        <f t="shared" si="47"/>
        <v/>
      </c>
      <c r="AY77" s="254" t="s">
        <v>1139</v>
      </c>
    </row>
    <row r="78" spans="1:51">
      <c r="A78" s="27">
        <v>68</v>
      </c>
      <c r="B78" s="259"/>
      <c r="C78" s="131"/>
      <c r="D78" s="50"/>
      <c r="E78" s="50"/>
      <c r="F78" s="50"/>
      <c r="G78" s="239"/>
      <c r="H78" s="253"/>
      <c r="I78" s="245"/>
      <c r="J78" s="50"/>
      <c r="K78" s="302"/>
      <c r="L78" s="51"/>
      <c r="M78" s="300"/>
      <c r="N78" s="304"/>
      <c r="O78" s="51"/>
      <c r="P78" s="300"/>
      <c r="Q78" s="304"/>
      <c r="R78" s="133"/>
      <c r="S78" s="262"/>
      <c r="T78" s="516"/>
      <c r="U78" s="517"/>
      <c r="V78" s="512"/>
      <c r="W78" s="513"/>
      <c r="AA78" s="55" t="s">
        <v>1416</v>
      </c>
      <c r="AB78" s="56" t="s">
        <v>1416</v>
      </c>
      <c r="AD78" s="5" t="str">
        <f t="shared" si="36"/>
        <v/>
      </c>
      <c r="AE78" s="5" t="str">
        <f t="shared" si="37"/>
        <v/>
      </c>
      <c r="AF78" s="5" t="str">
        <f t="shared" si="38"/>
        <v/>
      </c>
      <c r="AG78" s="5" t="str">
        <f t="shared" si="39"/>
        <v/>
      </c>
      <c r="AH78" s="5" t="str">
        <f t="shared" si="40"/>
        <v/>
      </c>
      <c r="AI78" s="8" t="str">
        <f>IF(I78="男",data_kyogisha!A69,"")</f>
        <v/>
      </c>
      <c r="AJ78" s="5" t="str">
        <f t="shared" si="41"/>
        <v/>
      </c>
      <c r="AK78" s="5" t="str">
        <f t="shared" si="42"/>
        <v/>
      </c>
      <c r="AL78" s="5" t="str">
        <f t="shared" si="43"/>
        <v/>
      </c>
      <c r="AM78" s="5" t="str">
        <f t="shared" si="44"/>
        <v/>
      </c>
      <c r="AN78" s="5" t="str">
        <f t="shared" si="45"/>
        <v/>
      </c>
      <c r="AO78" s="1" t="str">
        <f>IF(I78="女",data_kyogisha!A69,"")</f>
        <v/>
      </c>
      <c r="AP78" s="1">
        <f t="shared" si="48"/>
        <v>0</v>
      </c>
      <c r="AQ78" s="1" t="str">
        <f t="shared" si="49"/>
        <v/>
      </c>
      <c r="AR78" s="1">
        <f t="shared" si="50"/>
        <v>0</v>
      </c>
      <c r="AS78" s="1" t="str">
        <f t="shared" si="51"/>
        <v/>
      </c>
      <c r="AT78" s="1">
        <f t="shared" si="52"/>
        <v>0</v>
      </c>
      <c r="AU78" s="1" t="str">
        <f t="shared" si="46"/>
        <v/>
      </c>
      <c r="AV78" s="1">
        <f t="shared" si="53"/>
        <v>0</v>
      </c>
      <c r="AW78" s="1" t="str">
        <f t="shared" si="47"/>
        <v/>
      </c>
      <c r="AY78" s="254" t="s">
        <v>1140</v>
      </c>
    </row>
    <row r="79" spans="1:51">
      <c r="A79" s="27">
        <v>69</v>
      </c>
      <c r="B79" s="259"/>
      <c r="C79" s="131"/>
      <c r="D79" s="50"/>
      <c r="E79" s="50"/>
      <c r="F79" s="50"/>
      <c r="G79" s="239"/>
      <c r="H79" s="253"/>
      <c r="I79" s="245"/>
      <c r="J79" s="50"/>
      <c r="K79" s="302"/>
      <c r="L79" s="51"/>
      <c r="M79" s="300"/>
      <c r="N79" s="304"/>
      <c r="O79" s="51"/>
      <c r="P79" s="300"/>
      <c r="Q79" s="304"/>
      <c r="R79" s="133"/>
      <c r="S79" s="262"/>
      <c r="T79" s="516"/>
      <c r="U79" s="517"/>
      <c r="V79" s="512"/>
      <c r="W79" s="513"/>
      <c r="AA79" s="55" t="s">
        <v>1416</v>
      </c>
      <c r="AB79" s="56" t="s">
        <v>1416</v>
      </c>
      <c r="AD79" s="5" t="str">
        <f t="shared" si="36"/>
        <v/>
      </c>
      <c r="AE79" s="5" t="str">
        <f t="shared" si="37"/>
        <v/>
      </c>
      <c r="AF79" s="5" t="str">
        <f t="shared" si="38"/>
        <v/>
      </c>
      <c r="AG79" s="5" t="str">
        <f t="shared" si="39"/>
        <v/>
      </c>
      <c r="AH79" s="5" t="str">
        <f t="shared" si="40"/>
        <v/>
      </c>
      <c r="AI79" s="8" t="str">
        <f>IF(I79="男",data_kyogisha!A70,"")</f>
        <v/>
      </c>
      <c r="AJ79" s="5" t="str">
        <f t="shared" si="41"/>
        <v/>
      </c>
      <c r="AK79" s="5" t="str">
        <f t="shared" si="42"/>
        <v/>
      </c>
      <c r="AL79" s="5" t="str">
        <f t="shared" si="43"/>
        <v/>
      </c>
      <c r="AM79" s="5" t="str">
        <f t="shared" si="44"/>
        <v/>
      </c>
      <c r="AN79" s="5" t="str">
        <f t="shared" si="45"/>
        <v/>
      </c>
      <c r="AO79" s="1" t="str">
        <f>IF(I79="女",data_kyogisha!A70,"")</f>
        <v/>
      </c>
      <c r="AP79" s="1">
        <f t="shared" si="48"/>
        <v>0</v>
      </c>
      <c r="AQ79" s="1" t="str">
        <f t="shared" si="49"/>
        <v/>
      </c>
      <c r="AR79" s="1">
        <f t="shared" si="50"/>
        <v>0</v>
      </c>
      <c r="AS79" s="1" t="str">
        <f t="shared" si="51"/>
        <v/>
      </c>
      <c r="AT79" s="1">
        <f t="shared" si="52"/>
        <v>0</v>
      </c>
      <c r="AU79" s="1" t="str">
        <f t="shared" si="46"/>
        <v/>
      </c>
      <c r="AV79" s="1">
        <f t="shared" si="53"/>
        <v>0</v>
      </c>
      <c r="AW79" s="1" t="str">
        <f t="shared" si="47"/>
        <v/>
      </c>
      <c r="AY79" s="254" t="s">
        <v>1141</v>
      </c>
    </row>
    <row r="80" spans="1:51">
      <c r="A80" s="27">
        <v>70</v>
      </c>
      <c r="B80" s="259"/>
      <c r="C80" s="131"/>
      <c r="D80" s="50"/>
      <c r="E80" s="50"/>
      <c r="F80" s="50"/>
      <c r="G80" s="239"/>
      <c r="H80" s="253"/>
      <c r="I80" s="245"/>
      <c r="J80" s="50"/>
      <c r="K80" s="302"/>
      <c r="L80" s="51"/>
      <c r="M80" s="300"/>
      <c r="N80" s="304"/>
      <c r="O80" s="51"/>
      <c r="P80" s="300"/>
      <c r="Q80" s="304"/>
      <c r="R80" s="133"/>
      <c r="S80" s="262"/>
      <c r="T80" s="516"/>
      <c r="U80" s="517"/>
      <c r="V80" s="512"/>
      <c r="W80" s="513"/>
      <c r="AA80" s="55" t="s">
        <v>1416</v>
      </c>
      <c r="AB80" s="56" t="s">
        <v>1416</v>
      </c>
      <c r="AD80" s="5" t="str">
        <f t="shared" si="36"/>
        <v/>
      </c>
      <c r="AE80" s="5" t="str">
        <f t="shared" si="37"/>
        <v/>
      </c>
      <c r="AF80" s="5" t="str">
        <f t="shared" si="38"/>
        <v/>
      </c>
      <c r="AG80" s="5" t="str">
        <f t="shared" si="39"/>
        <v/>
      </c>
      <c r="AH80" s="5" t="str">
        <f t="shared" si="40"/>
        <v/>
      </c>
      <c r="AI80" s="8" t="str">
        <f>IF(I80="男",data_kyogisha!A71,"")</f>
        <v/>
      </c>
      <c r="AJ80" s="5" t="str">
        <f t="shared" si="41"/>
        <v/>
      </c>
      <c r="AK80" s="5" t="str">
        <f t="shared" si="42"/>
        <v/>
      </c>
      <c r="AL80" s="5" t="str">
        <f t="shared" si="43"/>
        <v/>
      </c>
      <c r="AM80" s="5" t="str">
        <f t="shared" si="44"/>
        <v/>
      </c>
      <c r="AN80" s="5" t="str">
        <f t="shared" si="45"/>
        <v/>
      </c>
      <c r="AO80" s="1" t="str">
        <f>IF(I80="女",data_kyogisha!A71,"")</f>
        <v/>
      </c>
      <c r="AP80" s="1">
        <f t="shared" si="48"/>
        <v>0</v>
      </c>
      <c r="AQ80" s="1" t="str">
        <f t="shared" si="49"/>
        <v/>
      </c>
      <c r="AR80" s="1">
        <f t="shared" si="50"/>
        <v>0</v>
      </c>
      <c r="AS80" s="1" t="str">
        <f t="shared" si="51"/>
        <v/>
      </c>
      <c r="AT80" s="1">
        <f t="shared" si="52"/>
        <v>0</v>
      </c>
      <c r="AU80" s="1" t="str">
        <f t="shared" si="46"/>
        <v/>
      </c>
      <c r="AV80" s="1">
        <f t="shared" si="53"/>
        <v>0</v>
      </c>
      <c r="AW80" s="1" t="str">
        <f t="shared" si="47"/>
        <v/>
      </c>
      <c r="AY80" s="254" t="s">
        <v>1142</v>
      </c>
    </row>
    <row r="81" spans="1:51">
      <c r="A81" s="27">
        <v>71</v>
      </c>
      <c r="B81" s="259"/>
      <c r="C81" s="131"/>
      <c r="D81" s="50"/>
      <c r="E81" s="50"/>
      <c r="F81" s="50"/>
      <c r="G81" s="239"/>
      <c r="H81" s="253"/>
      <c r="I81" s="245"/>
      <c r="J81" s="50"/>
      <c r="K81" s="302"/>
      <c r="L81" s="51"/>
      <c r="M81" s="300"/>
      <c r="N81" s="304"/>
      <c r="O81" s="51"/>
      <c r="P81" s="300"/>
      <c r="Q81" s="304"/>
      <c r="R81" s="133"/>
      <c r="S81" s="262"/>
      <c r="T81" s="516"/>
      <c r="U81" s="517"/>
      <c r="V81" s="512"/>
      <c r="W81" s="513"/>
      <c r="AA81" s="55" t="s">
        <v>1416</v>
      </c>
      <c r="AB81" s="56" t="s">
        <v>1416</v>
      </c>
      <c r="AD81" s="5" t="str">
        <f t="shared" si="36"/>
        <v/>
      </c>
      <c r="AE81" s="5" t="str">
        <f t="shared" si="37"/>
        <v/>
      </c>
      <c r="AF81" s="5" t="str">
        <f t="shared" si="38"/>
        <v/>
      </c>
      <c r="AG81" s="5" t="str">
        <f t="shared" si="39"/>
        <v/>
      </c>
      <c r="AH81" s="5" t="str">
        <f t="shared" si="40"/>
        <v/>
      </c>
      <c r="AI81" s="8" t="str">
        <f>IF(I81="男",data_kyogisha!A72,"")</f>
        <v/>
      </c>
      <c r="AJ81" s="5" t="str">
        <f t="shared" si="41"/>
        <v/>
      </c>
      <c r="AK81" s="5" t="str">
        <f t="shared" si="42"/>
        <v/>
      </c>
      <c r="AL81" s="5" t="str">
        <f t="shared" si="43"/>
        <v/>
      </c>
      <c r="AM81" s="5" t="str">
        <f t="shared" si="44"/>
        <v/>
      </c>
      <c r="AN81" s="5" t="str">
        <f t="shared" si="45"/>
        <v/>
      </c>
      <c r="AO81" s="1" t="str">
        <f>IF(I81="女",data_kyogisha!A72,"")</f>
        <v/>
      </c>
      <c r="AP81" s="1">
        <f t="shared" si="48"/>
        <v>0</v>
      </c>
      <c r="AQ81" s="1" t="str">
        <f t="shared" si="49"/>
        <v/>
      </c>
      <c r="AR81" s="1">
        <f t="shared" si="50"/>
        <v>0</v>
      </c>
      <c r="AS81" s="1" t="str">
        <f t="shared" si="51"/>
        <v/>
      </c>
      <c r="AT81" s="1">
        <f t="shared" si="52"/>
        <v>0</v>
      </c>
      <c r="AU81" s="1" t="str">
        <f t="shared" si="46"/>
        <v/>
      </c>
      <c r="AV81" s="1">
        <f t="shared" si="53"/>
        <v>0</v>
      </c>
      <c r="AW81" s="1" t="str">
        <f t="shared" si="47"/>
        <v/>
      </c>
      <c r="AY81" s="254" t="s">
        <v>1143</v>
      </c>
    </row>
    <row r="82" spans="1:51">
      <c r="A82" s="27">
        <v>72</v>
      </c>
      <c r="B82" s="259"/>
      <c r="C82" s="131"/>
      <c r="D82" s="50"/>
      <c r="E82" s="50"/>
      <c r="F82" s="50"/>
      <c r="G82" s="239"/>
      <c r="H82" s="253"/>
      <c r="I82" s="245"/>
      <c r="J82" s="50"/>
      <c r="K82" s="302"/>
      <c r="L82" s="51"/>
      <c r="M82" s="300"/>
      <c r="N82" s="304"/>
      <c r="O82" s="51"/>
      <c r="P82" s="300"/>
      <c r="Q82" s="304"/>
      <c r="R82" s="133"/>
      <c r="S82" s="262"/>
      <c r="T82" s="516"/>
      <c r="U82" s="517"/>
      <c r="V82" s="512"/>
      <c r="W82" s="513"/>
      <c r="AA82" s="55" t="s">
        <v>1416</v>
      </c>
      <c r="AB82" s="56" t="s">
        <v>1416</v>
      </c>
      <c r="AD82" s="5" t="str">
        <f t="shared" si="36"/>
        <v/>
      </c>
      <c r="AE82" s="5" t="str">
        <f t="shared" si="37"/>
        <v/>
      </c>
      <c r="AF82" s="5" t="str">
        <f t="shared" si="38"/>
        <v/>
      </c>
      <c r="AG82" s="5" t="str">
        <f t="shared" si="39"/>
        <v/>
      </c>
      <c r="AH82" s="5" t="str">
        <f t="shared" si="40"/>
        <v/>
      </c>
      <c r="AI82" s="8" t="str">
        <f>IF(I82="男",data_kyogisha!A73,"")</f>
        <v/>
      </c>
      <c r="AJ82" s="5" t="str">
        <f t="shared" si="41"/>
        <v/>
      </c>
      <c r="AK82" s="5" t="str">
        <f t="shared" si="42"/>
        <v/>
      </c>
      <c r="AL82" s="5" t="str">
        <f t="shared" si="43"/>
        <v/>
      </c>
      <c r="AM82" s="5" t="str">
        <f t="shared" si="44"/>
        <v/>
      </c>
      <c r="AN82" s="5" t="str">
        <f t="shared" si="45"/>
        <v/>
      </c>
      <c r="AO82" s="1" t="str">
        <f>IF(I82="女",data_kyogisha!A73,"")</f>
        <v/>
      </c>
      <c r="AP82" s="1">
        <f t="shared" si="48"/>
        <v>0</v>
      </c>
      <c r="AQ82" s="1" t="str">
        <f t="shared" si="49"/>
        <v/>
      </c>
      <c r="AR82" s="1">
        <f t="shared" si="50"/>
        <v>0</v>
      </c>
      <c r="AS82" s="1" t="str">
        <f t="shared" si="51"/>
        <v/>
      </c>
      <c r="AT82" s="1">
        <f t="shared" si="52"/>
        <v>0</v>
      </c>
      <c r="AU82" s="1" t="str">
        <f t="shared" si="46"/>
        <v/>
      </c>
      <c r="AV82" s="1">
        <f t="shared" si="53"/>
        <v>0</v>
      </c>
      <c r="AW82" s="1" t="str">
        <f t="shared" si="47"/>
        <v/>
      </c>
      <c r="AY82" s="254" t="s">
        <v>1144</v>
      </c>
    </row>
    <row r="83" spans="1:51">
      <c r="A83" s="27">
        <v>73</v>
      </c>
      <c r="B83" s="259"/>
      <c r="C83" s="131"/>
      <c r="D83" s="50"/>
      <c r="E83" s="50"/>
      <c r="F83" s="50"/>
      <c r="G83" s="239"/>
      <c r="H83" s="253"/>
      <c r="I83" s="245"/>
      <c r="J83" s="50"/>
      <c r="K83" s="302"/>
      <c r="L83" s="51"/>
      <c r="M83" s="300"/>
      <c r="N83" s="304"/>
      <c r="O83" s="51"/>
      <c r="P83" s="300"/>
      <c r="Q83" s="304"/>
      <c r="R83" s="133"/>
      <c r="S83" s="262"/>
      <c r="T83" s="516"/>
      <c r="U83" s="517"/>
      <c r="V83" s="512"/>
      <c r="W83" s="513"/>
      <c r="AA83" s="55" t="s">
        <v>1416</v>
      </c>
      <c r="AB83" s="56" t="s">
        <v>1416</v>
      </c>
      <c r="AD83" s="5" t="str">
        <f t="shared" si="36"/>
        <v/>
      </c>
      <c r="AE83" s="5" t="str">
        <f t="shared" si="37"/>
        <v/>
      </c>
      <c r="AF83" s="5" t="str">
        <f t="shared" si="38"/>
        <v/>
      </c>
      <c r="AG83" s="5" t="str">
        <f t="shared" si="39"/>
        <v/>
      </c>
      <c r="AH83" s="5" t="str">
        <f t="shared" si="40"/>
        <v/>
      </c>
      <c r="AI83" s="8" t="str">
        <f>IF(I83="男",data_kyogisha!A74,"")</f>
        <v/>
      </c>
      <c r="AJ83" s="5" t="str">
        <f t="shared" si="41"/>
        <v/>
      </c>
      <c r="AK83" s="5" t="str">
        <f t="shared" si="42"/>
        <v/>
      </c>
      <c r="AL83" s="5" t="str">
        <f t="shared" si="43"/>
        <v/>
      </c>
      <c r="AM83" s="5" t="str">
        <f t="shared" si="44"/>
        <v/>
      </c>
      <c r="AN83" s="5" t="str">
        <f t="shared" si="45"/>
        <v/>
      </c>
      <c r="AO83" s="1" t="str">
        <f>IF(I83="女",data_kyogisha!A74,"")</f>
        <v/>
      </c>
      <c r="AP83" s="1">
        <f t="shared" si="48"/>
        <v>0</v>
      </c>
      <c r="AQ83" s="1" t="str">
        <f t="shared" si="49"/>
        <v/>
      </c>
      <c r="AR83" s="1">
        <f t="shared" si="50"/>
        <v>0</v>
      </c>
      <c r="AS83" s="1" t="str">
        <f t="shared" si="51"/>
        <v/>
      </c>
      <c r="AT83" s="1">
        <f t="shared" si="52"/>
        <v>0</v>
      </c>
      <c r="AU83" s="1" t="str">
        <f t="shared" si="46"/>
        <v/>
      </c>
      <c r="AV83" s="1">
        <f t="shared" si="53"/>
        <v>0</v>
      </c>
      <c r="AW83" s="1" t="str">
        <f t="shared" si="47"/>
        <v/>
      </c>
      <c r="AY83" s="254" t="s">
        <v>1145</v>
      </c>
    </row>
    <row r="84" spans="1:51">
      <c r="A84" s="27">
        <v>74</v>
      </c>
      <c r="B84" s="259"/>
      <c r="C84" s="131"/>
      <c r="D84" s="50"/>
      <c r="E84" s="50"/>
      <c r="F84" s="50"/>
      <c r="G84" s="239"/>
      <c r="H84" s="253"/>
      <c r="I84" s="245"/>
      <c r="J84" s="50"/>
      <c r="K84" s="302"/>
      <c r="L84" s="51"/>
      <c r="M84" s="300"/>
      <c r="N84" s="304"/>
      <c r="O84" s="51"/>
      <c r="P84" s="300"/>
      <c r="Q84" s="304"/>
      <c r="R84" s="133"/>
      <c r="S84" s="262"/>
      <c r="T84" s="516"/>
      <c r="U84" s="517"/>
      <c r="V84" s="512"/>
      <c r="W84" s="513"/>
      <c r="AA84" s="55" t="s">
        <v>1416</v>
      </c>
      <c r="AB84" s="56" t="s">
        <v>1416</v>
      </c>
      <c r="AD84" s="5" t="str">
        <f t="shared" si="36"/>
        <v/>
      </c>
      <c r="AE84" s="5" t="str">
        <f t="shared" si="37"/>
        <v/>
      </c>
      <c r="AF84" s="5" t="str">
        <f t="shared" si="38"/>
        <v/>
      </c>
      <c r="AG84" s="5" t="str">
        <f t="shared" si="39"/>
        <v/>
      </c>
      <c r="AH84" s="5" t="str">
        <f t="shared" si="40"/>
        <v/>
      </c>
      <c r="AI84" s="8" t="str">
        <f>IF(I84="男",data_kyogisha!A75,"")</f>
        <v/>
      </c>
      <c r="AJ84" s="5" t="str">
        <f t="shared" si="41"/>
        <v/>
      </c>
      <c r="AK84" s="5" t="str">
        <f t="shared" si="42"/>
        <v/>
      </c>
      <c r="AL84" s="5" t="str">
        <f t="shared" si="43"/>
        <v/>
      </c>
      <c r="AM84" s="5" t="str">
        <f t="shared" si="44"/>
        <v/>
      </c>
      <c r="AN84" s="5" t="str">
        <f t="shared" si="45"/>
        <v/>
      </c>
      <c r="AO84" s="1" t="str">
        <f>IF(I84="女",data_kyogisha!A75,"")</f>
        <v/>
      </c>
      <c r="AP84" s="1">
        <f t="shared" si="48"/>
        <v>0</v>
      </c>
      <c r="AQ84" s="1" t="str">
        <f t="shared" si="49"/>
        <v/>
      </c>
      <c r="AR84" s="1">
        <f t="shared" si="50"/>
        <v>0</v>
      </c>
      <c r="AS84" s="1" t="str">
        <f t="shared" si="51"/>
        <v/>
      </c>
      <c r="AT84" s="1">
        <f t="shared" si="52"/>
        <v>0</v>
      </c>
      <c r="AU84" s="1" t="str">
        <f t="shared" si="46"/>
        <v/>
      </c>
      <c r="AV84" s="1">
        <f t="shared" si="53"/>
        <v>0</v>
      </c>
      <c r="AW84" s="1" t="str">
        <f t="shared" si="47"/>
        <v/>
      </c>
      <c r="AY84" s="254" t="s">
        <v>1146</v>
      </c>
    </row>
    <row r="85" spans="1:51">
      <c r="A85" s="27">
        <v>75</v>
      </c>
      <c r="B85" s="259"/>
      <c r="C85" s="131"/>
      <c r="D85" s="50"/>
      <c r="E85" s="50"/>
      <c r="F85" s="50"/>
      <c r="G85" s="239"/>
      <c r="H85" s="253"/>
      <c r="I85" s="245"/>
      <c r="J85" s="50"/>
      <c r="K85" s="302"/>
      <c r="L85" s="51"/>
      <c r="M85" s="300"/>
      <c r="N85" s="304"/>
      <c r="O85" s="51"/>
      <c r="P85" s="300"/>
      <c r="Q85" s="304"/>
      <c r="R85" s="133"/>
      <c r="S85" s="262"/>
      <c r="T85" s="516"/>
      <c r="U85" s="517"/>
      <c r="V85" s="512"/>
      <c r="W85" s="513"/>
      <c r="AA85" s="55" t="s">
        <v>1416</v>
      </c>
      <c r="AB85" s="56" t="s">
        <v>1416</v>
      </c>
      <c r="AD85" s="5" t="str">
        <f t="shared" si="36"/>
        <v/>
      </c>
      <c r="AE85" s="5" t="str">
        <f t="shared" si="37"/>
        <v/>
      </c>
      <c r="AF85" s="5" t="str">
        <f t="shared" si="38"/>
        <v/>
      </c>
      <c r="AG85" s="5" t="str">
        <f t="shared" si="39"/>
        <v/>
      </c>
      <c r="AH85" s="5" t="str">
        <f t="shared" si="40"/>
        <v/>
      </c>
      <c r="AI85" s="8" t="str">
        <f>IF(I85="男",data_kyogisha!A76,"")</f>
        <v/>
      </c>
      <c r="AJ85" s="5" t="str">
        <f t="shared" si="41"/>
        <v/>
      </c>
      <c r="AK85" s="5" t="str">
        <f t="shared" si="42"/>
        <v/>
      </c>
      <c r="AL85" s="5" t="str">
        <f t="shared" si="43"/>
        <v/>
      </c>
      <c r="AM85" s="5" t="str">
        <f t="shared" si="44"/>
        <v/>
      </c>
      <c r="AN85" s="5" t="str">
        <f t="shared" si="45"/>
        <v/>
      </c>
      <c r="AO85" s="1" t="str">
        <f>IF(I85="女",data_kyogisha!A76,"")</f>
        <v/>
      </c>
      <c r="AP85" s="1">
        <f t="shared" si="48"/>
        <v>0</v>
      </c>
      <c r="AQ85" s="1" t="str">
        <f t="shared" si="49"/>
        <v/>
      </c>
      <c r="AR85" s="1">
        <f t="shared" si="50"/>
        <v>0</v>
      </c>
      <c r="AS85" s="1" t="str">
        <f t="shared" si="51"/>
        <v/>
      </c>
      <c r="AT85" s="1">
        <f t="shared" si="52"/>
        <v>0</v>
      </c>
      <c r="AU85" s="1" t="str">
        <f t="shared" si="46"/>
        <v/>
      </c>
      <c r="AV85" s="1">
        <f t="shared" si="53"/>
        <v>0</v>
      </c>
      <c r="AW85" s="1" t="str">
        <f t="shared" si="47"/>
        <v/>
      </c>
      <c r="AY85" s="254" t="s">
        <v>1147</v>
      </c>
    </row>
    <row r="86" spans="1:51">
      <c r="A86" s="27">
        <v>76</v>
      </c>
      <c r="B86" s="259"/>
      <c r="C86" s="131"/>
      <c r="D86" s="50"/>
      <c r="E86" s="50"/>
      <c r="F86" s="50"/>
      <c r="G86" s="239"/>
      <c r="H86" s="253"/>
      <c r="I86" s="245"/>
      <c r="J86" s="50"/>
      <c r="K86" s="302"/>
      <c r="L86" s="51"/>
      <c r="M86" s="300"/>
      <c r="N86" s="304"/>
      <c r="O86" s="51"/>
      <c r="P86" s="300"/>
      <c r="Q86" s="304"/>
      <c r="R86" s="133"/>
      <c r="S86" s="262"/>
      <c r="T86" s="516"/>
      <c r="U86" s="517"/>
      <c r="V86" s="512"/>
      <c r="W86" s="513"/>
      <c r="AA86" s="55" t="s">
        <v>1416</v>
      </c>
      <c r="AB86" s="56" t="s">
        <v>1416</v>
      </c>
      <c r="AD86" s="5" t="str">
        <f t="shared" si="36"/>
        <v/>
      </c>
      <c r="AE86" s="5" t="str">
        <f t="shared" si="37"/>
        <v/>
      </c>
      <c r="AF86" s="5" t="str">
        <f t="shared" si="38"/>
        <v/>
      </c>
      <c r="AG86" s="5" t="str">
        <f t="shared" si="39"/>
        <v/>
      </c>
      <c r="AH86" s="5" t="str">
        <f t="shared" si="40"/>
        <v/>
      </c>
      <c r="AI86" s="8" t="str">
        <f>IF(I86="男",data_kyogisha!A77,"")</f>
        <v/>
      </c>
      <c r="AJ86" s="5" t="str">
        <f t="shared" si="41"/>
        <v/>
      </c>
      <c r="AK86" s="5" t="str">
        <f t="shared" si="42"/>
        <v/>
      </c>
      <c r="AL86" s="5" t="str">
        <f t="shared" si="43"/>
        <v/>
      </c>
      <c r="AM86" s="5" t="str">
        <f t="shared" si="44"/>
        <v/>
      </c>
      <c r="AN86" s="5" t="str">
        <f t="shared" si="45"/>
        <v/>
      </c>
      <c r="AO86" s="1" t="str">
        <f>IF(I86="女",data_kyogisha!A77,"")</f>
        <v/>
      </c>
      <c r="AP86" s="1">
        <f t="shared" si="48"/>
        <v>0</v>
      </c>
      <c r="AQ86" s="1" t="str">
        <f t="shared" si="49"/>
        <v/>
      </c>
      <c r="AR86" s="1">
        <f t="shared" si="50"/>
        <v>0</v>
      </c>
      <c r="AS86" s="1" t="str">
        <f t="shared" si="51"/>
        <v/>
      </c>
      <c r="AT86" s="1">
        <f t="shared" si="52"/>
        <v>0</v>
      </c>
      <c r="AU86" s="1" t="str">
        <f t="shared" si="46"/>
        <v/>
      </c>
      <c r="AV86" s="1">
        <f t="shared" si="53"/>
        <v>0</v>
      </c>
      <c r="AW86" s="1" t="str">
        <f t="shared" si="47"/>
        <v/>
      </c>
      <c r="AY86" s="254" t="s">
        <v>1148</v>
      </c>
    </row>
    <row r="87" spans="1:51">
      <c r="A87" s="27">
        <v>77</v>
      </c>
      <c r="B87" s="259"/>
      <c r="C87" s="131"/>
      <c r="D87" s="50"/>
      <c r="E87" s="50"/>
      <c r="F87" s="50"/>
      <c r="G87" s="239"/>
      <c r="H87" s="253"/>
      <c r="I87" s="245"/>
      <c r="J87" s="50"/>
      <c r="K87" s="302"/>
      <c r="L87" s="51"/>
      <c r="M87" s="300"/>
      <c r="N87" s="304"/>
      <c r="O87" s="51"/>
      <c r="P87" s="300"/>
      <c r="Q87" s="304"/>
      <c r="R87" s="133"/>
      <c r="S87" s="262"/>
      <c r="T87" s="516"/>
      <c r="U87" s="517"/>
      <c r="V87" s="512"/>
      <c r="W87" s="513"/>
      <c r="AA87" s="55" t="s">
        <v>1416</v>
      </c>
      <c r="AB87" s="56" t="s">
        <v>1416</v>
      </c>
      <c r="AD87" s="5" t="str">
        <f t="shared" si="36"/>
        <v/>
      </c>
      <c r="AE87" s="5" t="str">
        <f t="shared" si="37"/>
        <v/>
      </c>
      <c r="AF87" s="5" t="str">
        <f t="shared" si="38"/>
        <v/>
      </c>
      <c r="AG87" s="5" t="str">
        <f t="shared" si="39"/>
        <v/>
      </c>
      <c r="AH87" s="5" t="str">
        <f t="shared" si="40"/>
        <v/>
      </c>
      <c r="AI87" s="8" t="str">
        <f>IF(I87="男",data_kyogisha!A78,"")</f>
        <v/>
      </c>
      <c r="AJ87" s="5" t="str">
        <f t="shared" si="41"/>
        <v/>
      </c>
      <c r="AK87" s="5" t="str">
        <f t="shared" si="42"/>
        <v/>
      </c>
      <c r="AL87" s="5" t="str">
        <f t="shared" si="43"/>
        <v/>
      </c>
      <c r="AM87" s="5" t="str">
        <f t="shared" si="44"/>
        <v/>
      </c>
      <c r="AN87" s="5" t="str">
        <f t="shared" si="45"/>
        <v/>
      </c>
      <c r="AO87" s="1" t="str">
        <f>IF(I87="女",data_kyogisha!A78,"")</f>
        <v/>
      </c>
      <c r="AP87" s="1">
        <f t="shared" si="48"/>
        <v>0</v>
      </c>
      <c r="AQ87" s="1" t="str">
        <f t="shared" si="49"/>
        <v/>
      </c>
      <c r="AR87" s="1">
        <f t="shared" si="50"/>
        <v>0</v>
      </c>
      <c r="AS87" s="1" t="str">
        <f t="shared" si="51"/>
        <v/>
      </c>
      <c r="AT87" s="1">
        <f t="shared" si="52"/>
        <v>0</v>
      </c>
      <c r="AU87" s="1" t="str">
        <f t="shared" si="46"/>
        <v/>
      </c>
      <c r="AV87" s="1">
        <f t="shared" si="53"/>
        <v>0</v>
      </c>
      <c r="AW87" s="1" t="str">
        <f t="shared" si="47"/>
        <v/>
      </c>
      <c r="AY87" s="254" t="s">
        <v>1149</v>
      </c>
    </row>
    <row r="88" spans="1:51">
      <c r="A88" s="27">
        <v>78</v>
      </c>
      <c r="B88" s="259"/>
      <c r="C88" s="131"/>
      <c r="D88" s="50"/>
      <c r="E88" s="50"/>
      <c r="F88" s="50"/>
      <c r="G88" s="239"/>
      <c r="H88" s="253"/>
      <c r="I88" s="245"/>
      <c r="J88" s="50"/>
      <c r="K88" s="302"/>
      <c r="L88" s="51"/>
      <c r="M88" s="300"/>
      <c r="N88" s="304"/>
      <c r="O88" s="51"/>
      <c r="P88" s="300"/>
      <c r="Q88" s="304"/>
      <c r="R88" s="133"/>
      <c r="S88" s="262"/>
      <c r="T88" s="516"/>
      <c r="U88" s="517"/>
      <c r="V88" s="512"/>
      <c r="W88" s="513"/>
      <c r="AA88" s="55" t="s">
        <v>1416</v>
      </c>
      <c r="AB88" s="56" t="s">
        <v>1416</v>
      </c>
      <c r="AD88" s="5" t="str">
        <f t="shared" si="36"/>
        <v/>
      </c>
      <c r="AE88" s="5" t="str">
        <f t="shared" si="37"/>
        <v/>
      </c>
      <c r="AF88" s="5" t="str">
        <f t="shared" si="38"/>
        <v/>
      </c>
      <c r="AG88" s="5" t="str">
        <f t="shared" si="39"/>
        <v/>
      </c>
      <c r="AH88" s="5" t="str">
        <f t="shared" si="40"/>
        <v/>
      </c>
      <c r="AI88" s="8" t="str">
        <f>IF(I88="男",data_kyogisha!A79,"")</f>
        <v/>
      </c>
      <c r="AJ88" s="5" t="str">
        <f t="shared" si="41"/>
        <v/>
      </c>
      <c r="AK88" s="5" t="str">
        <f t="shared" si="42"/>
        <v/>
      </c>
      <c r="AL88" s="5" t="str">
        <f t="shared" si="43"/>
        <v/>
      </c>
      <c r="AM88" s="5" t="str">
        <f t="shared" si="44"/>
        <v/>
      </c>
      <c r="AN88" s="5" t="str">
        <f t="shared" si="45"/>
        <v/>
      </c>
      <c r="AO88" s="1" t="str">
        <f>IF(I88="女",data_kyogisha!A79,"")</f>
        <v/>
      </c>
      <c r="AP88" s="1">
        <f t="shared" si="48"/>
        <v>0</v>
      </c>
      <c r="AQ88" s="1" t="str">
        <f t="shared" si="49"/>
        <v/>
      </c>
      <c r="AR88" s="1">
        <f t="shared" si="50"/>
        <v>0</v>
      </c>
      <c r="AS88" s="1" t="str">
        <f t="shared" si="51"/>
        <v/>
      </c>
      <c r="AT88" s="1">
        <f t="shared" si="52"/>
        <v>0</v>
      </c>
      <c r="AU88" s="1" t="str">
        <f t="shared" si="46"/>
        <v/>
      </c>
      <c r="AV88" s="1">
        <f t="shared" si="53"/>
        <v>0</v>
      </c>
      <c r="AW88" s="1" t="str">
        <f t="shared" si="47"/>
        <v/>
      </c>
      <c r="AY88" s="254" t="s">
        <v>1150</v>
      </c>
    </row>
    <row r="89" spans="1:51">
      <c r="A89" s="27">
        <v>79</v>
      </c>
      <c r="B89" s="259"/>
      <c r="C89" s="131"/>
      <c r="D89" s="50"/>
      <c r="E89" s="50"/>
      <c r="F89" s="50"/>
      <c r="G89" s="239"/>
      <c r="H89" s="253"/>
      <c r="I89" s="245"/>
      <c r="J89" s="50"/>
      <c r="K89" s="302"/>
      <c r="L89" s="51"/>
      <c r="M89" s="300"/>
      <c r="N89" s="304"/>
      <c r="O89" s="51"/>
      <c r="P89" s="300"/>
      <c r="Q89" s="304"/>
      <c r="R89" s="133"/>
      <c r="S89" s="262"/>
      <c r="T89" s="516"/>
      <c r="U89" s="517"/>
      <c r="V89" s="512"/>
      <c r="W89" s="513"/>
      <c r="AA89" s="55" t="s">
        <v>1416</v>
      </c>
      <c r="AB89" s="56" t="s">
        <v>1416</v>
      </c>
      <c r="AD89" s="5" t="str">
        <f t="shared" si="36"/>
        <v/>
      </c>
      <c r="AE89" s="5" t="str">
        <f t="shared" si="37"/>
        <v/>
      </c>
      <c r="AF89" s="5" t="str">
        <f t="shared" si="38"/>
        <v/>
      </c>
      <c r="AG89" s="5" t="str">
        <f t="shared" si="39"/>
        <v/>
      </c>
      <c r="AH89" s="5" t="str">
        <f t="shared" si="40"/>
        <v/>
      </c>
      <c r="AI89" s="8" t="str">
        <f>IF(I89="男",data_kyogisha!A80,"")</f>
        <v/>
      </c>
      <c r="AJ89" s="5" t="str">
        <f t="shared" si="41"/>
        <v/>
      </c>
      <c r="AK89" s="5" t="str">
        <f t="shared" si="42"/>
        <v/>
      </c>
      <c r="AL89" s="5" t="str">
        <f t="shared" si="43"/>
        <v/>
      </c>
      <c r="AM89" s="5" t="str">
        <f t="shared" si="44"/>
        <v/>
      </c>
      <c r="AN89" s="5" t="str">
        <f t="shared" si="45"/>
        <v/>
      </c>
      <c r="AO89" s="1" t="str">
        <f>IF(I89="女",data_kyogisha!A80,"")</f>
        <v/>
      </c>
      <c r="AP89" s="1">
        <f t="shared" si="48"/>
        <v>0</v>
      </c>
      <c r="AQ89" s="1" t="str">
        <f t="shared" si="49"/>
        <v/>
      </c>
      <c r="AR89" s="1">
        <f t="shared" si="50"/>
        <v>0</v>
      </c>
      <c r="AS89" s="1" t="str">
        <f t="shared" si="51"/>
        <v/>
      </c>
      <c r="AT89" s="1">
        <f t="shared" si="52"/>
        <v>0</v>
      </c>
      <c r="AU89" s="1" t="str">
        <f t="shared" si="46"/>
        <v/>
      </c>
      <c r="AV89" s="1">
        <f t="shared" si="53"/>
        <v>0</v>
      </c>
      <c r="AW89" s="1" t="str">
        <f t="shared" si="47"/>
        <v/>
      </c>
      <c r="AY89" s="254" t="s">
        <v>1151</v>
      </c>
    </row>
    <row r="90" spans="1:51">
      <c r="A90" s="27">
        <v>80</v>
      </c>
      <c r="B90" s="259"/>
      <c r="C90" s="131"/>
      <c r="D90" s="50"/>
      <c r="E90" s="50"/>
      <c r="F90" s="50"/>
      <c r="G90" s="239"/>
      <c r="H90" s="253"/>
      <c r="I90" s="245"/>
      <c r="J90" s="50"/>
      <c r="K90" s="302"/>
      <c r="L90" s="51"/>
      <c r="M90" s="300"/>
      <c r="N90" s="304"/>
      <c r="O90" s="51"/>
      <c r="P90" s="300"/>
      <c r="Q90" s="304"/>
      <c r="R90" s="133"/>
      <c r="S90" s="262"/>
      <c r="T90" s="516"/>
      <c r="U90" s="517"/>
      <c r="V90" s="512"/>
      <c r="W90" s="513"/>
      <c r="AA90" s="55" t="s">
        <v>1416</v>
      </c>
      <c r="AB90" s="56" t="s">
        <v>1416</v>
      </c>
      <c r="AD90" s="5" t="str">
        <f t="shared" si="36"/>
        <v/>
      </c>
      <c r="AE90" s="5" t="str">
        <f t="shared" si="37"/>
        <v/>
      </c>
      <c r="AF90" s="5" t="str">
        <f t="shared" si="38"/>
        <v/>
      </c>
      <c r="AG90" s="5" t="str">
        <f t="shared" si="39"/>
        <v/>
      </c>
      <c r="AH90" s="5" t="str">
        <f t="shared" si="40"/>
        <v/>
      </c>
      <c r="AI90" s="8" t="str">
        <f>IF(I90="男",data_kyogisha!A81,"")</f>
        <v/>
      </c>
      <c r="AJ90" s="5" t="str">
        <f t="shared" si="41"/>
        <v/>
      </c>
      <c r="AK90" s="5" t="str">
        <f t="shared" si="42"/>
        <v/>
      </c>
      <c r="AL90" s="5" t="str">
        <f t="shared" si="43"/>
        <v/>
      </c>
      <c r="AM90" s="5" t="str">
        <f t="shared" si="44"/>
        <v/>
      </c>
      <c r="AN90" s="5" t="str">
        <f t="shared" si="45"/>
        <v/>
      </c>
      <c r="AO90" s="1" t="str">
        <f>IF(I90="女",data_kyogisha!A81,"")</f>
        <v/>
      </c>
      <c r="AP90" s="1">
        <f t="shared" si="48"/>
        <v>0</v>
      </c>
      <c r="AQ90" s="1" t="str">
        <f t="shared" si="49"/>
        <v/>
      </c>
      <c r="AR90" s="1">
        <f t="shared" si="50"/>
        <v>0</v>
      </c>
      <c r="AS90" s="1" t="str">
        <f t="shared" si="51"/>
        <v/>
      </c>
      <c r="AT90" s="1">
        <f t="shared" si="52"/>
        <v>0</v>
      </c>
      <c r="AU90" s="1" t="str">
        <f t="shared" si="46"/>
        <v/>
      </c>
      <c r="AV90" s="1">
        <f t="shared" si="53"/>
        <v>0</v>
      </c>
      <c r="AW90" s="1" t="str">
        <f t="shared" si="47"/>
        <v/>
      </c>
      <c r="AY90" s="254" t="s">
        <v>1152</v>
      </c>
    </row>
    <row r="91" spans="1:51">
      <c r="A91" s="27">
        <v>81</v>
      </c>
      <c r="B91" s="259"/>
      <c r="C91" s="131"/>
      <c r="D91" s="50"/>
      <c r="E91" s="50"/>
      <c r="F91" s="50"/>
      <c r="G91" s="239"/>
      <c r="H91" s="253"/>
      <c r="I91" s="245"/>
      <c r="J91" s="50"/>
      <c r="K91" s="302"/>
      <c r="L91" s="51"/>
      <c r="M91" s="300"/>
      <c r="N91" s="304"/>
      <c r="O91" s="51"/>
      <c r="P91" s="300"/>
      <c r="Q91" s="304"/>
      <c r="R91" s="133"/>
      <c r="S91" s="262"/>
      <c r="T91" s="516"/>
      <c r="U91" s="517"/>
      <c r="V91" s="512"/>
      <c r="W91" s="513"/>
      <c r="AA91" s="55" t="s">
        <v>1416</v>
      </c>
      <c r="AB91" s="56" t="s">
        <v>1416</v>
      </c>
      <c r="AD91" s="5" t="str">
        <f t="shared" si="36"/>
        <v/>
      </c>
      <c r="AE91" s="5" t="str">
        <f t="shared" si="37"/>
        <v/>
      </c>
      <c r="AF91" s="5" t="str">
        <f t="shared" si="38"/>
        <v/>
      </c>
      <c r="AG91" s="5" t="str">
        <f t="shared" si="39"/>
        <v/>
      </c>
      <c r="AH91" s="5" t="str">
        <f t="shared" si="40"/>
        <v/>
      </c>
      <c r="AI91" s="8" t="str">
        <f>IF(I91="男",data_kyogisha!A82,"")</f>
        <v/>
      </c>
      <c r="AJ91" s="5" t="str">
        <f t="shared" si="41"/>
        <v/>
      </c>
      <c r="AK91" s="5" t="str">
        <f t="shared" si="42"/>
        <v/>
      </c>
      <c r="AL91" s="5" t="str">
        <f t="shared" si="43"/>
        <v/>
      </c>
      <c r="AM91" s="5" t="str">
        <f t="shared" si="44"/>
        <v/>
      </c>
      <c r="AN91" s="5" t="str">
        <f t="shared" si="45"/>
        <v/>
      </c>
      <c r="AO91" s="1" t="str">
        <f>IF(I91="女",data_kyogisha!A82,"")</f>
        <v/>
      </c>
      <c r="AP91" s="1">
        <f t="shared" si="48"/>
        <v>0</v>
      </c>
      <c r="AQ91" s="1" t="str">
        <f t="shared" si="49"/>
        <v/>
      </c>
      <c r="AR91" s="1">
        <f t="shared" si="50"/>
        <v>0</v>
      </c>
      <c r="AS91" s="1" t="str">
        <f t="shared" si="51"/>
        <v/>
      </c>
      <c r="AT91" s="1">
        <f t="shared" si="52"/>
        <v>0</v>
      </c>
      <c r="AU91" s="1" t="str">
        <f t="shared" si="46"/>
        <v/>
      </c>
      <c r="AV91" s="1">
        <f t="shared" si="53"/>
        <v>0</v>
      </c>
      <c r="AW91" s="1" t="str">
        <f t="shared" si="47"/>
        <v/>
      </c>
      <c r="AY91" s="254" t="s">
        <v>1153</v>
      </c>
    </row>
    <row r="92" spans="1:51">
      <c r="A92" s="27">
        <v>82</v>
      </c>
      <c r="B92" s="259"/>
      <c r="C92" s="131"/>
      <c r="D92" s="50"/>
      <c r="E92" s="50"/>
      <c r="F92" s="50"/>
      <c r="G92" s="239"/>
      <c r="H92" s="253"/>
      <c r="I92" s="245"/>
      <c r="J92" s="50"/>
      <c r="K92" s="302"/>
      <c r="L92" s="51"/>
      <c r="M92" s="300"/>
      <c r="N92" s="304"/>
      <c r="O92" s="51"/>
      <c r="P92" s="300"/>
      <c r="Q92" s="304"/>
      <c r="R92" s="133"/>
      <c r="S92" s="262"/>
      <c r="T92" s="516"/>
      <c r="U92" s="517"/>
      <c r="V92" s="512"/>
      <c r="W92" s="513"/>
      <c r="AA92" s="55" t="s">
        <v>1416</v>
      </c>
      <c r="AB92" s="56" t="s">
        <v>1416</v>
      </c>
      <c r="AD92" s="5" t="str">
        <f t="shared" si="36"/>
        <v/>
      </c>
      <c r="AE92" s="5" t="str">
        <f t="shared" si="37"/>
        <v/>
      </c>
      <c r="AF92" s="5" t="str">
        <f t="shared" si="38"/>
        <v/>
      </c>
      <c r="AG92" s="5" t="str">
        <f t="shared" si="39"/>
        <v/>
      </c>
      <c r="AH92" s="5" t="str">
        <f t="shared" si="40"/>
        <v/>
      </c>
      <c r="AI92" s="8" t="str">
        <f>IF(I92="男",data_kyogisha!A83,"")</f>
        <v/>
      </c>
      <c r="AJ92" s="5" t="str">
        <f t="shared" si="41"/>
        <v/>
      </c>
      <c r="AK92" s="5" t="str">
        <f t="shared" si="42"/>
        <v/>
      </c>
      <c r="AL92" s="5" t="str">
        <f t="shared" si="43"/>
        <v/>
      </c>
      <c r="AM92" s="5" t="str">
        <f t="shared" si="44"/>
        <v/>
      </c>
      <c r="AN92" s="5" t="str">
        <f t="shared" si="45"/>
        <v/>
      </c>
      <c r="AO92" s="1" t="str">
        <f>IF(I92="女",data_kyogisha!A83,"")</f>
        <v/>
      </c>
      <c r="AP92" s="1">
        <f t="shared" si="48"/>
        <v>0</v>
      </c>
      <c r="AQ92" s="1" t="str">
        <f t="shared" si="49"/>
        <v/>
      </c>
      <c r="AR92" s="1">
        <f t="shared" si="50"/>
        <v>0</v>
      </c>
      <c r="AS92" s="1" t="str">
        <f t="shared" si="51"/>
        <v/>
      </c>
      <c r="AT92" s="1">
        <f t="shared" si="52"/>
        <v>0</v>
      </c>
      <c r="AU92" s="1" t="str">
        <f t="shared" si="46"/>
        <v/>
      </c>
      <c r="AV92" s="1">
        <f t="shared" si="53"/>
        <v>0</v>
      </c>
      <c r="AW92" s="1" t="str">
        <f t="shared" si="47"/>
        <v/>
      </c>
      <c r="AY92" s="254" t="s">
        <v>1154</v>
      </c>
    </row>
    <row r="93" spans="1:51">
      <c r="A93" s="27">
        <v>83</v>
      </c>
      <c r="B93" s="259"/>
      <c r="C93" s="131"/>
      <c r="D93" s="50"/>
      <c r="E93" s="50"/>
      <c r="F93" s="50"/>
      <c r="G93" s="239"/>
      <c r="H93" s="253"/>
      <c r="I93" s="245"/>
      <c r="J93" s="50"/>
      <c r="K93" s="302"/>
      <c r="L93" s="51"/>
      <c r="M93" s="300"/>
      <c r="N93" s="304"/>
      <c r="O93" s="51"/>
      <c r="P93" s="300"/>
      <c r="Q93" s="304"/>
      <c r="R93" s="133"/>
      <c r="S93" s="262"/>
      <c r="T93" s="516"/>
      <c r="U93" s="517"/>
      <c r="V93" s="512"/>
      <c r="W93" s="513"/>
      <c r="AA93" s="55" t="s">
        <v>1416</v>
      </c>
      <c r="AB93" s="56" t="s">
        <v>1416</v>
      </c>
      <c r="AD93" s="5" t="str">
        <f t="shared" si="36"/>
        <v/>
      </c>
      <c r="AE93" s="5" t="str">
        <f t="shared" si="37"/>
        <v/>
      </c>
      <c r="AF93" s="5" t="str">
        <f t="shared" si="38"/>
        <v/>
      </c>
      <c r="AG93" s="5" t="str">
        <f t="shared" si="39"/>
        <v/>
      </c>
      <c r="AH93" s="5" t="str">
        <f t="shared" si="40"/>
        <v/>
      </c>
      <c r="AI93" s="8" t="str">
        <f>IF(I93="男",data_kyogisha!A84,"")</f>
        <v/>
      </c>
      <c r="AJ93" s="5" t="str">
        <f t="shared" si="41"/>
        <v/>
      </c>
      <c r="AK93" s="5" t="str">
        <f t="shared" si="42"/>
        <v/>
      </c>
      <c r="AL93" s="5" t="str">
        <f t="shared" si="43"/>
        <v/>
      </c>
      <c r="AM93" s="5" t="str">
        <f t="shared" si="44"/>
        <v/>
      </c>
      <c r="AN93" s="5" t="str">
        <f t="shared" si="45"/>
        <v/>
      </c>
      <c r="AO93" s="1" t="str">
        <f>IF(I93="女",data_kyogisha!A84,"")</f>
        <v/>
      </c>
      <c r="AP93" s="1">
        <f t="shared" si="48"/>
        <v>0</v>
      </c>
      <c r="AQ93" s="1" t="str">
        <f t="shared" si="49"/>
        <v/>
      </c>
      <c r="AR93" s="1">
        <f t="shared" si="50"/>
        <v>0</v>
      </c>
      <c r="AS93" s="1" t="str">
        <f t="shared" si="51"/>
        <v/>
      </c>
      <c r="AT93" s="1">
        <f t="shared" si="52"/>
        <v>0</v>
      </c>
      <c r="AU93" s="1" t="str">
        <f t="shared" si="46"/>
        <v/>
      </c>
      <c r="AV93" s="1">
        <f t="shared" si="53"/>
        <v>0</v>
      </c>
      <c r="AW93" s="1" t="str">
        <f t="shared" si="47"/>
        <v/>
      </c>
      <c r="AY93" s="254" t="s">
        <v>1155</v>
      </c>
    </row>
    <row r="94" spans="1:51">
      <c r="A94" s="27">
        <v>84</v>
      </c>
      <c r="B94" s="259"/>
      <c r="C94" s="131"/>
      <c r="D94" s="50"/>
      <c r="E94" s="50"/>
      <c r="F94" s="50"/>
      <c r="G94" s="239"/>
      <c r="H94" s="253"/>
      <c r="I94" s="245"/>
      <c r="J94" s="50"/>
      <c r="K94" s="302"/>
      <c r="L94" s="51"/>
      <c r="M94" s="300"/>
      <c r="N94" s="304"/>
      <c r="O94" s="51"/>
      <c r="P94" s="300"/>
      <c r="Q94" s="304"/>
      <c r="R94" s="133"/>
      <c r="S94" s="262"/>
      <c r="T94" s="516"/>
      <c r="U94" s="517"/>
      <c r="V94" s="512"/>
      <c r="W94" s="513"/>
      <c r="AA94" s="55" t="s">
        <v>1416</v>
      </c>
      <c r="AB94" s="56" t="s">
        <v>1416</v>
      </c>
      <c r="AD94" s="5" t="str">
        <f t="shared" si="36"/>
        <v/>
      </c>
      <c r="AE94" s="5" t="str">
        <f t="shared" si="37"/>
        <v/>
      </c>
      <c r="AF94" s="5" t="str">
        <f t="shared" si="38"/>
        <v/>
      </c>
      <c r="AG94" s="5" t="str">
        <f t="shared" si="39"/>
        <v/>
      </c>
      <c r="AH94" s="5" t="str">
        <f t="shared" si="40"/>
        <v/>
      </c>
      <c r="AI94" s="8" t="str">
        <f>IF(I94="男",data_kyogisha!A85,"")</f>
        <v/>
      </c>
      <c r="AJ94" s="5" t="str">
        <f t="shared" si="41"/>
        <v/>
      </c>
      <c r="AK94" s="5" t="str">
        <f t="shared" si="42"/>
        <v/>
      </c>
      <c r="AL94" s="5" t="str">
        <f t="shared" si="43"/>
        <v/>
      </c>
      <c r="AM94" s="5" t="str">
        <f t="shared" si="44"/>
        <v/>
      </c>
      <c r="AN94" s="5" t="str">
        <f t="shared" si="45"/>
        <v/>
      </c>
      <c r="AO94" s="1" t="str">
        <f>IF(I94="女",data_kyogisha!A85,"")</f>
        <v/>
      </c>
      <c r="AP94" s="1">
        <f t="shared" si="48"/>
        <v>0</v>
      </c>
      <c r="AQ94" s="1" t="str">
        <f t="shared" si="49"/>
        <v/>
      </c>
      <c r="AR94" s="1">
        <f t="shared" si="50"/>
        <v>0</v>
      </c>
      <c r="AS94" s="1" t="str">
        <f t="shared" si="51"/>
        <v/>
      </c>
      <c r="AT94" s="1">
        <f t="shared" si="52"/>
        <v>0</v>
      </c>
      <c r="AU94" s="1" t="str">
        <f t="shared" si="46"/>
        <v/>
      </c>
      <c r="AV94" s="1">
        <f t="shared" si="53"/>
        <v>0</v>
      </c>
      <c r="AW94" s="1" t="str">
        <f t="shared" si="47"/>
        <v/>
      </c>
      <c r="AY94" s="254" t="s">
        <v>1156</v>
      </c>
    </row>
    <row r="95" spans="1:51">
      <c r="A95" s="27">
        <v>85</v>
      </c>
      <c r="B95" s="259"/>
      <c r="C95" s="131"/>
      <c r="D95" s="50"/>
      <c r="E95" s="50"/>
      <c r="F95" s="50"/>
      <c r="G95" s="239"/>
      <c r="H95" s="253"/>
      <c r="I95" s="245"/>
      <c r="J95" s="50"/>
      <c r="K95" s="302"/>
      <c r="L95" s="51"/>
      <c r="M95" s="300"/>
      <c r="N95" s="304"/>
      <c r="O95" s="51"/>
      <c r="P95" s="300"/>
      <c r="Q95" s="304"/>
      <c r="R95" s="133"/>
      <c r="S95" s="262"/>
      <c r="T95" s="516"/>
      <c r="U95" s="517"/>
      <c r="V95" s="512"/>
      <c r="W95" s="513"/>
      <c r="AA95" s="55" t="s">
        <v>1416</v>
      </c>
      <c r="AB95" s="56" t="s">
        <v>1416</v>
      </c>
      <c r="AD95" s="5" t="str">
        <f t="shared" si="36"/>
        <v/>
      </c>
      <c r="AE95" s="5" t="str">
        <f t="shared" si="37"/>
        <v/>
      </c>
      <c r="AF95" s="5" t="str">
        <f t="shared" si="38"/>
        <v/>
      </c>
      <c r="AG95" s="5" t="str">
        <f t="shared" si="39"/>
        <v/>
      </c>
      <c r="AH95" s="5" t="str">
        <f t="shared" si="40"/>
        <v/>
      </c>
      <c r="AI95" s="8" t="str">
        <f>IF(I95="男",data_kyogisha!A86,"")</f>
        <v/>
      </c>
      <c r="AJ95" s="5" t="str">
        <f t="shared" si="41"/>
        <v/>
      </c>
      <c r="AK95" s="5" t="str">
        <f t="shared" si="42"/>
        <v/>
      </c>
      <c r="AL95" s="5" t="str">
        <f t="shared" si="43"/>
        <v/>
      </c>
      <c r="AM95" s="5" t="str">
        <f t="shared" si="44"/>
        <v/>
      </c>
      <c r="AN95" s="5" t="str">
        <f t="shared" si="45"/>
        <v/>
      </c>
      <c r="AO95" s="1" t="str">
        <f>IF(I95="女",data_kyogisha!A86,"")</f>
        <v/>
      </c>
      <c r="AP95" s="1">
        <f t="shared" si="48"/>
        <v>0</v>
      </c>
      <c r="AQ95" s="1" t="str">
        <f t="shared" si="49"/>
        <v/>
      </c>
      <c r="AR95" s="1">
        <f t="shared" si="50"/>
        <v>0</v>
      </c>
      <c r="AS95" s="1" t="str">
        <f t="shared" si="51"/>
        <v/>
      </c>
      <c r="AT95" s="1">
        <f t="shared" si="52"/>
        <v>0</v>
      </c>
      <c r="AU95" s="1" t="str">
        <f t="shared" si="46"/>
        <v/>
      </c>
      <c r="AV95" s="1">
        <f t="shared" si="53"/>
        <v>0</v>
      </c>
      <c r="AW95" s="1" t="str">
        <f t="shared" si="47"/>
        <v/>
      </c>
      <c r="AY95" s="254" t="s">
        <v>1157</v>
      </c>
    </row>
    <row r="96" spans="1:51">
      <c r="A96" s="27">
        <v>86</v>
      </c>
      <c r="B96" s="259"/>
      <c r="C96" s="131"/>
      <c r="D96" s="50"/>
      <c r="E96" s="50"/>
      <c r="F96" s="50"/>
      <c r="G96" s="239"/>
      <c r="H96" s="253"/>
      <c r="I96" s="245"/>
      <c r="J96" s="50"/>
      <c r="K96" s="302"/>
      <c r="L96" s="51"/>
      <c r="M96" s="300"/>
      <c r="N96" s="304"/>
      <c r="O96" s="51"/>
      <c r="P96" s="300"/>
      <c r="Q96" s="304"/>
      <c r="R96" s="133"/>
      <c r="S96" s="262"/>
      <c r="T96" s="516"/>
      <c r="U96" s="517"/>
      <c r="V96" s="512"/>
      <c r="W96" s="513"/>
      <c r="AA96" s="55" t="s">
        <v>1416</v>
      </c>
      <c r="AB96" s="56" t="s">
        <v>1416</v>
      </c>
      <c r="AD96" s="5" t="str">
        <f t="shared" si="36"/>
        <v/>
      </c>
      <c r="AE96" s="5" t="str">
        <f t="shared" si="37"/>
        <v/>
      </c>
      <c r="AF96" s="5" t="str">
        <f t="shared" si="38"/>
        <v/>
      </c>
      <c r="AG96" s="5" t="str">
        <f t="shared" si="39"/>
        <v/>
      </c>
      <c r="AH96" s="5" t="str">
        <f t="shared" si="40"/>
        <v/>
      </c>
      <c r="AI96" s="8" t="str">
        <f>IF(I96="男",data_kyogisha!A87,"")</f>
        <v/>
      </c>
      <c r="AJ96" s="5" t="str">
        <f t="shared" si="41"/>
        <v/>
      </c>
      <c r="AK96" s="5" t="str">
        <f t="shared" si="42"/>
        <v/>
      </c>
      <c r="AL96" s="5" t="str">
        <f t="shared" si="43"/>
        <v/>
      </c>
      <c r="AM96" s="5" t="str">
        <f t="shared" si="44"/>
        <v/>
      </c>
      <c r="AN96" s="5" t="str">
        <f t="shared" si="45"/>
        <v/>
      </c>
      <c r="AO96" s="1" t="str">
        <f>IF(I96="女",data_kyogisha!A87,"")</f>
        <v/>
      </c>
      <c r="AP96" s="1">
        <f t="shared" si="48"/>
        <v>0</v>
      </c>
      <c r="AQ96" s="1" t="str">
        <f t="shared" si="49"/>
        <v/>
      </c>
      <c r="AR96" s="1">
        <f t="shared" si="50"/>
        <v>0</v>
      </c>
      <c r="AS96" s="1" t="str">
        <f t="shared" si="51"/>
        <v/>
      </c>
      <c r="AT96" s="1">
        <f t="shared" si="52"/>
        <v>0</v>
      </c>
      <c r="AU96" s="1" t="str">
        <f t="shared" si="46"/>
        <v/>
      </c>
      <c r="AV96" s="1">
        <f t="shared" si="53"/>
        <v>0</v>
      </c>
      <c r="AW96" s="1" t="str">
        <f t="shared" si="47"/>
        <v/>
      </c>
      <c r="AY96" s="254" t="s">
        <v>1158</v>
      </c>
    </row>
    <row r="97" spans="1:51">
      <c r="A97" s="27">
        <v>87</v>
      </c>
      <c r="B97" s="259"/>
      <c r="C97" s="131"/>
      <c r="D97" s="50"/>
      <c r="E97" s="50"/>
      <c r="F97" s="50"/>
      <c r="G97" s="239"/>
      <c r="H97" s="253"/>
      <c r="I97" s="245"/>
      <c r="J97" s="50"/>
      <c r="K97" s="302"/>
      <c r="L97" s="51"/>
      <c r="M97" s="300"/>
      <c r="N97" s="304"/>
      <c r="O97" s="51"/>
      <c r="P97" s="300"/>
      <c r="Q97" s="304"/>
      <c r="R97" s="133"/>
      <c r="S97" s="262"/>
      <c r="T97" s="516"/>
      <c r="U97" s="517"/>
      <c r="V97" s="512"/>
      <c r="W97" s="513"/>
      <c r="AA97" s="55" t="s">
        <v>1416</v>
      </c>
      <c r="AB97" s="56" t="s">
        <v>1416</v>
      </c>
      <c r="AD97" s="5" t="str">
        <f t="shared" si="36"/>
        <v/>
      </c>
      <c r="AE97" s="5" t="str">
        <f t="shared" si="37"/>
        <v/>
      </c>
      <c r="AF97" s="5" t="str">
        <f t="shared" si="38"/>
        <v/>
      </c>
      <c r="AG97" s="5" t="str">
        <f t="shared" si="39"/>
        <v/>
      </c>
      <c r="AH97" s="5" t="str">
        <f t="shared" si="40"/>
        <v/>
      </c>
      <c r="AI97" s="8" t="str">
        <f>IF(I97="男",data_kyogisha!A88,"")</f>
        <v/>
      </c>
      <c r="AJ97" s="5" t="str">
        <f t="shared" si="41"/>
        <v/>
      </c>
      <c r="AK97" s="5" t="str">
        <f t="shared" si="42"/>
        <v/>
      </c>
      <c r="AL97" s="5" t="str">
        <f t="shared" si="43"/>
        <v/>
      </c>
      <c r="AM97" s="5" t="str">
        <f t="shared" si="44"/>
        <v/>
      </c>
      <c r="AN97" s="5" t="str">
        <f t="shared" si="45"/>
        <v/>
      </c>
      <c r="AO97" s="1" t="str">
        <f>IF(I97="女",data_kyogisha!A88,"")</f>
        <v/>
      </c>
      <c r="AP97" s="1">
        <f t="shared" si="48"/>
        <v>0</v>
      </c>
      <c r="AQ97" s="1" t="str">
        <f t="shared" si="49"/>
        <v/>
      </c>
      <c r="AR97" s="1">
        <f t="shared" si="50"/>
        <v>0</v>
      </c>
      <c r="AS97" s="1" t="str">
        <f t="shared" si="51"/>
        <v/>
      </c>
      <c r="AT97" s="1">
        <f t="shared" si="52"/>
        <v>0</v>
      </c>
      <c r="AU97" s="1" t="str">
        <f t="shared" si="46"/>
        <v/>
      </c>
      <c r="AV97" s="1">
        <f t="shared" si="53"/>
        <v>0</v>
      </c>
      <c r="AW97" s="1" t="str">
        <f t="shared" si="47"/>
        <v/>
      </c>
      <c r="AY97" s="254" t="s">
        <v>1159</v>
      </c>
    </row>
    <row r="98" spans="1:51">
      <c r="A98" s="27">
        <v>88</v>
      </c>
      <c r="B98" s="259"/>
      <c r="C98" s="131"/>
      <c r="D98" s="50"/>
      <c r="E98" s="50"/>
      <c r="F98" s="50"/>
      <c r="G98" s="239"/>
      <c r="H98" s="253"/>
      <c r="I98" s="245"/>
      <c r="J98" s="50"/>
      <c r="K98" s="302"/>
      <c r="L98" s="51"/>
      <c r="M98" s="300"/>
      <c r="N98" s="304"/>
      <c r="O98" s="51"/>
      <c r="P98" s="300"/>
      <c r="Q98" s="304"/>
      <c r="R98" s="133"/>
      <c r="S98" s="262"/>
      <c r="T98" s="516"/>
      <c r="U98" s="517"/>
      <c r="V98" s="512"/>
      <c r="W98" s="513"/>
      <c r="AA98" s="55" t="s">
        <v>1416</v>
      </c>
      <c r="AB98" s="56" t="s">
        <v>1416</v>
      </c>
      <c r="AD98" s="5" t="str">
        <f t="shared" si="36"/>
        <v/>
      </c>
      <c r="AE98" s="5" t="str">
        <f t="shared" si="37"/>
        <v/>
      </c>
      <c r="AF98" s="5" t="str">
        <f t="shared" si="38"/>
        <v/>
      </c>
      <c r="AG98" s="5" t="str">
        <f t="shared" si="39"/>
        <v/>
      </c>
      <c r="AH98" s="5" t="str">
        <f t="shared" si="40"/>
        <v/>
      </c>
      <c r="AI98" s="8" t="str">
        <f>IF(I98="男",data_kyogisha!A89,"")</f>
        <v/>
      </c>
      <c r="AJ98" s="5" t="str">
        <f t="shared" si="41"/>
        <v/>
      </c>
      <c r="AK98" s="5" t="str">
        <f t="shared" si="42"/>
        <v/>
      </c>
      <c r="AL98" s="5" t="str">
        <f t="shared" si="43"/>
        <v/>
      </c>
      <c r="AM98" s="5" t="str">
        <f t="shared" si="44"/>
        <v/>
      </c>
      <c r="AN98" s="5" t="str">
        <f t="shared" si="45"/>
        <v/>
      </c>
      <c r="AO98" s="1" t="str">
        <f>IF(I98="女",data_kyogisha!A89,"")</f>
        <v/>
      </c>
      <c r="AP98" s="1">
        <f t="shared" si="48"/>
        <v>0</v>
      </c>
      <c r="AQ98" s="1" t="str">
        <f t="shared" si="49"/>
        <v/>
      </c>
      <c r="AR98" s="1">
        <f t="shared" si="50"/>
        <v>0</v>
      </c>
      <c r="AS98" s="1" t="str">
        <f t="shared" si="51"/>
        <v/>
      </c>
      <c r="AT98" s="1">
        <f t="shared" si="52"/>
        <v>0</v>
      </c>
      <c r="AU98" s="1" t="str">
        <f t="shared" si="46"/>
        <v/>
      </c>
      <c r="AV98" s="1">
        <f t="shared" si="53"/>
        <v>0</v>
      </c>
      <c r="AW98" s="1" t="str">
        <f t="shared" si="47"/>
        <v/>
      </c>
      <c r="AY98" s="254" t="s">
        <v>1160</v>
      </c>
    </row>
    <row r="99" spans="1:51">
      <c r="A99" s="27">
        <v>89</v>
      </c>
      <c r="B99" s="259"/>
      <c r="C99" s="131"/>
      <c r="D99" s="50"/>
      <c r="E99" s="50"/>
      <c r="F99" s="50"/>
      <c r="G99" s="239"/>
      <c r="H99" s="253"/>
      <c r="I99" s="245"/>
      <c r="J99" s="50"/>
      <c r="K99" s="302"/>
      <c r="L99" s="51"/>
      <c r="M99" s="300"/>
      <c r="N99" s="304"/>
      <c r="O99" s="51"/>
      <c r="P99" s="300"/>
      <c r="Q99" s="304"/>
      <c r="R99" s="133"/>
      <c r="S99" s="262"/>
      <c r="T99" s="516"/>
      <c r="U99" s="517"/>
      <c r="V99" s="512"/>
      <c r="W99" s="513"/>
      <c r="AD99" s="5" t="str">
        <f t="shared" si="36"/>
        <v/>
      </c>
      <c r="AE99" s="5" t="str">
        <f t="shared" si="37"/>
        <v/>
      </c>
      <c r="AF99" s="5" t="str">
        <f t="shared" si="38"/>
        <v/>
      </c>
      <c r="AG99" s="5" t="str">
        <f t="shared" si="39"/>
        <v/>
      </c>
      <c r="AH99" s="5" t="str">
        <f t="shared" si="40"/>
        <v/>
      </c>
      <c r="AI99" s="8" t="str">
        <f>IF(I99="男",data_kyogisha!A90,"")</f>
        <v/>
      </c>
      <c r="AJ99" s="5" t="str">
        <f t="shared" si="41"/>
        <v/>
      </c>
      <c r="AK99" s="5" t="str">
        <f t="shared" si="42"/>
        <v/>
      </c>
      <c r="AL99" s="5" t="str">
        <f t="shared" si="43"/>
        <v/>
      </c>
      <c r="AM99" s="5" t="str">
        <f t="shared" si="44"/>
        <v/>
      </c>
      <c r="AN99" s="5" t="str">
        <f t="shared" si="45"/>
        <v/>
      </c>
      <c r="AO99" s="1" t="str">
        <f>IF(I99="女",data_kyogisha!A90,"")</f>
        <v/>
      </c>
      <c r="AP99" s="1">
        <f t="shared" si="48"/>
        <v>0</v>
      </c>
      <c r="AQ99" s="1" t="str">
        <f t="shared" si="49"/>
        <v/>
      </c>
      <c r="AR99" s="1">
        <f t="shared" si="50"/>
        <v>0</v>
      </c>
      <c r="AS99" s="1" t="str">
        <f t="shared" si="51"/>
        <v/>
      </c>
      <c r="AT99" s="1">
        <f t="shared" si="52"/>
        <v>0</v>
      </c>
      <c r="AU99" s="1" t="str">
        <f t="shared" si="46"/>
        <v/>
      </c>
      <c r="AV99" s="1">
        <f t="shared" si="53"/>
        <v>0</v>
      </c>
      <c r="AW99" s="1" t="str">
        <f t="shared" si="47"/>
        <v/>
      </c>
      <c r="AY99" s="254" t="s">
        <v>1161</v>
      </c>
    </row>
    <row r="100" spans="1:51" ht="14.25" thickBot="1">
      <c r="A100" s="143">
        <v>90</v>
      </c>
      <c r="B100" s="260"/>
      <c r="C100" s="144"/>
      <c r="D100" s="145"/>
      <c r="E100" s="145"/>
      <c r="F100" s="145"/>
      <c r="G100" s="240"/>
      <c r="H100" s="253"/>
      <c r="I100" s="246"/>
      <c r="J100" s="247"/>
      <c r="K100" s="303"/>
      <c r="L100" s="305"/>
      <c r="M100" s="306"/>
      <c r="N100" s="307"/>
      <c r="O100" s="305"/>
      <c r="P100" s="306"/>
      <c r="Q100" s="307"/>
      <c r="R100" s="146"/>
      <c r="S100" s="263"/>
      <c r="T100" s="518"/>
      <c r="U100" s="519"/>
      <c r="V100" s="514"/>
      <c r="W100" s="515"/>
      <c r="X100" s="5"/>
      <c r="Y100" s="5"/>
      <c r="Z100" s="5"/>
      <c r="AA100" s="147"/>
      <c r="AB100" s="5"/>
      <c r="AC100" s="5"/>
      <c r="AD100" s="5" t="str">
        <f t="shared" si="36"/>
        <v/>
      </c>
      <c r="AE100" s="5" t="str">
        <f t="shared" si="37"/>
        <v/>
      </c>
      <c r="AF100" s="5" t="str">
        <f t="shared" si="38"/>
        <v/>
      </c>
      <c r="AG100" s="5" t="str">
        <f t="shared" si="39"/>
        <v/>
      </c>
      <c r="AH100" s="5" t="str">
        <f t="shared" si="40"/>
        <v/>
      </c>
      <c r="AI100" s="8" t="str">
        <f>IF(I100="男",data_kyogisha!A91,"")</f>
        <v/>
      </c>
      <c r="AJ100" s="5" t="str">
        <f t="shared" si="41"/>
        <v/>
      </c>
      <c r="AK100" s="5" t="str">
        <f t="shared" si="42"/>
        <v/>
      </c>
      <c r="AL100" s="5" t="str">
        <f t="shared" si="43"/>
        <v/>
      </c>
      <c r="AM100" s="5" t="str">
        <f t="shared" si="44"/>
        <v/>
      </c>
      <c r="AN100" s="5" t="str">
        <f t="shared" si="45"/>
        <v/>
      </c>
      <c r="AO100" s="1" t="str">
        <f>IF(I100="女",data_kyogisha!A91,"")</f>
        <v/>
      </c>
      <c r="AP100" s="5">
        <f t="shared" si="48"/>
        <v>0</v>
      </c>
      <c r="AQ100" s="1" t="str">
        <f t="shared" si="49"/>
        <v/>
      </c>
      <c r="AR100" s="5">
        <f t="shared" si="50"/>
        <v>0</v>
      </c>
      <c r="AS100" s="1" t="str">
        <f t="shared" si="51"/>
        <v/>
      </c>
      <c r="AT100" s="5">
        <f t="shared" si="52"/>
        <v>0</v>
      </c>
      <c r="AU100" s="1" t="str">
        <f t="shared" si="46"/>
        <v/>
      </c>
      <c r="AV100" s="5">
        <f t="shared" si="53"/>
        <v>0</v>
      </c>
      <c r="AW100" s="1" t="str">
        <f t="shared" si="47"/>
        <v/>
      </c>
      <c r="AY100" s="254" t="s">
        <v>1162</v>
      </c>
    </row>
    <row r="101" spans="1:51">
      <c r="A101" s="142"/>
      <c r="B101" s="142"/>
      <c r="C101" s="142"/>
      <c r="D101" s="142"/>
      <c r="E101" s="142"/>
      <c r="F101" s="142"/>
      <c r="G101" s="148" t="s">
        <v>116</v>
      </c>
      <c r="H101" s="148"/>
      <c r="I101" s="149">
        <f>SUM(L101:R101)</f>
        <v>0</v>
      </c>
      <c r="J101" s="142"/>
      <c r="K101" s="142"/>
      <c r="L101" s="142">
        <f>COUNTA(L11:L100)</f>
        <v>0</v>
      </c>
      <c r="M101" s="142"/>
      <c r="N101" s="142"/>
      <c r="O101" s="142">
        <f>COUNTA(O11:O100)</f>
        <v>0</v>
      </c>
      <c r="P101" s="142"/>
      <c r="Q101" s="142"/>
      <c r="R101" s="142">
        <f>COUNTA(R11:R100)</f>
        <v>0</v>
      </c>
      <c r="S101" s="142"/>
      <c r="T101" s="142"/>
      <c r="U101" s="142"/>
      <c r="V101" s="142"/>
      <c r="W101" s="142"/>
      <c r="X101" s="142"/>
      <c r="Y101" s="142"/>
      <c r="Z101" s="142"/>
      <c r="AA101" s="150"/>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Y101" s="254" t="s">
        <v>1163</v>
      </c>
    </row>
    <row r="102" spans="1:51">
      <c r="G102" s="13" t="s">
        <v>120</v>
      </c>
      <c r="H102" s="13"/>
      <c r="I102" s="58">
        <f>③リレー情報確認!F14+③リレー情報確認!L14+③リレー情報確認!R14+③リレー情報確認!X14</f>
        <v>0</v>
      </c>
      <c r="AY102" s="254" t="s">
        <v>1164</v>
      </c>
    </row>
    <row r="103" spans="1:51">
      <c r="G103" s="13" t="s">
        <v>2</v>
      </c>
      <c r="H103" s="13"/>
      <c r="I103" s="58">
        <f>COUNTIF(I11:I100,"男")</f>
        <v>0</v>
      </c>
      <c r="AY103" s="254" t="s">
        <v>1165</v>
      </c>
    </row>
    <row r="104" spans="1:51">
      <c r="G104" s="1" t="s">
        <v>47</v>
      </c>
      <c r="I104" s="1">
        <f>COUNTIF(I11:I100,"女")</f>
        <v>0</v>
      </c>
      <c r="AY104" s="254" t="s">
        <v>1166</v>
      </c>
    </row>
    <row r="105" spans="1:51">
      <c r="G105" s="1" t="s">
        <v>130</v>
      </c>
      <c r="I105" s="1">
        <f>SUM(I103:I104)</f>
        <v>0</v>
      </c>
      <c r="AY105" s="254" t="s">
        <v>1167</v>
      </c>
    </row>
    <row r="106" spans="1:51">
      <c r="AY106" s="254" t="s">
        <v>1168</v>
      </c>
    </row>
    <row r="107" spans="1:51">
      <c r="AY107" s="254" t="s">
        <v>1169</v>
      </c>
    </row>
    <row r="108" spans="1:51">
      <c r="AY108" s="254" t="s">
        <v>1170</v>
      </c>
    </row>
    <row r="109" spans="1:51">
      <c r="AY109" s="254" t="s">
        <v>1171</v>
      </c>
    </row>
    <row r="110" spans="1:51">
      <c r="AY110" s="254" t="s">
        <v>1172</v>
      </c>
    </row>
    <row r="111" spans="1:51">
      <c r="AY111" s="254" t="s">
        <v>1173</v>
      </c>
    </row>
    <row r="112" spans="1:51">
      <c r="AY112" s="254" t="s">
        <v>1174</v>
      </c>
    </row>
    <row r="113" spans="51:51">
      <c r="AY113" s="254" t="s">
        <v>1175</v>
      </c>
    </row>
    <row r="114" spans="51:51">
      <c r="AY114" s="254" t="s">
        <v>1176</v>
      </c>
    </row>
    <row r="115" spans="51:51">
      <c r="AY115" s="254" t="s">
        <v>1177</v>
      </c>
    </row>
    <row r="116" spans="51:51">
      <c r="AY116" s="254" t="s">
        <v>1178</v>
      </c>
    </row>
    <row r="117" spans="51:51">
      <c r="AY117" s="254" t="s">
        <v>1179</v>
      </c>
    </row>
    <row r="118" spans="51:51">
      <c r="AY118" s="254" t="s">
        <v>1180</v>
      </c>
    </row>
    <row r="119" spans="51:51">
      <c r="AY119" s="254" t="s">
        <v>1181</v>
      </c>
    </row>
    <row r="120" spans="51:51">
      <c r="AY120" s="254" t="s">
        <v>1182</v>
      </c>
    </row>
    <row r="121" spans="51:51">
      <c r="AY121" s="254" t="s">
        <v>1183</v>
      </c>
    </row>
    <row r="122" spans="51:51">
      <c r="AY122" s="254" t="s">
        <v>1184</v>
      </c>
    </row>
    <row r="123" spans="51:51">
      <c r="AY123" s="254" t="s">
        <v>1185</v>
      </c>
    </row>
    <row r="124" spans="51:51">
      <c r="AY124" s="254" t="s">
        <v>1186</v>
      </c>
    </row>
    <row r="125" spans="51:51">
      <c r="AY125" s="254" t="s">
        <v>1187</v>
      </c>
    </row>
    <row r="126" spans="51:51">
      <c r="AY126" s="254" t="s">
        <v>1188</v>
      </c>
    </row>
    <row r="127" spans="51:51">
      <c r="AY127" s="254" t="s">
        <v>1189</v>
      </c>
    </row>
    <row r="128" spans="51:51">
      <c r="AY128" s="254" t="s">
        <v>1190</v>
      </c>
    </row>
    <row r="129" spans="51:51">
      <c r="AY129" s="254" t="s">
        <v>1191</v>
      </c>
    </row>
    <row r="130" spans="51:51">
      <c r="AY130" s="254" t="s">
        <v>1192</v>
      </c>
    </row>
    <row r="131" spans="51:51">
      <c r="AY131" s="254" t="s">
        <v>1193</v>
      </c>
    </row>
    <row r="132" spans="51:51">
      <c r="AY132" s="254" t="s">
        <v>1194</v>
      </c>
    </row>
    <row r="133" spans="51:51">
      <c r="AY133" s="254" t="s">
        <v>1195</v>
      </c>
    </row>
    <row r="134" spans="51:51">
      <c r="AY134" s="254" t="s">
        <v>1196</v>
      </c>
    </row>
    <row r="135" spans="51:51">
      <c r="AY135" s="254" t="s">
        <v>1197</v>
      </c>
    </row>
    <row r="136" spans="51:51">
      <c r="AY136" s="254" t="s">
        <v>1198</v>
      </c>
    </row>
    <row r="137" spans="51:51">
      <c r="AY137" s="254" t="s">
        <v>1199</v>
      </c>
    </row>
    <row r="138" spans="51:51">
      <c r="AY138" s="254" t="s">
        <v>1200</v>
      </c>
    </row>
    <row r="139" spans="51:51">
      <c r="AY139" s="254" t="s">
        <v>1201</v>
      </c>
    </row>
    <row r="140" spans="51:51">
      <c r="AY140" s="254" t="s">
        <v>1202</v>
      </c>
    </row>
    <row r="141" spans="51:51">
      <c r="AY141" s="254" t="s">
        <v>1203</v>
      </c>
    </row>
    <row r="142" spans="51:51">
      <c r="AY142" s="254" t="s">
        <v>1204</v>
      </c>
    </row>
    <row r="143" spans="51:51">
      <c r="AY143" s="254" t="s">
        <v>1205</v>
      </c>
    </row>
    <row r="144" spans="51:51">
      <c r="AY144" s="254" t="s">
        <v>1206</v>
      </c>
    </row>
    <row r="145" spans="51:51">
      <c r="AY145" s="254" t="s">
        <v>1207</v>
      </c>
    </row>
    <row r="146" spans="51:51">
      <c r="AY146" s="254" t="s">
        <v>1208</v>
      </c>
    </row>
    <row r="147" spans="51:51">
      <c r="AY147" s="254" t="s">
        <v>1209</v>
      </c>
    </row>
    <row r="148" spans="51:51">
      <c r="AY148" s="254" t="s">
        <v>1210</v>
      </c>
    </row>
    <row r="149" spans="51:51">
      <c r="AY149" s="254" t="s">
        <v>1211</v>
      </c>
    </row>
    <row r="150" spans="51:51">
      <c r="AY150" s="254" t="s">
        <v>1212</v>
      </c>
    </row>
    <row r="151" spans="51:51">
      <c r="AY151" s="254" t="s">
        <v>1213</v>
      </c>
    </row>
    <row r="152" spans="51:51">
      <c r="AY152" s="254" t="s">
        <v>1214</v>
      </c>
    </row>
    <row r="153" spans="51:51">
      <c r="AY153" s="254" t="s">
        <v>1215</v>
      </c>
    </row>
    <row r="154" spans="51:51">
      <c r="AY154" s="254" t="s">
        <v>1216</v>
      </c>
    </row>
    <row r="155" spans="51:51">
      <c r="AY155" s="254" t="s">
        <v>1217</v>
      </c>
    </row>
    <row r="156" spans="51:51">
      <c r="AY156" s="254" t="s">
        <v>1218</v>
      </c>
    </row>
    <row r="157" spans="51:51">
      <c r="AY157" s="254" t="s">
        <v>1219</v>
      </c>
    </row>
    <row r="158" spans="51:51">
      <c r="AY158" s="254" t="s">
        <v>1220</v>
      </c>
    </row>
    <row r="159" spans="51:51">
      <c r="AY159" s="254" t="s">
        <v>1221</v>
      </c>
    </row>
    <row r="160" spans="51:51">
      <c r="AY160" s="254" t="s">
        <v>1222</v>
      </c>
    </row>
    <row r="161" spans="51:51">
      <c r="AY161" s="254" t="s">
        <v>1223</v>
      </c>
    </row>
    <row r="162" spans="51:51">
      <c r="AY162" s="254" t="s">
        <v>1224</v>
      </c>
    </row>
    <row r="163" spans="51:51">
      <c r="AY163" s="254" t="s">
        <v>1225</v>
      </c>
    </row>
    <row r="164" spans="51:51">
      <c r="AY164" s="254" t="s">
        <v>1226</v>
      </c>
    </row>
    <row r="165" spans="51:51">
      <c r="AY165" s="254" t="s">
        <v>1227</v>
      </c>
    </row>
    <row r="166" spans="51:51">
      <c r="AY166" s="254" t="s">
        <v>1228</v>
      </c>
    </row>
    <row r="167" spans="51:51">
      <c r="AY167" s="254" t="s">
        <v>1229</v>
      </c>
    </row>
    <row r="168" spans="51:51">
      <c r="AY168" s="254" t="s">
        <v>1230</v>
      </c>
    </row>
    <row r="169" spans="51:51">
      <c r="AY169" s="254" t="s">
        <v>1231</v>
      </c>
    </row>
    <row r="170" spans="51:51">
      <c r="AY170" s="254" t="s">
        <v>1232</v>
      </c>
    </row>
    <row r="171" spans="51:51">
      <c r="AY171" s="254" t="s">
        <v>1233</v>
      </c>
    </row>
    <row r="172" spans="51:51">
      <c r="AY172" s="254" t="s">
        <v>1234</v>
      </c>
    </row>
    <row r="173" spans="51:51">
      <c r="AY173" s="254" t="s">
        <v>1235</v>
      </c>
    </row>
    <row r="174" spans="51:51">
      <c r="AY174" s="254" t="s">
        <v>1236</v>
      </c>
    </row>
    <row r="175" spans="51:51">
      <c r="AY175" s="254" t="s">
        <v>1237</v>
      </c>
    </row>
    <row r="176" spans="51:51">
      <c r="AY176" s="254" t="s">
        <v>1238</v>
      </c>
    </row>
    <row r="177" spans="51:51">
      <c r="AY177" s="254" t="s">
        <v>1239</v>
      </c>
    </row>
    <row r="178" spans="51:51">
      <c r="AY178" s="254" t="s">
        <v>1240</v>
      </c>
    </row>
    <row r="179" spans="51:51">
      <c r="AY179" s="254" t="s">
        <v>1241</v>
      </c>
    </row>
    <row r="180" spans="51:51">
      <c r="AY180" s="254" t="s">
        <v>1242</v>
      </c>
    </row>
    <row r="181" spans="51:51">
      <c r="AY181" s="254" t="s">
        <v>1243</v>
      </c>
    </row>
    <row r="182" spans="51:51">
      <c r="AY182" s="254" t="s">
        <v>1244</v>
      </c>
    </row>
    <row r="183" spans="51:51">
      <c r="AY183" s="254" t="s">
        <v>1245</v>
      </c>
    </row>
    <row r="184" spans="51:51">
      <c r="AY184" s="254" t="s">
        <v>1246</v>
      </c>
    </row>
    <row r="185" spans="51:51">
      <c r="AY185" s="254" t="s">
        <v>1247</v>
      </c>
    </row>
    <row r="186" spans="51:51">
      <c r="AY186" s="254" t="s">
        <v>1248</v>
      </c>
    </row>
    <row r="187" spans="51:51">
      <c r="AY187" s="254" t="s">
        <v>1249</v>
      </c>
    </row>
    <row r="188" spans="51:51">
      <c r="AY188" s="254" t="s">
        <v>1250</v>
      </c>
    </row>
    <row r="189" spans="51:51">
      <c r="AY189" s="254" t="s">
        <v>1251</v>
      </c>
    </row>
    <row r="190" spans="51:51">
      <c r="AY190" s="254" t="s">
        <v>1252</v>
      </c>
    </row>
    <row r="191" spans="51:51">
      <c r="AY191" s="254" t="s">
        <v>1253</v>
      </c>
    </row>
    <row r="192" spans="51:51">
      <c r="AY192" s="254" t="s">
        <v>1254</v>
      </c>
    </row>
    <row r="193" spans="51:51">
      <c r="AY193" s="254" t="s">
        <v>1255</v>
      </c>
    </row>
    <row r="194" spans="51:51">
      <c r="AY194" s="254" t="s">
        <v>1256</v>
      </c>
    </row>
    <row r="195" spans="51:51">
      <c r="AY195" s="254" t="s">
        <v>1257</v>
      </c>
    </row>
    <row r="196" spans="51:51">
      <c r="AY196" s="254" t="s">
        <v>1258</v>
      </c>
    </row>
    <row r="197" spans="51:51">
      <c r="AY197" s="254" t="s">
        <v>1259</v>
      </c>
    </row>
    <row r="198" spans="51:51">
      <c r="AY198" s="254" t="s">
        <v>1260</v>
      </c>
    </row>
    <row r="199" spans="51:51">
      <c r="AY199" s="254" t="s">
        <v>1261</v>
      </c>
    </row>
    <row r="200" spans="51:51">
      <c r="AY200" s="254" t="s">
        <v>1262</v>
      </c>
    </row>
    <row r="201" spans="51:51">
      <c r="AY201" s="254" t="s">
        <v>1263</v>
      </c>
    </row>
    <row r="202" spans="51:51">
      <c r="AY202" s="254" t="s">
        <v>1264</v>
      </c>
    </row>
    <row r="203" spans="51:51">
      <c r="AY203" s="254" t="s">
        <v>1265</v>
      </c>
    </row>
    <row r="204" spans="51:51">
      <c r="AY204" s="254" t="s">
        <v>1266</v>
      </c>
    </row>
    <row r="205" spans="51:51">
      <c r="AY205" s="254" t="s">
        <v>1267</v>
      </c>
    </row>
    <row r="206" spans="51:51">
      <c r="AY206" s="254" t="s">
        <v>1268</v>
      </c>
    </row>
    <row r="207" spans="51:51">
      <c r="AY207" s="254" t="s">
        <v>1269</v>
      </c>
    </row>
    <row r="208" spans="51:51">
      <c r="AY208" s="254" t="s">
        <v>1270</v>
      </c>
    </row>
    <row r="209" spans="51:51">
      <c r="AY209" s="254" t="s">
        <v>1271</v>
      </c>
    </row>
    <row r="210" spans="51:51">
      <c r="AY210" s="254" t="s">
        <v>1272</v>
      </c>
    </row>
    <row r="211" spans="51:51">
      <c r="AY211" s="254" t="s">
        <v>1273</v>
      </c>
    </row>
    <row r="212" spans="51:51">
      <c r="AY212" s="254" t="s">
        <v>1274</v>
      </c>
    </row>
    <row r="213" spans="51:51">
      <c r="AY213" s="254" t="s">
        <v>1275</v>
      </c>
    </row>
    <row r="214" spans="51:51">
      <c r="AY214" s="254" t="s">
        <v>1276</v>
      </c>
    </row>
    <row r="215" spans="51:51">
      <c r="AY215" s="254" t="s">
        <v>1277</v>
      </c>
    </row>
    <row r="216" spans="51:51">
      <c r="AY216" s="254" t="s">
        <v>1278</v>
      </c>
    </row>
    <row r="217" spans="51:51">
      <c r="AY217" s="254" t="s">
        <v>1279</v>
      </c>
    </row>
    <row r="218" spans="51:51">
      <c r="AY218" s="254" t="s">
        <v>1280</v>
      </c>
    </row>
    <row r="219" spans="51:51">
      <c r="AY219" s="254" t="s">
        <v>1281</v>
      </c>
    </row>
    <row r="220" spans="51:51">
      <c r="AY220" s="254" t="s">
        <v>1282</v>
      </c>
    </row>
    <row r="221" spans="51:51">
      <c r="AY221" s="254" t="s">
        <v>1283</v>
      </c>
    </row>
    <row r="222" spans="51:51">
      <c r="AY222" s="254" t="s">
        <v>1284</v>
      </c>
    </row>
    <row r="223" spans="51:51">
      <c r="AY223" s="254" t="s">
        <v>1285</v>
      </c>
    </row>
    <row r="224" spans="51:51">
      <c r="AY224" s="254" t="s">
        <v>1286</v>
      </c>
    </row>
    <row r="225" spans="51:51">
      <c r="AY225" s="254" t="s">
        <v>1287</v>
      </c>
    </row>
    <row r="226" spans="51:51">
      <c r="AY226" s="254" t="s">
        <v>1288</v>
      </c>
    </row>
    <row r="227" spans="51:51">
      <c r="AY227" s="254" t="s">
        <v>1289</v>
      </c>
    </row>
    <row r="228" spans="51:51">
      <c r="AY228" s="254" t="s">
        <v>1290</v>
      </c>
    </row>
    <row r="229" spans="51:51">
      <c r="AY229" s="254" t="s">
        <v>1291</v>
      </c>
    </row>
    <row r="230" spans="51:51">
      <c r="AY230" s="254" t="s">
        <v>1292</v>
      </c>
    </row>
    <row r="231" spans="51:51">
      <c r="AY231" s="254" t="s">
        <v>1293</v>
      </c>
    </row>
    <row r="232" spans="51:51">
      <c r="AY232" s="254" t="s">
        <v>1294</v>
      </c>
    </row>
    <row r="233" spans="51:51">
      <c r="AY233" s="254" t="s">
        <v>1295</v>
      </c>
    </row>
    <row r="234" spans="51:51">
      <c r="AY234" s="254" t="s">
        <v>1296</v>
      </c>
    </row>
    <row r="235" spans="51:51">
      <c r="AY235" s="254" t="s">
        <v>1297</v>
      </c>
    </row>
    <row r="236" spans="51:51">
      <c r="AY236" s="254" t="s">
        <v>1298</v>
      </c>
    </row>
    <row r="237" spans="51:51">
      <c r="AY237" s="254" t="s">
        <v>1299</v>
      </c>
    </row>
    <row r="238" spans="51:51">
      <c r="AY238" s="254" t="s">
        <v>1300</v>
      </c>
    </row>
  </sheetData>
  <sheetProtection sheet="1" objects="1" scenarios="1" formatCells="0" formatColumns="0" formatRows="0" insertColumns="0" insertRows="0" deleteColumns="0" deleteRows="0" selectLockedCells="1"/>
  <mergeCells count="189">
    <mergeCell ref="V4:W4"/>
    <mergeCell ref="S4:S5"/>
    <mergeCell ref="F9:G9"/>
    <mergeCell ref="Q4:Q5"/>
    <mergeCell ref="T13:U13"/>
    <mergeCell ref="T14:U14"/>
    <mergeCell ref="T15:U15"/>
    <mergeCell ref="T16:U16"/>
    <mergeCell ref="T17:U17"/>
    <mergeCell ref="T9:U9"/>
    <mergeCell ref="T10:U10"/>
    <mergeCell ref="T11:U11"/>
    <mergeCell ref="T12:U12"/>
    <mergeCell ref="T23:U23"/>
    <mergeCell ref="T24:U24"/>
    <mergeCell ref="T25:U25"/>
    <mergeCell ref="T26:U26"/>
    <mergeCell ref="T27:U27"/>
    <mergeCell ref="T18:U18"/>
    <mergeCell ref="T19:U19"/>
    <mergeCell ref="T20:U20"/>
    <mergeCell ref="T21:U21"/>
    <mergeCell ref="T22:U22"/>
    <mergeCell ref="T33:U33"/>
    <mergeCell ref="T34:U34"/>
    <mergeCell ref="T35:U35"/>
    <mergeCell ref="T36:U36"/>
    <mergeCell ref="T37:U37"/>
    <mergeCell ref="T28:U28"/>
    <mergeCell ref="T29:U29"/>
    <mergeCell ref="T30:U30"/>
    <mergeCell ref="T31:U31"/>
    <mergeCell ref="T32:U32"/>
    <mergeCell ref="T43:U43"/>
    <mergeCell ref="T44:U44"/>
    <mergeCell ref="T45:U45"/>
    <mergeCell ref="T46:U46"/>
    <mergeCell ref="T47:U47"/>
    <mergeCell ref="T38:U38"/>
    <mergeCell ref="T39:U39"/>
    <mergeCell ref="T40:U40"/>
    <mergeCell ref="T41:U41"/>
    <mergeCell ref="T42:U42"/>
    <mergeCell ref="T53:U53"/>
    <mergeCell ref="T54:U54"/>
    <mergeCell ref="T55:U55"/>
    <mergeCell ref="T56:U56"/>
    <mergeCell ref="T57:U57"/>
    <mergeCell ref="T48:U48"/>
    <mergeCell ref="T49:U49"/>
    <mergeCell ref="T50:U50"/>
    <mergeCell ref="T51:U51"/>
    <mergeCell ref="T52:U52"/>
    <mergeCell ref="T63:U63"/>
    <mergeCell ref="T64:U64"/>
    <mergeCell ref="T65:U65"/>
    <mergeCell ref="T66:U66"/>
    <mergeCell ref="T67:U67"/>
    <mergeCell ref="T58:U58"/>
    <mergeCell ref="T59:U59"/>
    <mergeCell ref="T60:U60"/>
    <mergeCell ref="T61:U61"/>
    <mergeCell ref="T62:U62"/>
    <mergeCell ref="T73:U73"/>
    <mergeCell ref="T74:U74"/>
    <mergeCell ref="T75:U75"/>
    <mergeCell ref="T76:U76"/>
    <mergeCell ref="T77:U77"/>
    <mergeCell ref="T68:U68"/>
    <mergeCell ref="T69:U69"/>
    <mergeCell ref="T70:U70"/>
    <mergeCell ref="T71:U71"/>
    <mergeCell ref="T72:U72"/>
    <mergeCell ref="T91:U91"/>
    <mergeCell ref="T92:U92"/>
    <mergeCell ref="T83:U83"/>
    <mergeCell ref="T84:U84"/>
    <mergeCell ref="T85:U85"/>
    <mergeCell ref="T86:U86"/>
    <mergeCell ref="T87:U87"/>
    <mergeCell ref="T78:U78"/>
    <mergeCell ref="T79:U79"/>
    <mergeCell ref="T80:U80"/>
    <mergeCell ref="T81:U81"/>
    <mergeCell ref="T82:U82"/>
    <mergeCell ref="T98:U98"/>
    <mergeCell ref="T99:U99"/>
    <mergeCell ref="T100:U100"/>
    <mergeCell ref="T4:U4"/>
    <mergeCell ref="V9:W9"/>
    <mergeCell ref="V10:W10"/>
    <mergeCell ref="V11:W11"/>
    <mergeCell ref="V12:W12"/>
    <mergeCell ref="V13:W13"/>
    <mergeCell ref="V14:W14"/>
    <mergeCell ref="V15:W15"/>
    <mergeCell ref="V16:W16"/>
    <mergeCell ref="V17:W17"/>
    <mergeCell ref="V18:W18"/>
    <mergeCell ref="V19:W19"/>
    <mergeCell ref="V20:W20"/>
    <mergeCell ref="T93:U93"/>
    <mergeCell ref="T94:U94"/>
    <mergeCell ref="T95:U95"/>
    <mergeCell ref="T96:U96"/>
    <mergeCell ref="T97:U97"/>
    <mergeCell ref="T88:U88"/>
    <mergeCell ref="T89:U89"/>
    <mergeCell ref="T90:U90"/>
    <mergeCell ref="V26:W26"/>
    <mergeCell ref="V27:W27"/>
    <mergeCell ref="V28:W28"/>
    <mergeCell ref="V29:W29"/>
    <mergeCell ref="V30:W30"/>
    <mergeCell ref="V21:W21"/>
    <mergeCell ref="V22:W22"/>
    <mergeCell ref="V23:W23"/>
    <mergeCell ref="V24:W24"/>
    <mergeCell ref="V25:W25"/>
    <mergeCell ref="V36:W36"/>
    <mergeCell ref="V37:W37"/>
    <mergeCell ref="V38:W38"/>
    <mergeCell ref="V39:W39"/>
    <mergeCell ref="V40:W40"/>
    <mergeCell ref="V31:W31"/>
    <mergeCell ref="V32:W32"/>
    <mergeCell ref="V33:W33"/>
    <mergeCell ref="V34:W34"/>
    <mergeCell ref="V35:W35"/>
    <mergeCell ref="V46:W46"/>
    <mergeCell ref="V47:W47"/>
    <mergeCell ref="V48:W48"/>
    <mergeCell ref="V49:W49"/>
    <mergeCell ref="V50:W50"/>
    <mergeCell ref="V41:W41"/>
    <mergeCell ref="V42:W42"/>
    <mergeCell ref="V43:W43"/>
    <mergeCell ref="V44:W44"/>
    <mergeCell ref="V45:W45"/>
    <mergeCell ref="V56:W56"/>
    <mergeCell ref="V57:W57"/>
    <mergeCell ref="V58:W58"/>
    <mergeCell ref="V59:W59"/>
    <mergeCell ref="V60:W60"/>
    <mergeCell ref="V51:W51"/>
    <mergeCell ref="V52:W52"/>
    <mergeCell ref="V53:W53"/>
    <mergeCell ref="V54:W54"/>
    <mergeCell ref="V55:W55"/>
    <mergeCell ref="V66:W66"/>
    <mergeCell ref="V67:W67"/>
    <mergeCell ref="V68:W68"/>
    <mergeCell ref="V69:W69"/>
    <mergeCell ref="V70:W70"/>
    <mergeCell ref="V61:W61"/>
    <mergeCell ref="V62:W62"/>
    <mergeCell ref="V63:W63"/>
    <mergeCell ref="V64:W64"/>
    <mergeCell ref="V65:W65"/>
    <mergeCell ref="V76:W76"/>
    <mergeCell ref="V77:W77"/>
    <mergeCell ref="V78:W78"/>
    <mergeCell ref="V79:W79"/>
    <mergeCell ref="V80:W80"/>
    <mergeCell ref="V71:W71"/>
    <mergeCell ref="V72:W72"/>
    <mergeCell ref="V73:W73"/>
    <mergeCell ref="V74:W74"/>
    <mergeCell ref="V75:W75"/>
    <mergeCell ref="V86:W86"/>
    <mergeCell ref="V87:W87"/>
    <mergeCell ref="V88:W88"/>
    <mergeCell ref="V89:W89"/>
    <mergeCell ref="V90:W90"/>
    <mergeCell ref="V81:W81"/>
    <mergeCell ref="V82:W82"/>
    <mergeCell ref="V83:W83"/>
    <mergeCell ref="V84:W84"/>
    <mergeCell ref="V85:W85"/>
    <mergeCell ref="V96:W96"/>
    <mergeCell ref="V97:W97"/>
    <mergeCell ref="V98:W98"/>
    <mergeCell ref="V99:W99"/>
    <mergeCell ref="V100:W100"/>
    <mergeCell ref="V91:W91"/>
    <mergeCell ref="V92:W92"/>
    <mergeCell ref="V93:W93"/>
    <mergeCell ref="V94:W94"/>
    <mergeCell ref="V95:W95"/>
  </mergeCells>
  <phoneticPr fontId="6"/>
  <dataValidations count="15">
    <dataValidation type="list" allowBlank="1" showInputMessage="1" showErrorMessage="1" sqref="R11:R100">
      <formula1>IF(I11="","",IF(I11="男",$AA$11:$AA$43,$AB$11:$AB$39))</formula1>
    </dataValidation>
    <dataValidation imeMode="off" allowBlank="1" showInputMessage="1" showErrorMessage="1" sqref="P11:P100 U6:U7 M11:M100 S11:S100 W6:W7 G11:G100"/>
    <dataValidation type="list" allowBlank="1" showInputMessage="1" showErrorMessage="1" sqref="V21:V100">
      <formula1>$AC$12</formula1>
    </dataValidation>
    <dataValidation imeMode="hiragana" allowBlank="1" showInputMessage="1" showErrorMessage="1" sqref="D11:D100"/>
    <dataValidation imeMode="halfKatakana" allowBlank="1" showInputMessage="1" showErrorMessage="1" sqref="E10:H10 E11:F100"/>
    <dataValidation type="whole" imeMode="off" allowBlank="1" showInputMessage="1" showErrorMessage="1" sqref="C11:C100">
      <formula1>0</formula1>
      <formula2>9999</formula2>
    </dataValidation>
    <dataValidation type="list" imeMode="off" allowBlank="1" showInputMessage="1" showErrorMessage="1" sqref="V11:W20 T11:U100">
      <formula1>"○"</formula1>
    </dataValidation>
    <dataValidation type="list" allowBlank="1" showInputMessage="1" showErrorMessage="1" sqref="T6:T7 V6:V7">
      <formula1>"OP"</formula1>
    </dataValidation>
    <dataValidation type="list" allowBlank="1" showInputMessage="1" showErrorMessage="1" sqref="O11:O100">
      <formula1>IF(I11="","",IF(I11="男",$AA$47:$AA$60,$AB$46:$AB$60))</formula1>
    </dataValidation>
    <dataValidation type="list" allowBlank="1" showInputMessage="1" showErrorMessage="1" sqref="I11:I100">
      <formula1>$Z$12:$Z$13</formula1>
    </dataValidation>
    <dataValidation type="custom" imeMode="off" allowBlank="1" showInputMessage="1" showErrorMessage="1" sqref="B11:B100">
      <formula1>EXACT(B11,UPPER(ASC(B11)))</formula1>
    </dataValidation>
    <dataValidation type="whole" allowBlank="1" showInputMessage="1" showErrorMessage="1" sqref="K11:K100">
      <formula1>10000000</formula1>
      <formula2>99999999</formula2>
    </dataValidation>
    <dataValidation type="list" imeMode="off" allowBlank="1" showInputMessage="1" showErrorMessage="1" sqref="J11:J100">
      <formula1>$Z$17:$Z$35</formula1>
    </dataValidation>
    <dataValidation type="list" imeMode="off" allowBlank="1" showInputMessage="1" showErrorMessage="1" sqref="H11:H100">
      <formula1>$AY$1:$AY$238</formula1>
    </dataValidation>
    <dataValidation type="list" allowBlank="1" showInputMessage="1" showErrorMessage="1" sqref="L11:L100">
      <formula1>IF(I11="","",IF(I11="男",$AA$30:$AA$45,$AB$30:$AB$44))</formula1>
    </dataValidation>
  </dataValidations>
  <pageMargins left="0.7" right="0.7" top="0.75" bottom="0.75" header="0.3" footer="0.3"/>
  <pageSetup paperSize="9" orientation="portrait" verticalDpi="0" r:id="rId1"/>
  <ignoredErrors>
    <ignoredError sqref="AR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14"/>
  <sheetViews>
    <sheetView workbookViewId="0">
      <selection activeCell="J1" sqref="J1:R1"/>
    </sheetView>
  </sheetViews>
  <sheetFormatPr defaultColWidth="9" defaultRowHeight="13.5"/>
  <cols>
    <col min="1" max="1" width="1.875" style="31" customWidth="1"/>
    <col min="2" max="2" width="4.5" style="31" customWidth="1"/>
    <col min="3" max="3" width="9.625" style="31" customWidth="1"/>
    <col min="4" max="4" width="12.25" style="31" bestFit="1" customWidth="1"/>
    <col min="5" max="5" width="9.5" style="31" customWidth="1"/>
    <col min="6" max="6" width="8.5" style="31" bestFit="1" customWidth="1"/>
    <col min="7" max="7" width="5" style="32" customWidth="1"/>
    <col min="8" max="8" width="4.5" style="31" customWidth="1"/>
    <col min="9" max="9" width="6.5" style="31" customWidth="1"/>
    <col min="10" max="10" width="12.25" style="31" customWidth="1"/>
    <col min="11" max="11" width="9.5" style="31" customWidth="1"/>
    <col min="12" max="12" width="8.5" style="31" bestFit="1" customWidth="1"/>
    <col min="13" max="13" width="5" style="34" customWidth="1"/>
    <col min="14" max="14" width="4.5" style="31" customWidth="1"/>
    <col min="15" max="15" width="6.5" style="31" bestFit="1" customWidth="1"/>
    <col min="16" max="16" width="12.25" style="31" customWidth="1"/>
    <col min="17" max="17" width="9.5" style="31" customWidth="1"/>
    <col min="18" max="18" width="8.5" style="31" bestFit="1" customWidth="1"/>
    <col min="19" max="19" width="5" style="34" customWidth="1"/>
    <col min="20" max="20" width="4.5" style="31" customWidth="1"/>
    <col min="21" max="21" width="6.5" style="31" bestFit="1" customWidth="1"/>
    <col min="22" max="22" width="12.25" style="31" customWidth="1"/>
    <col min="23" max="23" width="9.5" style="31" customWidth="1"/>
    <col min="24" max="24" width="8.5" style="31" bestFit="1" customWidth="1"/>
    <col min="25" max="26" width="9" style="31"/>
    <col min="27" max="27" width="9" style="31" customWidth="1"/>
    <col min="28" max="16384" width="9" style="31"/>
  </cols>
  <sheetData>
    <row r="1" spans="1:24" ht="18" thickBot="1">
      <c r="A1" s="30" t="s">
        <v>132</v>
      </c>
      <c r="H1" s="33"/>
      <c r="I1" s="52" t="s">
        <v>62</v>
      </c>
      <c r="J1" s="529" t="str">
        <f>IF(①団体情報入力!C6="","",①団体情報入力!C6)</f>
        <v/>
      </c>
      <c r="K1" s="530"/>
      <c r="L1" s="531"/>
      <c r="M1" s="29"/>
      <c r="O1" s="52" t="s">
        <v>95</v>
      </c>
      <c r="P1" s="529" t="str">
        <f>IF(①団体情報入力!C7="","",①団体情報入力!C7)</f>
        <v/>
      </c>
      <c r="Q1" s="530"/>
      <c r="R1" s="531"/>
      <c r="T1" s="33"/>
      <c r="W1" s="72"/>
    </row>
    <row r="2" spans="1:24">
      <c r="H2" s="33"/>
      <c r="N2" s="33"/>
      <c r="T2" s="33"/>
    </row>
    <row r="3" spans="1:24" s="77" customFormat="1">
      <c r="A3" s="78"/>
      <c r="B3" s="74"/>
      <c r="C3" s="75" t="s">
        <v>112</v>
      </c>
      <c r="D3" s="76"/>
      <c r="E3" s="76"/>
      <c r="F3" s="76"/>
      <c r="G3" s="76"/>
      <c r="H3" s="76"/>
      <c r="I3" s="76"/>
      <c r="J3" s="76"/>
      <c r="K3" s="76"/>
      <c r="L3" s="76"/>
      <c r="M3" s="76"/>
      <c r="N3" s="76"/>
      <c r="O3" s="76"/>
      <c r="P3" s="92"/>
      <c r="Q3" s="92"/>
      <c r="R3" s="92"/>
      <c r="S3" s="92"/>
      <c r="T3" s="92"/>
      <c r="U3" s="92"/>
      <c r="V3" s="92"/>
      <c r="W3" s="92"/>
    </row>
    <row r="4" spans="1:24" s="77" customFormat="1">
      <c r="A4" s="78"/>
      <c r="B4" s="74"/>
      <c r="C4" s="75" t="s">
        <v>113</v>
      </c>
      <c r="D4" s="76"/>
      <c r="E4" s="76"/>
      <c r="F4" s="76"/>
      <c r="G4" s="76"/>
      <c r="H4" s="76"/>
      <c r="I4" s="76"/>
      <c r="J4" s="76"/>
      <c r="K4" s="76"/>
      <c r="L4" s="76"/>
      <c r="M4" s="76"/>
      <c r="N4" s="76"/>
      <c r="O4" s="76"/>
      <c r="P4" s="92"/>
      <c r="Q4" s="92"/>
      <c r="R4" s="92"/>
      <c r="S4" s="92"/>
      <c r="T4" s="92"/>
      <c r="U4" s="92"/>
      <c r="V4" s="92"/>
      <c r="W4" s="92"/>
    </row>
    <row r="5" spans="1:24">
      <c r="C5" s="75" t="s">
        <v>137</v>
      </c>
      <c r="D5" s="76"/>
      <c r="E5" s="76"/>
      <c r="F5" s="76"/>
      <c r="G5" s="76"/>
      <c r="H5" s="76"/>
      <c r="I5" s="76"/>
      <c r="J5" s="76"/>
      <c r="K5" s="76"/>
      <c r="L5" s="76"/>
      <c r="M5" s="76"/>
      <c r="N5" s="76"/>
      <c r="O5" s="76"/>
      <c r="P5" s="152"/>
      <c r="Q5" s="152"/>
      <c r="R5" s="152"/>
      <c r="S5" s="153"/>
      <c r="T5" s="154"/>
      <c r="U5" s="152"/>
      <c r="V5" s="152"/>
    </row>
    <row r="6" spans="1:24" s="79" customFormat="1">
      <c r="A6" s="89"/>
      <c r="B6" s="533" t="s">
        <v>87</v>
      </c>
      <c r="C6" s="533"/>
      <c r="D6" s="533"/>
      <c r="E6" s="533"/>
      <c r="F6" s="533"/>
      <c r="G6" s="90"/>
      <c r="H6" s="535" t="s">
        <v>88</v>
      </c>
      <c r="I6" s="536"/>
      <c r="J6" s="536"/>
      <c r="K6" s="536"/>
      <c r="L6" s="537"/>
      <c r="M6" s="91"/>
      <c r="N6" s="534" t="s">
        <v>89</v>
      </c>
      <c r="O6" s="534"/>
      <c r="P6" s="534"/>
      <c r="Q6" s="534"/>
      <c r="R6" s="534"/>
      <c r="S6" s="91"/>
      <c r="T6" s="534" t="s">
        <v>90</v>
      </c>
      <c r="U6" s="534"/>
      <c r="V6" s="534"/>
      <c r="W6" s="534"/>
      <c r="X6" s="534"/>
    </row>
    <row r="7" spans="1:24">
      <c r="B7" s="80" t="s">
        <v>77</v>
      </c>
      <c r="C7" s="80" t="s">
        <v>0</v>
      </c>
      <c r="D7" s="80" t="s">
        <v>44</v>
      </c>
      <c r="E7" s="80" t="s">
        <v>100</v>
      </c>
      <c r="F7" s="80" t="s">
        <v>39</v>
      </c>
      <c r="H7" s="81" t="s">
        <v>77</v>
      </c>
      <c r="I7" s="81" t="s">
        <v>0</v>
      </c>
      <c r="J7" s="80" t="s">
        <v>44</v>
      </c>
      <c r="K7" s="80" t="s">
        <v>100</v>
      </c>
      <c r="L7" s="80" t="s">
        <v>39</v>
      </c>
      <c r="N7" s="81" t="s">
        <v>77</v>
      </c>
      <c r="O7" s="81" t="s">
        <v>0</v>
      </c>
      <c r="P7" s="80" t="s">
        <v>44</v>
      </c>
      <c r="Q7" s="80" t="s">
        <v>100</v>
      </c>
      <c r="R7" s="80" t="s">
        <v>39</v>
      </c>
      <c r="T7" s="81" t="s">
        <v>77</v>
      </c>
      <c r="U7" s="81" t="s">
        <v>0</v>
      </c>
      <c r="V7" s="80" t="s">
        <v>44</v>
      </c>
      <c r="W7" s="80" t="s">
        <v>100</v>
      </c>
      <c r="X7" s="80" t="s">
        <v>39</v>
      </c>
    </row>
    <row r="8" spans="1:24">
      <c r="B8" s="82">
        <v>1</v>
      </c>
      <c r="C8" s="82" t="str">
        <f>IF(②選手情報入力!$AQ$10&lt;1,"",VLOOKUP(B8,②選手情報入力!$AP$11:$AQ$100,2,FALSE))</f>
        <v/>
      </c>
      <c r="D8" s="63" t="str">
        <f>IF(C8="","",VLOOKUP(C8,②選手情報入力!$AD$11:$AE$100,2,FALSE))</f>
        <v/>
      </c>
      <c r="E8" s="63" t="str">
        <f>IF(C8="","",VLOOKUP(C8,②選手情報入力!$AD$11:$AJ$100,6,FALSE))</f>
        <v/>
      </c>
      <c r="F8" s="532" t="str">
        <f>IF(②選手情報入力!U6="","",②選手情報入力!U6)</f>
        <v/>
      </c>
      <c r="H8" s="82">
        <v>1</v>
      </c>
      <c r="I8" s="82" t="str">
        <f>IF(②選手情報入力!$AS$10&lt;1,"",VLOOKUP(H8,②選手情報入力!$AR$11:$AS$100,2,FALSE))</f>
        <v/>
      </c>
      <c r="J8" s="63" t="str">
        <f>IF(I8="","",VLOOKUP(I8,②選手情報入力!$AD$11:$AE$100,2,FALSE))</f>
        <v/>
      </c>
      <c r="K8" s="63" t="str">
        <f>IF(I8="","",VLOOKUP(I8,②選手情報入力!$AD$11:$AJ$100,6,FALSE))</f>
        <v/>
      </c>
      <c r="L8" s="538" t="str">
        <f>IF(②選手情報入力!W6="","",②選手情報入力!W6)</f>
        <v/>
      </c>
      <c r="N8" s="82">
        <v>1</v>
      </c>
      <c r="O8" s="82" t="str">
        <f>IF(②選手情報入力!$AU$10&lt;1,"",VLOOKUP(N8,②選手情報入力!$AT$11:$AU$100,2,FALSE))</f>
        <v/>
      </c>
      <c r="P8" s="63" t="str">
        <f>IF(O8="","",VLOOKUP(O8,②選手情報入力!$AJ$11:$AK$100,2,FALSE))</f>
        <v/>
      </c>
      <c r="Q8" s="63" t="str">
        <f>IF(O8="","",VLOOKUP(O8,②選手情報入力!$AJ$11:$AQ$100,6,FALSE))</f>
        <v/>
      </c>
      <c r="R8" s="532" t="str">
        <f>IF(②選手情報入力!U7="","",②選手情報入力!U7)</f>
        <v/>
      </c>
      <c r="T8" s="82">
        <v>1</v>
      </c>
      <c r="U8" s="82" t="str">
        <f>IF(②選手情報入力!$AW$10&lt;1,"",VLOOKUP(T8,②選手情報入力!$AV$11:$AW$100,2,FALSE))</f>
        <v/>
      </c>
      <c r="V8" s="63" t="str">
        <f>IF(U8="","",VLOOKUP(U8,②選手情報入力!$AJ$11:$AK$100,2,FALSE))</f>
        <v/>
      </c>
      <c r="W8" s="63" t="str">
        <f>IF(U8="","",VLOOKUP(U8,②選手情報入力!$AJ$11:$AQ$100,6,FALSE))</f>
        <v/>
      </c>
      <c r="X8" s="532" t="str">
        <f>IF(②選手情報入力!W7="","",②選手情報入力!W7)</f>
        <v/>
      </c>
    </row>
    <row r="9" spans="1:24">
      <c r="B9" s="83">
        <v>2</v>
      </c>
      <c r="C9" s="82" t="str">
        <f>IF(②選手情報入力!$AQ$10&lt;2,"",VLOOKUP(B9,②選手情報入力!$AP$11:$AQ$100,2,FALSE))</f>
        <v/>
      </c>
      <c r="D9" s="63" t="str">
        <f>IF(C9="","",VLOOKUP(C9,②選手情報入力!$AD$11:$AE$100,2,FALSE))</f>
        <v/>
      </c>
      <c r="E9" s="64" t="str">
        <f>IF(C9="","",VLOOKUP(C9,②選手情報入力!$AD$11:$AJ$100,6,FALSE))</f>
        <v/>
      </c>
      <c r="F9" s="532"/>
      <c r="H9" s="83">
        <v>2</v>
      </c>
      <c r="I9" s="83" t="str">
        <f>IF(②選手情報入力!$AS$10&lt;2,"",VLOOKUP(H9,②選手情報入力!$AR$11:$AS$100,2,FALSE))</f>
        <v/>
      </c>
      <c r="J9" s="64" t="str">
        <f>IF(I9="","",VLOOKUP(I9,②選手情報入力!$AD$11:$AE$100,2,FALSE))</f>
        <v/>
      </c>
      <c r="K9" s="64" t="str">
        <f>IF(I9="","",VLOOKUP(I9,②選手情報入力!$AD$11:$AJ$100,6,FALSE))</f>
        <v/>
      </c>
      <c r="L9" s="539"/>
      <c r="N9" s="83">
        <v>2</v>
      </c>
      <c r="O9" s="83" t="str">
        <f>IF(②選手情報入力!$AU$10&lt;2,"",VLOOKUP(N9,②選手情報入力!$AT$11:$AU$100,2,FALSE))</f>
        <v/>
      </c>
      <c r="P9" s="64" t="str">
        <f>IF(O9="","",VLOOKUP(O9,②選手情報入力!$AJ$11:$AK$100,2,FALSE))</f>
        <v/>
      </c>
      <c r="Q9" s="64" t="str">
        <f>IF(O9="","",VLOOKUP(O9,②選手情報入力!$AJ$11:$AQ$100,6,FALSE))</f>
        <v/>
      </c>
      <c r="R9" s="532"/>
      <c r="T9" s="83">
        <v>2</v>
      </c>
      <c r="U9" s="83" t="str">
        <f>IF(②選手情報入力!$AW$10&lt;2,"",VLOOKUP(T9,②選手情報入力!$AV$11:$AW$100,2,FALSE))</f>
        <v/>
      </c>
      <c r="V9" s="64" t="str">
        <f>IF(U9="","",VLOOKUP(U9,②選手情報入力!$AJ$11:$AK$100,2,FALSE))</f>
        <v/>
      </c>
      <c r="W9" s="64" t="str">
        <f>IF(U9="","",VLOOKUP(U9,②選手情報入力!$AJ$11:$AQ$100,6,FALSE))</f>
        <v/>
      </c>
      <c r="X9" s="532"/>
    </row>
    <row r="10" spans="1:24">
      <c r="B10" s="83">
        <v>3</v>
      </c>
      <c r="C10" s="82" t="str">
        <f>IF(②選手情報入力!$AQ$10&lt;3,"",VLOOKUP(B10,②選手情報入力!$AP$11:$AQ$100,2,FALSE))</f>
        <v/>
      </c>
      <c r="D10" s="63" t="str">
        <f>IF(C10="","",VLOOKUP(C10,②選手情報入力!$AD$11:$AE$100,2,FALSE))</f>
        <v/>
      </c>
      <c r="E10" s="64" t="str">
        <f>IF(C10="","",VLOOKUP(C10,②選手情報入力!$AD$11:$AJ$100,6,FALSE))</f>
        <v/>
      </c>
      <c r="F10" s="532"/>
      <c r="H10" s="83">
        <v>3</v>
      </c>
      <c r="I10" s="83" t="str">
        <f>IF(②選手情報入力!$AS$10&lt;3,"",VLOOKUP(H10,②選手情報入力!$AR$11:$AS$100,2,FALSE))</f>
        <v/>
      </c>
      <c r="J10" s="64" t="str">
        <f>IF(I10="","",VLOOKUP(I10,②選手情報入力!$AD$11:$AE$100,2,FALSE))</f>
        <v/>
      </c>
      <c r="K10" s="64" t="str">
        <f>IF(I10="","",VLOOKUP(I10,②選手情報入力!$AD$11:$AJ$100,6,FALSE))</f>
        <v/>
      </c>
      <c r="L10" s="539"/>
      <c r="N10" s="83">
        <v>3</v>
      </c>
      <c r="O10" s="83" t="str">
        <f>IF(②選手情報入力!$AU$10&lt;3,"",VLOOKUP(N10,②選手情報入力!$AT$11:$AU$100,2,FALSE))</f>
        <v/>
      </c>
      <c r="P10" s="64" t="str">
        <f>IF(O10="","",VLOOKUP(O10,②選手情報入力!$AJ$11:$AK$100,2,FALSE))</f>
        <v/>
      </c>
      <c r="Q10" s="64" t="str">
        <f>IF(O10="","",VLOOKUP(O10,②選手情報入力!$AJ$11:$AQ$100,6,FALSE))</f>
        <v/>
      </c>
      <c r="R10" s="532"/>
      <c r="T10" s="83">
        <v>3</v>
      </c>
      <c r="U10" s="83" t="str">
        <f>IF(②選手情報入力!$AW$10&lt;3,"",VLOOKUP(T10,②選手情報入力!$AV$11:$AW$100,2,FALSE))</f>
        <v/>
      </c>
      <c r="V10" s="64" t="str">
        <f>IF(U10="","",VLOOKUP(U10,②選手情報入力!$AJ$11:$AK$100,2,FALSE))</f>
        <v/>
      </c>
      <c r="W10" s="64" t="str">
        <f>IF(U10="","",VLOOKUP(U10,②選手情報入力!$AJ$11:$AQ$100,6,FALSE))</f>
        <v/>
      </c>
      <c r="X10" s="532"/>
    </row>
    <row r="11" spans="1:24">
      <c r="B11" s="83">
        <v>4</v>
      </c>
      <c r="C11" s="82" t="str">
        <f>IF(②選手情報入力!$AQ$10&lt;4,"",VLOOKUP(B11,②選手情報入力!$AP$11:$AQ$100,2,FALSE))</f>
        <v/>
      </c>
      <c r="D11" s="63" t="str">
        <f>IF(C11="","",VLOOKUP(C11,②選手情報入力!$AD$11:$AE$100,2,FALSE))</f>
        <v/>
      </c>
      <c r="E11" s="64" t="str">
        <f>IF(C11="","",VLOOKUP(C11,②選手情報入力!$AD$11:$AJ$100,6,FALSE))</f>
        <v/>
      </c>
      <c r="F11" s="532"/>
      <c r="H11" s="83">
        <v>4</v>
      </c>
      <c r="I11" s="83" t="str">
        <f>IF(②選手情報入力!$AS$10&lt;4,"",VLOOKUP(H11,②選手情報入力!$AR$11:$AS$100,2,FALSE))</f>
        <v/>
      </c>
      <c r="J11" s="64" t="str">
        <f>IF(I11="","",VLOOKUP(I11,②選手情報入力!$AD$11:$AE$100,2,FALSE))</f>
        <v/>
      </c>
      <c r="K11" s="64" t="str">
        <f>IF(I11="","",VLOOKUP(I11,②選手情報入力!$AD$11:$AJ$100,6,FALSE))</f>
        <v/>
      </c>
      <c r="L11" s="539"/>
      <c r="N11" s="83">
        <v>4</v>
      </c>
      <c r="O11" s="83" t="str">
        <f>IF(②選手情報入力!$AU$10&lt;4,"",VLOOKUP(N11,②選手情報入力!$AT$11:$AU$100,2,FALSE))</f>
        <v/>
      </c>
      <c r="P11" s="64" t="str">
        <f>IF(O11="","",VLOOKUP(O11,②選手情報入力!$AJ$11:$AK$100,2,FALSE))</f>
        <v/>
      </c>
      <c r="Q11" s="64" t="str">
        <f>IF(O11="","",VLOOKUP(O11,②選手情報入力!$AJ$11:$AQ$100,6,FALSE))</f>
        <v/>
      </c>
      <c r="R11" s="532"/>
      <c r="T11" s="83">
        <v>4</v>
      </c>
      <c r="U11" s="83" t="str">
        <f>IF(②選手情報入力!$AW$10&lt;4,"",VLOOKUP(T11,②選手情報入力!$AV$11:$AW$100,2,FALSE))</f>
        <v/>
      </c>
      <c r="V11" s="64" t="str">
        <f>IF(U11="","",VLOOKUP(U11,②選手情報入力!$AJ$11:$AK$100,2,FALSE))</f>
        <v/>
      </c>
      <c r="W11" s="64" t="str">
        <f>IF(U11="","",VLOOKUP(U11,②選手情報入力!$AJ$11:$AQ$100,6,FALSE))</f>
        <v/>
      </c>
      <c r="X11" s="532"/>
    </row>
    <row r="12" spans="1:24">
      <c r="B12" s="83">
        <v>5</v>
      </c>
      <c r="C12" s="82" t="str">
        <f>IF(②選手情報入力!$AQ$10&lt;5,"",VLOOKUP(B12,②選手情報入力!$AP$11:$AQ$100,2,FALSE))</f>
        <v/>
      </c>
      <c r="D12" s="63" t="str">
        <f>IF(C12="","",VLOOKUP(C12,②選手情報入力!$AD$11:$AE$100,2,FALSE))</f>
        <v/>
      </c>
      <c r="E12" s="64" t="str">
        <f>IF(C12="","",VLOOKUP(C12,②選手情報入力!$AD$11:$AJ$100,6,FALSE))</f>
        <v/>
      </c>
      <c r="F12" s="532"/>
      <c r="H12" s="83">
        <v>5</v>
      </c>
      <c r="I12" s="83" t="str">
        <f>IF(②選手情報入力!$AS$10&lt;5,"",VLOOKUP(H12,②選手情報入力!$AR$11:$AS$100,2,FALSE))</f>
        <v/>
      </c>
      <c r="J12" s="64" t="str">
        <f>IF(I12="","",VLOOKUP(I12,②選手情報入力!$AD$11:$AE$100,2,FALSE))</f>
        <v/>
      </c>
      <c r="K12" s="64" t="str">
        <f>IF(I12="","",VLOOKUP(I12,②選手情報入力!$AD$11:$AJ$100,6,FALSE))</f>
        <v/>
      </c>
      <c r="L12" s="539"/>
      <c r="N12" s="83">
        <v>5</v>
      </c>
      <c r="O12" s="83" t="str">
        <f>IF(②選手情報入力!$AU$10&lt;5,"",VLOOKUP(N12,②選手情報入力!$AT$11:$AU$100,2,FALSE))</f>
        <v/>
      </c>
      <c r="P12" s="64" t="str">
        <f>IF(O12="","",VLOOKUP(O12,②選手情報入力!$AJ$11:$AK$100,2,FALSE))</f>
        <v/>
      </c>
      <c r="Q12" s="64" t="str">
        <f>IF(O12="","",VLOOKUP(O12,②選手情報入力!$AJ$11:$AQ$100,6,FALSE))</f>
        <v/>
      </c>
      <c r="R12" s="532"/>
      <c r="T12" s="83">
        <v>5</v>
      </c>
      <c r="U12" s="83" t="str">
        <f>IF(②選手情報入力!$AW$10&lt;5,"",VLOOKUP(T12,②選手情報入力!$AV$11:$AW$100,2,FALSE))</f>
        <v/>
      </c>
      <c r="V12" s="64" t="str">
        <f>IF(U12="","",VLOOKUP(U12,②選手情報入力!$AJ$11:$AK$100,2,FALSE))</f>
        <v/>
      </c>
      <c r="W12" s="64" t="str">
        <f>IF(U12="","",VLOOKUP(U12,②選手情報入力!$AJ$11:$AQ$100,6,FALSE))</f>
        <v/>
      </c>
      <c r="X12" s="532"/>
    </row>
    <row r="13" spans="1:24">
      <c r="B13" s="84">
        <v>6</v>
      </c>
      <c r="C13" s="82" t="str">
        <f>IF(②選手情報入力!$AQ$10&lt;6,"",VLOOKUP(B13,②選手情報入力!$AP$11:$AQ$100,2,FALSE))</f>
        <v/>
      </c>
      <c r="D13" s="63" t="str">
        <f>IF(C13="","",VLOOKUP(C13,②選手情報入力!$AD$11:$AE$100,2,FALSE))</f>
        <v/>
      </c>
      <c r="E13" s="65" t="str">
        <f>IF(C13="","",VLOOKUP(C13,②選手情報入力!$AD$11:$AJ$100,6,FALSE))</f>
        <v/>
      </c>
      <c r="F13" s="532"/>
      <c r="H13" s="84">
        <v>6</v>
      </c>
      <c r="I13" s="84" t="str">
        <f>IF(②選手情報入力!$AS$10&lt;6,"",VLOOKUP(H13,②選手情報入力!$AR$11:$AS$100,2,FALSE))</f>
        <v/>
      </c>
      <c r="J13" s="65" t="str">
        <f>IF(I13="","",VLOOKUP(I13,②選手情報入力!$AD$11:$AE$100,2,FALSE))</f>
        <v/>
      </c>
      <c r="K13" s="65" t="str">
        <f>IF(I13="","",VLOOKUP(I13,②選手情報入力!$AD$11:$AJ$100,6,FALSE))</f>
        <v/>
      </c>
      <c r="L13" s="540"/>
      <c r="N13" s="84">
        <v>6</v>
      </c>
      <c r="O13" s="84" t="str">
        <f>IF(②選手情報入力!$AU$10&lt;6,"",VLOOKUP(N13,②選手情報入力!$AT$11:$AU$100,2,FALSE))</f>
        <v/>
      </c>
      <c r="P13" s="65" t="str">
        <f>IF(O13="","",VLOOKUP(O13,②選手情報入力!$AJ$11:$AK$100,2,FALSE))</f>
        <v/>
      </c>
      <c r="Q13" s="65" t="str">
        <f>IF(O13="","",VLOOKUP(O13,②選手情報入力!$AJ$11:$AQ$100,6,FALSE))</f>
        <v/>
      </c>
      <c r="R13" s="532"/>
      <c r="T13" s="84">
        <v>6</v>
      </c>
      <c r="U13" s="84" t="str">
        <f>IF(②選手情報入力!$AW$10&lt;6,"",VLOOKUP(T13,②選手情報入力!$AV$11:$AW$100,2,FALSE))</f>
        <v/>
      </c>
      <c r="V13" s="65" t="str">
        <f>IF(U13="","",VLOOKUP(U13,②選手情報入力!$AJ$11:$AK$100,2,FALSE))</f>
        <v/>
      </c>
      <c r="W13" s="65" t="str">
        <f>IF(U13="","",VLOOKUP(U13,②選手情報入力!$AJ$11:$AQ$100,6,FALSE))</f>
        <v/>
      </c>
      <c r="X13" s="532"/>
    </row>
    <row r="14" spans="1:24">
      <c r="C14" s="85"/>
      <c r="D14" s="86" t="s">
        <v>61</v>
      </c>
      <c r="E14" s="87"/>
      <c r="F14" s="88">
        <f>IF(②選手情報入力!AQ10&gt;=4,1,0)</f>
        <v>0</v>
      </c>
      <c r="H14" s="85"/>
      <c r="I14" s="85"/>
      <c r="J14" s="86" t="s">
        <v>61</v>
      </c>
      <c r="K14" s="87"/>
      <c r="L14" s="88">
        <f>IF(②選手情報入力!AS10&gt;=4,1,0)</f>
        <v>0</v>
      </c>
      <c r="N14" s="85"/>
      <c r="O14" s="85"/>
      <c r="P14" s="86" t="s">
        <v>61</v>
      </c>
      <c r="Q14" s="87"/>
      <c r="R14" s="88">
        <f>IF(②選手情報入力!AU10&gt;=4,1,0)</f>
        <v>0</v>
      </c>
      <c r="T14" s="85"/>
      <c r="U14" s="85"/>
      <c r="V14" s="86" t="s">
        <v>61</v>
      </c>
      <c r="W14" s="87"/>
      <c r="X14" s="88">
        <f>IF(②選手情報入力!AW10&gt;=4,1,0)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6"/>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1"/>
  <sheetViews>
    <sheetView workbookViewId="0">
      <selection activeCell="G9" sqref="G9"/>
    </sheetView>
  </sheetViews>
  <sheetFormatPr defaultColWidth="9" defaultRowHeight="13.5"/>
  <cols>
    <col min="1" max="1" width="3.625" style="97" customWidth="1"/>
    <col min="2" max="2" width="26.125" style="97" customWidth="1"/>
    <col min="3" max="3" width="10" style="97" customWidth="1"/>
    <col min="4" max="4" width="4.875" style="97" customWidth="1"/>
    <col min="5" max="5" width="9" style="97" customWidth="1"/>
    <col min="6" max="6" width="26.125" style="97" customWidth="1"/>
    <col min="7" max="7" width="15.5" style="97" customWidth="1"/>
    <col min="8" max="8" width="2.375" style="97" customWidth="1"/>
    <col min="9" max="9" width="3.375" style="97" bestFit="1" customWidth="1"/>
    <col min="10" max="10" width="9" style="97"/>
    <col min="11" max="11" width="11.625" style="97" customWidth="1"/>
    <col min="12" max="12" width="8.125" style="97" customWidth="1"/>
    <col min="13" max="13" width="11.5" style="97" customWidth="1"/>
    <col min="14" max="14" width="8.125" style="97" customWidth="1"/>
    <col min="15" max="16384" width="9" style="97"/>
  </cols>
  <sheetData>
    <row r="1" spans="1:18" ht="17.25">
      <c r="A1" s="30" t="s">
        <v>133</v>
      </c>
      <c r="B1" s="93"/>
      <c r="C1" s="541" t="s">
        <v>1354</v>
      </c>
      <c r="D1" s="541"/>
      <c r="E1" s="541"/>
      <c r="F1" s="541"/>
      <c r="G1" s="95"/>
      <c r="H1" s="96"/>
    </row>
    <row r="2" spans="1:18" ht="24.75" customHeight="1">
      <c r="A2" s="555" t="s">
        <v>465</v>
      </c>
      <c r="B2" s="555"/>
      <c r="C2" s="555"/>
      <c r="D2" s="555"/>
      <c r="E2" s="555"/>
      <c r="F2" s="555"/>
      <c r="G2" s="555"/>
      <c r="H2" s="555"/>
    </row>
    <row r="3" spans="1:18" ht="30" customHeight="1">
      <c r="A3" s="563" t="str">
        <f>注意事項!C3</f>
        <v>第４９回名古屋地区陸上競技選手権大会　</v>
      </c>
      <c r="B3" s="563"/>
      <c r="C3" s="563"/>
      <c r="D3" s="563"/>
      <c r="E3" s="563"/>
      <c r="F3" s="563"/>
      <c r="G3" s="563"/>
      <c r="H3" s="98"/>
    </row>
    <row r="4" spans="1:18" ht="19.5" thickBot="1">
      <c r="A4" s="556" t="s">
        <v>46</v>
      </c>
      <c r="B4" s="556"/>
      <c r="C4" s="556"/>
      <c r="D4" s="556"/>
      <c r="E4" s="556"/>
      <c r="F4" s="556"/>
      <c r="G4" s="556"/>
      <c r="H4" s="556"/>
    </row>
    <row r="5" spans="1:18" ht="19.5" customHeight="1" thickBot="1">
      <c r="A5" s="99"/>
      <c r="B5" s="129" t="s">
        <v>124</v>
      </c>
      <c r="C5" s="560" t="str">
        <f>IF(①団体情報入力!C8="","",①団体情報入力!C8)</f>
        <v/>
      </c>
      <c r="D5" s="561"/>
      <c r="E5" s="561"/>
      <c r="F5" s="562"/>
      <c r="G5" s="100" t="s">
        <v>45</v>
      </c>
      <c r="H5" s="94"/>
    </row>
    <row r="6" spans="1:18" ht="22.5" customHeight="1" thickBot="1">
      <c r="A6" s="94"/>
      <c r="B6" s="128" t="str">
        <f>IF(①団体情報入力!C9="","",①団体情報入力!C9)</f>
        <v/>
      </c>
      <c r="C6" s="248" t="s">
        <v>809</v>
      </c>
      <c r="D6" s="557" t="str">
        <f>IF(①団体情報入力!C6="","",①団体情報入力!C6)</f>
        <v/>
      </c>
      <c r="E6" s="558"/>
      <c r="F6" s="558"/>
      <c r="G6" s="559"/>
      <c r="H6" s="101"/>
    </row>
    <row r="7" spans="1:18" ht="21" customHeight="1" thickBot="1">
      <c r="A7" s="94"/>
      <c r="B7" s="544" t="s">
        <v>115</v>
      </c>
      <c r="C7" s="545"/>
      <c r="D7" s="116"/>
      <c r="E7" s="103"/>
      <c r="F7" s="261" t="str">
        <f>①団体情報入力!C2</f>
        <v>一般大学高校</v>
      </c>
      <c r="G7" s="249" t="s">
        <v>1308</v>
      </c>
      <c r="H7" s="94"/>
      <c r="I7" s="193" t="s">
        <v>690</v>
      </c>
      <c r="J7" s="542" t="s">
        <v>1307</v>
      </c>
      <c r="K7" s="542"/>
      <c r="L7" s="542"/>
      <c r="M7" s="542"/>
      <c r="N7" s="542"/>
      <c r="O7" s="542"/>
    </row>
    <row r="8" spans="1:18" ht="21" customHeight="1" thickBot="1">
      <c r="B8" s="104" t="s">
        <v>117</v>
      </c>
      <c r="C8" s="549">
        <f>②選手情報入力!I101</f>
        <v>0</v>
      </c>
      <c r="D8" s="550"/>
      <c r="E8" s="103"/>
      <c r="F8" s="105" t="str">
        <f>IF(①団体情報入力!C2="一般大学高校","参加数✕800円","参加数✕600円")</f>
        <v>参加数✕800円</v>
      </c>
      <c r="G8" s="106">
        <f>IF(①団体情報入力!C2="一般大学高校",C8*800,C8*600)</f>
        <v>0</v>
      </c>
      <c r="H8" s="119"/>
      <c r="I8" s="193" t="s">
        <v>690</v>
      </c>
      <c r="J8" s="542"/>
      <c r="K8" s="542"/>
      <c r="L8" s="542"/>
      <c r="M8" s="542"/>
      <c r="N8" s="542"/>
      <c r="O8" s="542"/>
      <c r="R8" s="97" t="s">
        <v>1304</v>
      </c>
    </row>
    <row r="9" spans="1:18" ht="21" customHeight="1" thickBot="1">
      <c r="A9" s="94"/>
      <c r="B9" s="107" t="s">
        <v>118</v>
      </c>
      <c r="C9" s="553">
        <f>②選手情報入力!I102</f>
        <v>0</v>
      </c>
      <c r="D9" s="554"/>
      <c r="E9" s="103"/>
      <c r="F9" s="105" t="s">
        <v>676</v>
      </c>
      <c r="G9" s="106">
        <f>C9*1200</f>
        <v>0</v>
      </c>
      <c r="H9" s="94"/>
      <c r="J9" s="542"/>
      <c r="K9" s="542"/>
      <c r="L9" s="542"/>
      <c r="M9" s="542"/>
      <c r="N9" s="542"/>
      <c r="O9" s="542"/>
    </row>
    <row r="10" spans="1:18" ht="21" customHeight="1" thickTop="1" thickBot="1">
      <c r="A10" s="94"/>
      <c r="B10" s="118" t="s">
        <v>121</v>
      </c>
      <c r="C10" s="124">
        <f>IF(①団体情報入力!C11="",0,①団体情報入力!C11)</f>
        <v>0</v>
      </c>
      <c r="D10" s="117" t="s">
        <v>122</v>
      </c>
      <c r="F10" s="189" t="s">
        <v>677</v>
      </c>
      <c r="G10" s="187">
        <f>C10*1000</f>
        <v>0</v>
      </c>
      <c r="H10" s="94"/>
    </row>
    <row r="11" spans="1:18" ht="21" customHeight="1" thickBot="1">
      <c r="A11" s="94"/>
      <c r="F11" s="362" t="s">
        <v>689</v>
      </c>
      <c r="G11" s="106">
        <f>SUM(G8:G10)</f>
        <v>0</v>
      </c>
      <c r="H11" s="94"/>
      <c r="I11" s="188"/>
    </row>
    <row r="12" spans="1:18" ht="18.75" customHeight="1" thickBot="1">
      <c r="A12" s="94"/>
      <c r="B12" s="499" t="s">
        <v>127</v>
      </c>
      <c r="C12" s="500"/>
      <c r="D12" s="500"/>
      <c r="E12" s="501"/>
      <c r="F12" s="115" t="s">
        <v>129</v>
      </c>
      <c r="G12" s="361" t="str">
        <f>IF(②選手情報入力!I105=0,"",②選手情報入力!I105)</f>
        <v/>
      </c>
      <c r="H12" s="94"/>
    </row>
    <row r="13" spans="1:18" ht="18.75" customHeight="1">
      <c r="A13" s="109"/>
      <c r="B13" s="125" t="str">
        <f>IF(①団体情報入力!B12="","",①団体情報入力!B12)</f>
        <v/>
      </c>
      <c r="C13" s="551" t="str">
        <f>IF(①団体情報入力!F12="","",①団体情報入力!F12)</f>
        <v/>
      </c>
      <c r="D13" s="551"/>
      <c r="E13" s="552"/>
      <c r="H13" s="94"/>
    </row>
    <row r="14" spans="1:18" ht="18.75" customHeight="1" thickBot="1">
      <c r="A14" s="94"/>
      <c r="B14" s="126" t="str">
        <f>IF(①団体情報入力!B13="","",①団体情報入力!B13)</f>
        <v/>
      </c>
      <c r="C14" s="546" t="str">
        <f>IF(①団体情報入力!F13="","",①団体情報入力!F13)</f>
        <v/>
      </c>
      <c r="D14" s="547"/>
      <c r="E14" s="548"/>
      <c r="F14" s="543">
        <f ca="1">TODAY()</f>
        <v>44443</v>
      </c>
      <c r="G14" s="543"/>
      <c r="H14" s="94"/>
    </row>
    <row r="15" spans="1:18" ht="18.75" customHeight="1">
      <c r="A15" s="94"/>
      <c r="B15" s="119"/>
      <c r="C15" s="119"/>
      <c r="D15" s="119"/>
      <c r="E15" s="119"/>
      <c r="F15" s="119"/>
      <c r="G15" s="119"/>
      <c r="H15" s="94"/>
      <c r="J15" s="194"/>
    </row>
    <row r="16" spans="1:18" ht="14.25">
      <c r="A16" s="94"/>
      <c r="B16" s="127" t="s">
        <v>615</v>
      </c>
      <c r="C16" s="66"/>
      <c r="D16" s="66"/>
      <c r="E16" s="108"/>
      <c r="H16" s="94"/>
    </row>
    <row r="17" spans="1:8" ht="14.25">
      <c r="A17" s="94"/>
      <c r="C17" s="102"/>
      <c r="D17" s="102"/>
      <c r="E17" s="108"/>
      <c r="H17" s="94"/>
    </row>
    <row r="18" spans="1:8" ht="14.25">
      <c r="A18" s="94"/>
      <c r="E18" s="108"/>
      <c r="H18" s="94"/>
    </row>
    <row r="19" spans="1:8" ht="14.25">
      <c r="A19" s="94"/>
      <c r="B19" s="108"/>
      <c r="C19" s="108"/>
      <c r="D19" s="108"/>
      <c r="E19" s="108"/>
      <c r="H19" s="94"/>
    </row>
    <row r="20" spans="1:8" ht="14.25">
      <c r="A20" s="94"/>
      <c r="B20" s="109"/>
      <c r="C20" s="109"/>
      <c r="D20" s="109"/>
      <c r="E20" s="109"/>
      <c r="F20" s="109"/>
      <c r="G20" s="109"/>
      <c r="H20" s="94"/>
    </row>
    <row r="21" spans="1:8" ht="14.25">
      <c r="A21" s="94"/>
      <c r="B21" s="108"/>
      <c r="C21" s="108"/>
      <c r="D21" s="108"/>
      <c r="E21" s="108"/>
    </row>
    <row r="22" spans="1:8" ht="18.75">
      <c r="A22" s="94"/>
      <c r="B22" s="110"/>
      <c r="C22" s="110"/>
      <c r="D22" s="110"/>
      <c r="E22" s="110"/>
    </row>
    <row r="23" spans="1:8" ht="18.75">
      <c r="A23" s="94"/>
      <c r="B23" s="110"/>
      <c r="C23" s="110"/>
      <c r="D23" s="110"/>
      <c r="E23" s="110"/>
      <c r="F23" s="110"/>
      <c r="G23" s="110"/>
    </row>
    <row r="24" spans="1:8" ht="14.25">
      <c r="A24" s="94"/>
      <c r="B24" s="111"/>
      <c r="C24" s="108"/>
      <c r="D24" s="108"/>
      <c r="E24" s="108"/>
      <c r="F24" s="112"/>
      <c r="G24" s="108"/>
    </row>
    <row r="25" spans="1:8" ht="14.25">
      <c r="B25" s="111"/>
      <c r="C25" s="108"/>
      <c r="D25" s="108"/>
      <c r="E25" s="108"/>
      <c r="F25" s="112"/>
      <c r="G25" s="108"/>
    </row>
    <row r="26" spans="1:8" ht="14.25">
      <c r="B26" s="111"/>
      <c r="C26" s="108"/>
      <c r="D26" s="108"/>
      <c r="E26" s="108"/>
      <c r="F26" s="112"/>
      <c r="G26" s="108"/>
    </row>
    <row r="27" spans="1:8" ht="14.25">
      <c r="B27" s="111"/>
      <c r="C27" s="108"/>
      <c r="D27" s="108"/>
      <c r="E27" s="108"/>
      <c r="F27" s="112"/>
      <c r="G27" s="108"/>
    </row>
    <row r="28" spans="1:8" ht="14.25">
      <c r="B28" s="111"/>
      <c r="C28" s="108"/>
      <c r="D28" s="108"/>
      <c r="E28" s="108"/>
      <c r="F28" s="112"/>
      <c r="G28" s="108"/>
    </row>
    <row r="29" spans="1:8" ht="14.25">
      <c r="B29" s="111"/>
      <c r="C29" s="108"/>
      <c r="D29" s="108"/>
      <c r="E29" s="108"/>
      <c r="F29" s="112"/>
      <c r="G29" s="108"/>
    </row>
    <row r="30" spans="1:8" ht="14.25">
      <c r="B30" s="111"/>
      <c r="C30" s="108"/>
      <c r="D30" s="108"/>
      <c r="E30" s="108"/>
      <c r="F30" s="112"/>
      <c r="G30" s="108"/>
    </row>
    <row r="31" spans="1:8" ht="14.25">
      <c r="B31" s="111"/>
      <c r="C31" s="108"/>
      <c r="D31" s="108"/>
      <c r="E31" s="108"/>
      <c r="F31" s="112"/>
      <c r="G31" s="108"/>
    </row>
  </sheetData>
  <sheetProtection sheet="1" objects="1" scenarios="1" selectLockedCells="1"/>
  <mergeCells count="14">
    <mergeCell ref="C1:F1"/>
    <mergeCell ref="J7:O9"/>
    <mergeCell ref="F14:G14"/>
    <mergeCell ref="B7:C7"/>
    <mergeCell ref="C14:E14"/>
    <mergeCell ref="C8:D8"/>
    <mergeCell ref="C13:E13"/>
    <mergeCell ref="B12:E12"/>
    <mergeCell ref="C9:D9"/>
    <mergeCell ref="A2:H2"/>
    <mergeCell ref="A4:H4"/>
    <mergeCell ref="D6:G6"/>
    <mergeCell ref="C5:F5"/>
    <mergeCell ref="A3:G3"/>
  </mergeCells>
  <phoneticPr fontId="6"/>
  <dataValidations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9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pageSetUpPr fitToPage="1"/>
  </sheetPr>
  <dimension ref="A1:K27"/>
  <sheetViews>
    <sheetView workbookViewId="0">
      <selection activeCell="K14" sqref="K14"/>
    </sheetView>
  </sheetViews>
  <sheetFormatPr defaultRowHeight="13.5"/>
  <cols>
    <col min="1" max="1" width="2.25" style="195" customWidth="1"/>
    <col min="2" max="2" width="6.75" style="195" customWidth="1"/>
    <col min="3" max="3" width="52" style="195" customWidth="1"/>
    <col min="4" max="11" width="9" style="195" customWidth="1"/>
    <col min="12" max="16384" width="9" style="195"/>
  </cols>
  <sheetData>
    <row r="1" spans="1:11" s="11" customFormat="1" ht="17.25">
      <c r="A1" s="14"/>
      <c r="B1" s="192" t="s">
        <v>757</v>
      </c>
      <c r="C1" s="191"/>
      <c r="D1" s="191"/>
      <c r="E1" s="191"/>
      <c r="F1" s="191"/>
      <c r="G1" s="191"/>
      <c r="H1" s="191"/>
      <c r="I1" s="191"/>
      <c r="J1" s="191"/>
      <c r="K1" s="191"/>
    </row>
    <row r="2" spans="1:11" ht="14.1" customHeight="1"/>
    <row r="3" spans="1:11" ht="21.75" customHeight="1">
      <c r="B3" s="196" t="s">
        <v>691</v>
      </c>
      <c r="C3" s="197"/>
    </row>
    <row r="4" spans="1:11" ht="18.2" customHeight="1">
      <c r="B4" s="198" t="s">
        <v>692</v>
      </c>
    </row>
    <row r="5" spans="1:11" ht="13.35" customHeight="1"/>
    <row r="6" spans="1:11" ht="24" customHeight="1">
      <c r="A6" s="566" t="s">
        <v>693</v>
      </c>
      <c r="B6" s="566"/>
      <c r="C6" s="566"/>
      <c r="D6" s="566"/>
      <c r="E6" s="566"/>
      <c r="F6" s="566"/>
      <c r="G6" s="566"/>
      <c r="H6" s="566"/>
      <c r="I6" s="566"/>
      <c r="J6" s="566"/>
      <c r="K6" s="566"/>
    </row>
    <row r="7" spans="1:11" ht="12" customHeight="1">
      <c r="A7" s="566"/>
      <c r="B7" s="566"/>
      <c r="C7" s="566"/>
      <c r="D7" s="566"/>
      <c r="E7" s="566"/>
      <c r="F7" s="566"/>
      <c r="G7" s="566"/>
      <c r="H7" s="566"/>
      <c r="I7" s="566"/>
      <c r="J7" s="566"/>
      <c r="K7" s="566"/>
    </row>
    <row r="8" spans="1:11" ht="12" customHeight="1">
      <c r="A8" s="566"/>
      <c r="B8" s="566"/>
      <c r="C8" s="566"/>
      <c r="D8" s="566"/>
      <c r="E8" s="566"/>
      <c r="F8" s="566"/>
      <c r="G8" s="566"/>
      <c r="H8" s="566"/>
      <c r="I8" s="566"/>
      <c r="J8" s="566"/>
      <c r="K8" s="566"/>
    </row>
    <row r="9" spans="1:11" ht="13.35" customHeight="1">
      <c r="A9" s="566"/>
      <c r="B9" s="566"/>
      <c r="C9" s="566"/>
      <c r="D9" s="566"/>
      <c r="E9" s="566"/>
      <c r="F9" s="566"/>
      <c r="G9" s="566"/>
      <c r="H9" s="566"/>
      <c r="I9" s="566"/>
      <c r="J9" s="566"/>
      <c r="K9" s="566"/>
    </row>
    <row r="10" spans="1:11" ht="18.95" customHeight="1">
      <c r="A10" s="566"/>
      <c r="B10" s="566"/>
      <c r="C10" s="566"/>
      <c r="D10" s="566"/>
      <c r="E10" s="566"/>
      <c r="F10" s="566"/>
      <c r="G10" s="566"/>
      <c r="H10" s="566"/>
      <c r="I10" s="566"/>
      <c r="J10" s="566"/>
      <c r="K10" s="566"/>
    </row>
    <row r="11" spans="1:11" ht="12" customHeight="1">
      <c r="A11" s="199" t="s">
        <v>694</v>
      </c>
    </row>
    <row r="12" spans="1:11" ht="20.45" customHeight="1" thickBot="1">
      <c r="A12" s="200" t="s">
        <v>695</v>
      </c>
    </row>
    <row r="13" spans="1:11" ht="34.5" customHeight="1">
      <c r="A13" s="567" t="s">
        <v>696</v>
      </c>
      <c r="B13" s="568"/>
      <c r="C13" s="201" t="s">
        <v>697</v>
      </c>
      <c r="D13" s="202">
        <f t="shared" ref="D13:I13" si="0">E13-1</f>
        <v>44463</v>
      </c>
      <c r="E13" s="202">
        <f t="shared" si="0"/>
        <v>44464</v>
      </c>
      <c r="F13" s="202">
        <f t="shared" si="0"/>
        <v>44465</v>
      </c>
      <c r="G13" s="202">
        <f t="shared" si="0"/>
        <v>44466</v>
      </c>
      <c r="H13" s="202">
        <f t="shared" si="0"/>
        <v>44467</v>
      </c>
      <c r="I13" s="202">
        <f t="shared" si="0"/>
        <v>44468</v>
      </c>
      <c r="J13" s="202">
        <f>K13-1</f>
        <v>44469</v>
      </c>
      <c r="K13" s="203">
        <f>注意事項!C4-1</f>
        <v>44470</v>
      </c>
    </row>
    <row r="14" spans="1:11" ht="23.1" customHeight="1">
      <c r="A14" s="569" t="s">
        <v>698</v>
      </c>
      <c r="B14" s="565"/>
      <c r="C14" s="204" t="s">
        <v>699</v>
      </c>
      <c r="D14" s="205"/>
      <c r="E14" s="205"/>
      <c r="F14" s="205"/>
      <c r="G14" s="205"/>
      <c r="H14" s="205"/>
      <c r="I14" s="205"/>
      <c r="J14" s="205"/>
      <c r="K14" s="206"/>
    </row>
    <row r="15" spans="1:11" ht="23.25" customHeight="1">
      <c r="A15" s="564" t="s">
        <v>700</v>
      </c>
      <c r="B15" s="565"/>
      <c r="C15" s="204" t="s">
        <v>701</v>
      </c>
      <c r="D15" s="205"/>
      <c r="E15" s="205"/>
      <c r="F15" s="205"/>
      <c r="G15" s="205"/>
      <c r="H15" s="205"/>
      <c r="I15" s="205"/>
      <c r="J15" s="205"/>
      <c r="K15" s="206"/>
    </row>
    <row r="16" spans="1:11" ht="23.25" customHeight="1">
      <c r="A16" s="564" t="s">
        <v>702</v>
      </c>
      <c r="B16" s="565"/>
      <c r="C16" s="204" t="s">
        <v>703</v>
      </c>
      <c r="D16" s="205"/>
      <c r="E16" s="205"/>
      <c r="F16" s="205"/>
      <c r="G16" s="205"/>
      <c r="H16" s="205"/>
      <c r="I16" s="205"/>
      <c r="J16" s="205"/>
      <c r="K16" s="206"/>
    </row>
    <row r="17" spans="1:11" ht="23.1" customHeight="1">
      <c r="A17" s="564" t="s">
        <v>704</v>
      </c>
      <c r="B17" s="565"/>
      <c r="C17" s="207" t="s">
        <v>705</v>
      </c>
      <c r="D17" s="205"/>
      <c r="E17" s="205"/>
      <c r="F17" s="205"/>
      <c r="G17" s="205"/>
      <c r="H17" s="205"/>
      <c r="I17" s="205"/>
      <c r="J17" s="205"/>
      <c r="K17" s="206"/>
    </row>
    <row r="18" spans="1:11" ht="23.25" customHeight="1">
      <c r="A18" s="564" t="s">
        <v>706</v>
      </c>
      <c r="B18" s="565"/>
      <c r="C18" s="204" t="s">
        <v>707</v>
      </c>
      <c r="D18" s="205"/>
      <c r="E18" s="205"/>
      <c r="F18" s="205"/>
      <c r="G18" s="205"/>
      <c r="H18" s="205"/>
      <c r="I18" s="205"/>
      <c r="J18" s="205"/>
      <c r="K18" s="206"/>
    </row>
    <row r="19" spans="1:11" ht="23.25" customHeight="1">
      <c r="A19" s="564" t="s">
        <v>708</v>
      </c>
      <c r="B19" s="565"/>
      <c r="C19" s="204" t="s">
        <v>709</v>
      </c>
      <c r="D19" s="205"/>
      <c r="E19" s="205"/>
      <c r="F19" s="205"/>
      <c r="G19" s="205"/>
      <c r="H19" s="205"/>
      <c r="I19" s="205"/>
      <c r="J19" s="205"/>
      <c r="K19" s="206"/>
    </row>
    <row r="20" spans="1:11" ht="23.1" customHeight="1">
      <c r="A20" s="564" t="s">
        <v>710</v>
      </c>
      <c r="B20" s="565"/>
      <c r="C20" s="204" t="s">
        <v>711</v>
      </c>
      <c r="D20" s="205"/>
      <c r="E20" s="205"/>
      <c r="F20" s="205"/>
      <c r="G20" s="205"/>
      <c r="H20" s="205"/>
      <c r="I20" s="205"/>
      <c r="J20" s="205"/>
      <c r="K20" s="206"/>
    </row>
    <row r="21" spans="1:11" ht="23.25" customHeight="1">
      <c r="A21" s="564" t="s">
        <v>712</v>
      </c>
      <c r="B21" s="565"/>
      <c r="C21" s="204" t="s">
        <v>713</v>
      </c>
      <c r="D21" s="205"/>
      <c r="E21" s="205"/>
      <c r="F21" s="205"/>
      <c r="G21" s="205"/>
      <c r="H21" s="205"/>
      <c r="I21" s="205"/>
      <c r="J21" s="205"/>
      <c r="K21" s="206"/>
    </row>
    <row r="22" spans="1:11" ht="23.25" customHeight="1">
      <c r="A22" s="564" t="s">
        <v>714</v>
      </c>
      <c r="B22" s="565"/>
      <c r="C22" s="204" t="s">
        <v>715</v>
      </c>
      <c r="D22" s="205"/>
      <c r="E22" s="205"/>
      <c r="F22" s="205"/>
      <c r="G22" s="205"/>
      <c r="H22" s="205"/>
      <c r="I22" s="205"/>
      <c r="J22" s="205"/>
      <c r="K22" s="206"/>
    </row>
    <row r="23" spans="1:11" ht="23.25" customHeight="1">
      <c r="A23" s="564">
        <v>10</v>
      </c>
      <c r="B23" s="565"/>
      <c r="C23" s="204" t="s">
        <v>716</v>
      </c>
      <c r="D23" s="205"/>
      <c r="E23" s="205"/>
      <c r="F23" s="205"/>
      <c r="G23" s="205"/>
      <c r="H23" s="205"/>
      <c r="I23" s="205"/>
      <c r="J23" s="205"/>
      <c r="K23" s="206"/>
    </row>
    <row r="24" spans="1:11" ht="23.1" customHeight="1" thickBot="1">
      <c r="A24" s="570">
        <v>11</v>
      </c>
      <c r="B24" s="571"/>
      <c r="C24" s="208" t="s">
        <v>717</v>
      </c>
      <c r="D24" s="209" t="s">
        <v>719</v>
      </c>
      <c r="E24" s="209" t="s">
        <v>720</v>
      </c>
      <c r="F24" s="209" t="s">
        <v>719</v>
      </c>
      <c r="G24" s="209" t="s">
        <v>719</v>
      </c>
      <c r="H24" s="209" t="s">
        <v>719</v>
      </c>
      <c r="I24" s="209" t="s">
        <v>718</v>
      </c>
      <c r="J24" s="209" t="s">
        <v>718</v>
      </c>
      <c r="K24" s="210" t="s">
        <v>718</v>
      </c>
    </row>
    <row r="25" spans="1:11" ht="35.450000000000003" customHeight="1" thickBot="1">
      <c r="A25" s="572" t="s">
        <v>721</v>
      </c>
      <c r="B25" s="573"/>
      <c r="C25" s="211"/>
      <c r="D25" s="574" t="s">
        <v>722</v>
      </c>
      <c r="E25" s="575"/>
      <c r="F25" s="576" t="str">
        <f>IF(①団体情報入力!C4="","",①団体情報入力!C4)</f>
        <v/>
      </c>
      <c r="G25" s="577"/>
      <c r="H25" s="577"/>
      <c r="I25" s="577"/>
      <c r="J25" s="577"/>
      <c r="K25" s="578"/>
    </row>
    <row r="26" spans="1:11" ht="18.75" customHeight="1">
      <c r="A26" s="579" t="s">
        <v>723</v>
      </c>
      <c r="B26" s="580"/>
      <c r="C26" s="583" t="str">
        <f>IF(①団体情報入力!C9="","",①団体情報入力!C9)</f>
        <v/>
      </c>
      <c r="D26" s="585" t="s">
        <v>724</v>
      </c>
      <c r="E26" s="586"/>
      <c r="F26" s="586"/>
      <c r="G26" s="586"/>
      <c r="H26" s="586"/>
      <c r="I26" s="586"/>
      <c r="J26" s="586"/>
      <c r="K26" s="587"/>
    </row>
    <row r="27" spans="1:11" ht="26.25" customHeight="1" thickBot="1">
      <c r="A27" s="581"/>
      <c r="B27" s="582"/>
      <c r="C27" s="584"/>
      <c r="D27" s="588"/>
      <c r="E27" s="589"/>
      <c r="F27" s="589"/>
      <c r="G27" s="589"/>
      <c r="H27" s="589"/>
      <c r="I27" s="589"/>
      <c r="J27" s="589"/>
      <c r="K27" s="590"/>
    </row>
  </sheetData>
  <mergeCells count="19">
    <mergeCell ref="A24:B24"/>
    <mergeCell ref="A25:B25"/>
    <mergeCell ref="D25:E25"/>
    <mergeCell ref="F25:K25"/>
    <mergeCell ref="A26:B27"/>
    <mergeCell ref="C26:C27"/>
    <mergeCell ref="D26:K27"/>
    <mergeCell ref="A23:B23"/>
    <mergeCell ref="A6:K10"/>
    <mergeCell ref="A13:B13"/>
    <mergeCell ref="A14:B14"/>
    <mergeCell ref="A15:B15"/>
    <mergeCell ref="A16:B16"/>
    <mergeCell ref="A17:B17"/>
    <mergeCell ref="A18:B18"/>
    <mergeCell ref="A19:B19"/>
    <mergeCell ref="A20:B20"/>
    <mergeCell ref="A21:B21"/>
    <mergeCell ref="A22:B22"/>
  </mergeCells>
  <phoneticPr fontId="40"/>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A1:Q22"/>
  <sheetViews>
    <sheetView workbookViewId="0">
      <selection activeCell="C9" sqref="C9"/>
    </sheetView>
  </sheetViews>
  <sheetFormatPr defaultRowHeight="13.5"/>
  <cols>
    <col min="1" max="1" width="4.875" style="195" customWidth="1"/>
    <col min="2" max="2" width="30" style="195" customWidth="1"/>
    <col min="3" max="5" width="6.75" style="195" customWidth="1"/>
    <col min="6" max="6" width="3" style="195" customWidth="1"/>
    <col min="7" max="7" width="3.625" style="195" customWidth="1"/>
    <col min="8" max="17" width="6.75" style="195" customWidth="1"/>
    <col min="18" max="16384" width="9" style="195"/>
  </cols>
  <sheetData>
    <row r="1" spans="1:17" s="11" customFormat="1" ht="17.25">
      <c r="A1" s="14"/>
      <c r="B1" s="192" t="s">
        <v>757</v>
      </c>
      <c r="C1" s="191"/>
      <c r="D1" s="191"/>
      <c r="E1" s="191"/>
      <c r="F1" s="191"/>
      <c r="G1" s="191"/>
      <c r="H1" s="191"/>
      <c r="I1" s="191"/>
      <c r="J1" s="191"/>
      <c r="K1" s="191"/>
    </row>
    <row r="2" spans="1:17" ht="25.7" customHeight="1"/>
    <row r="3" spans="1:17" ht="42" customHeight="1">
      <c r="G3" s="212" t="s">
        <v>725</v>
      </c>
    </row>
    <row r="4" spans="1:17" ht="18.95" customHeight="1">
      <c r="A4" s="213" t="s">
        <v>726</v>
      </c>
    </row>
    <row r="5" spans="1:17" customFormat="1" ht="17.25">
      <c r="A5" s="214" t="s">
        <v>727</v>
      </c>
    </row>
    <row r="6" spans="1:17" ht="17.25">
      <c r="A6" s="213" t="s">
        <v>728</v>
      </c>
    </row>
    <row r="7" spans="1:17" ht="9.75" customHeight="1"/>
    <row r="8" spans="1:17" ht="29.85" customHeight="1">
      <c r="A8" s="215" t="s">
        <v>729</v>
      </c>
      <c r="B8" s="216" t="s">
        <v>730</v>
      </c>
      <c r="C8" s="217">
        <f>注意事項!C4+1</f>
        <v>44472</v>
      </c>
      <c r="D8" s="217">
        <f>C8+1</f>
        <v>44473</v>
      </c>
      <c r="E8" s="217">
        <f>D8+1</f>
        <v>44474</v>
      </c>
      <c r="F8" s="592">
        <f>E8+1</f>
        <v>44475</v>
      </c>
      <c r="G8" s="565"/>
      <c r="H8" s="217">
        <f>F8+1</f>
        <v>44476</v>
      </c>
      <c r="I8" s="217">
        <f>H8+1</f>
        <v>44477</v>
      </c>
      <c r="J8" s="217">
        <f t="shared" ref="J8:Q8" si="0">I8+1</f>
        <v>44478</v>
      </c>
      <c r="K8" s="217">
        <f t="shared" si="0"/>
        <v>44479</v>
      </c>
      <c r="L8" s="217">
        <f t="shared" si="0"/>
        <v>44480</v>
      </c>
      <c r="M8" s="217">
        <f t="shared" si="0"/>
        <v>44481</v>
      </c>
      <c r="N8" s="217">
        <f t="shared" si="0"/>
        <v>44482</v>
      </c>
      <c r="O8" s="217">
        <f t="shared" si="0"/>
        <v>44483</v>
      </c>
      <c r="P8" s="217">
        <f t="shared" si="0"/>
        <v>44484</v>
      </c>
      <c r="Q8" s="217">
        <f t="shared" si="0"/>
        <v>44485</v>
      </c>
    </row>
    <row r="9" spans="1:17" ht="25.15" customHeight="1">
      <c r="A9" s="218" t="s">
        <v>731</v>
      </c>
      <c r="B9" s="219" t="s">
        <v>732</v>
      </c>
      <c r="C9" s="205"/>
      <c r="D9" s="205"/>
      <c r="E9" s="205"/>
      <c r="F9" s="591"/>
      <c r="G9" s="565"/>
      <c r="H9" s="205"/>
      <c r="I9" s="205"/>
      <c r="J9" s="205"/>
      <c r="K9" s="205"/>
      <c r="L9" s="205"/>
      <c r="M9" s="205"/>
      <c r="N9" s="205"/>
      <c r="O9" s="205"/>
      <c r="P9" s="205"/>
      <c r="Q9" s="205"/>
    </row>
    <row r="10" spans="1:17" ht="25.15" customHeight="1">
      <c r="A10" s="216" t="s">
        <v>733</v>
      </c>
      <c r="B10" s="219" t="s">
        <v>734</v>
      </c>
      <c r="C10" s="205"/>
      <c r="D10" s="205"/>
      <c r="E10" s="205"/>
      <c r="F10" s="591"/>
      <c r="G10" s="565"/>
      <c r="H10" s="205"/>
      <c r="I10" s="205"/>
      <c r="J10" s="205"/>
      <c r="K10" s="205"/>
      <c r="L10" s="205"/>
      <c r="M10" s="205"/>
      <c r="N10" s="205"/>
      <c r="O10" s="205"/>
      <c r="P10" s="205"/>
      <c r="Q10" s="205"/>
    </row>
    <row r="11" spans="1:17" ht="25.15" customHeight="1">
      <c r="A11" s="216" t="s">
        <v>735</v>
      </c>
      <c r="B11" s="219" t="s">
        <v>736</v>
      </c>
      <c r="C11" s="205"/>
      <c r="D11" s="205"/>
      <c r="E11" s="205"/>
      <c r="F11" s="591"/>
      <c r="G11" s="565"/>
      <c r="H11" s="205"/>
      <c r="I11" s="205"/>
      <c r="J11" s="205"/>
      <c r="K11" s="205"/>
      <c r="L11" s="205"/>
      <c r="M11" s="205"/>
      <c r="N11" s="205"/>
      <c r="O11" s="205"/>
      <c r="P11" s="205"/>
      <c r="Q11" s="205"/>
    </row>
    <row r="12" spans="1:17" ht="25.15" customHeight="1">
      <c r="A12" s="216" t="s">
        <v>704</v>
      </c>
      <c r="B12" s="220" t="s">
        <v>737</v>
      </c>
      <c r="C12" s="205"/>
      <c r="D12" s="205"/>
      <c r="E12" s="205"/>
      <c r="F12" s="591"/>
      <c r="G12" s="565"/>
      <c r="H12" s="205"/>
      <c r="I12" s="205"/>
      <c r="J12" s="205"/>
      <c r="K12" s="205"/>
      <c r="L12" s="205"/>
      <c r="M12" s="205"/>
      <c r="N12" s="205"/>
      <c r="O12" s="205"/>
      <c r="P12" s="205"/>
      <c r="Q12" s="205"/>
    </row>
    <row r="13" spans="1:17" ht="25.15" customHeight="1">
      <c r="A13" s="216" t="s">
        <v>738</v>
      </c>
      <c r="B13" s="219" t="s">
        <v>739</v>
      </c>
      <c r="C13" s="205"/>
      <c r="D13" s="205"/>
      <c r="E13" s="205"/>
      <c r="F13" s="591"/>
      <c r="G13" s="565"/>
      <c r="H13" s="205"/>
      <c r="I13" s="205"/>
      <c r="J13" s="205"/>
      <c r="K13" s="205"/>
      <c r="L13" s="205"/>
      <c r="M13" s="205"/>
      <c r="N13" s="205"/>
      <c r="O13" s="205"/>
      <c r="P13" s="205"/>
      <c r="Q13" s="205"/>
    </row>
    <row r="14" spans="1:17" ht="25.15" customHeight="1">
      <c r="A14" s="216" t="s">
        <v>740</v>
      </c>
      <c r="B14" s="219" t="s">
        <v>741</v>
      </c>
      <c r="C14" s="205"/>
      <c r="D14" s="205"/>
      <c r="E14" s="205"/>
      <c r="F14" s="591"/>
      <c r="G14" s="565"/>
      <c r="H14" s="205"/>
      <c r="I14" s="205"/>
      <c r="J14" s="205"/>
      <c r="K14" s="205"/>
      <c r="L14" s="205"/>
      <c r="M14" s="205"/>
      <c r="N14" s="205"/>
      <c r="O14" s="205"/>
      <c r="P14" s="205"/>
      <c r="Q14" s="205"/>
    </row>
    <row r="15" spans="1:17" ht="25.15" customHeight="1">
      <c r="A15" s="216" t="s">
        <v>742</v>
      </c>
      <c r="B15" s="219" t="s">
        <v>743</v>
      </c>
      <c r="C15" s="205"/>
      <c r="D15" s="205"/>
      <c r="E15" s="205"/>
      <c r="F15" s="591"/>
      <c r="G15" s="565"/>
      <c r="H15" s="205"/>
      <c r="I15" s="205"/>
      <c r="J15" s="205"/>
      <c r="K15" s="205"/>
      <c r="L15" s="205"/>
      <c r="M15" s="205"/>
      <c r="N15" s="205"/>
      <c r="O15" s="205"/>
      <c r="P15" s="205"/>
      <c r="Q15" s="205"/>
    </row>
    <row r="16" spans="1:17" ht="25.15" customHeight="1">
      <c r="A16" s="216" t="s">
        <v>744</v>
      </c>
      <c r="B16" s="219" t="s">
        <v>745</v>
      </c>
      <c r="C16" s="205"/>
      <c r="D16" s="205"/>
      <c r="E16" s="205"/>
      <c r="F16" s="591"/>
      <c r="G16" s="565"/>
      <c r="H16" s="205"/>
      <c r="I16" s="205"/>
      <c r="J16" s="205"/>
      <c r="K16" s="205"/>
      <c r="L16" s="205"/>
      <c r="M16" s="205"/>
      <c r="N16" s="205"/>
      <c r="O16" s="205"/>
      <c r="P16" s="205"/>
      <c r="Q16" s="205"/>
    </row>
    <row r="17" spans="1:17" ht="25.15" customHeight="1">
      <c r="A17" s="216" t="s">
        <v>746</v>
      </c>
      <c r="B17" s="219" t="s">
        <v>747</v>
      </c>
      <c r="C17" s="205"/>
      <c r="D17" s="205"/>
      <c r="E17" s="205"/>
      <c r="F17" s="591"/>
      <c r="G17" s="565"/>
      <c r="H17" s="205"/>
      <c r="I17" s="205"/>
      <c r="J17" s="205"/>
      <c r="K17" s="205"/>
      <c r="L17" s="205"/>
      <c r="M17" s="205"/>
      <c r="N17" s="205"/>
      <c r="O17" s="205"/>
      <c r="P17" s="205"/>
      <c r="Q17" s="205"/>
    </row>
    <row r="18" spans="1:17" ht="25.15" customHeight="1">
      <c r="A18" s="215">
        <v>10</v>
      </c>
      <c r="B18" s="219" t="s">
        <v>748</v>
      </c>
      <c r="C18" s="205"/>
      <c r="D18" s="205"/>
      <c r="E18" s="205"/>
      <c r="F18" s="591"/>
      <c r="G18" s="565"/>
      <c r="H18" s="205"/>
      <c r="I18" s="205"/>
      <c r="J18" s="205"/>
      <c r="K18" s="205"/>
      <c r="L18" s="205"/>
      <c r="M18" s="205"/>
      <c r="N18" s="205"/>
      <c r="O18" s="205"/>
      <c r="P18" s="205"/>
      <c r="Q18" s="205"/>
    </row>
    <row r="19" spans="1:17" ht="25.15" customHeight="1">
      <c r="A19" s="221">
        <v>11</v>
      </c>
      <c r="B19" s="219" t="s">
        <v>749</v>
      </c>
      <c r="C19" s="222" t="s">
        <v>750</v>
      </c>
      <c r="D19" s="222" t="s">
        <v>751</v>
      </c>
      <c r="E19" s="222" t="s">
        <v>751</v>
      </c>
      <c r="F19" s="599" t="s">
        <v>750</v>
      </c>
      <c r="G19" s="600"/>
      <c r="H19" s="222" t="s">
        <v>751</v>
      </c>
      <c r="I19" s="222" t="s">
        <v>752</v>
      </c>
      <c r="J19" s="222" t="s">
        <v>750</v>
      </c>
      <c r="K19" s="222" t="s">
        <v>753</v>
      </c>
      <c r="L19" s="222" t="s">
        <v>750</v>
      </c>
      <c r="M19" s="222" t="s">
        <v>750</v>
      </c>
      <c r="N19" s="222" t="s">
        <v>750</v>
      </c>
      <c r="O19" s="222" t="s">
        <v>751</v>
      </c>
      <c r="P19" s="222" t="s">
        <v>750</v>
      </c>
      <c r="Q19" s="222" t="s">
        <v>753</v>
      </c>
    </row>
    <row r="20" spans="1:17" ht="35.450000000000003" customHeight="1">
      <c r="A20" s="223" t="s">
        <v>754</v>
      </c>
      <c r="B20" s="224"/>
      <c r="C20" s="593" t="s">
        <v>722</v>
      </c>
      <c r="D20" s="594"/>
      <c r="E20" s="595"/>
      <c r="F20" s="596" t="str">
        <f>IF(①団体情報入力!C4="","",①団体情報入力!C4)</f>
        <v/>
      </c>
      <c r="G20" s="597"/>
      <c r="H20" s="597"/>
      <c r="I20" s="597"/>
      <c r="J20" s="597"/>
      <c r="K20" s="597"/>
      <c r="L20" s="597"/>
      <c r="M20" s="597"/>
      <c r="N20" s="597"/>
      <c r="O20" s="597"/>
      <c r="P20" s="597"/>
      <c r="Q20" s="598"/>
    </row>
    <row r="21" spans="1:17" ht="17.25" customHeight="1">
      <c r="A21" s="225" t="s">
        <v>755</v>
      </c>
    </row>
    <row r="22" spans="1:17" ht="17.25" customHeight="1">
      <c r="A22" s="225" t="s">
        <v>756</v>
      </c>
    </row>
  </sheetData>
  <mergeCells count="14">
    <mergeCell ref="C20:E20"/>
    <mergeCell ref="F20:Q20"/>
    <mergeCell ref="F14:G14"/>
    <mergeCell ref="F15:G15"/>
    <mergeCell ref="F16:G16"/>
    <mergeCell ref="F17:G17"/>
    <mergeCell ref="F18:G18"/>
    <mergeCell ref="F19:G19"/>
    <mergeCell ref="F13:G13"/>
    <mergeCell ref="F8:G8"/>
    <mergeCell ref="F9:G9"/>
    <mergeCell ref="F10:G10"/>
    <mergeCell ref="F11:G11"/>
    <mergeCell ref="F12:G12"/>
  </mergeCells>
  <phoneticPr fontId="40"/>
  <printOptions horizontalCentered="1"/>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249977111117893"/>
  </sheetPr>
  <dimension ref="A2:J44"/>
  <sheetViews>
    <sheetView workbookViewId="0">
      <selection activeCell="A9" sqref="A9"/>
    </sheetView>
  </sheetViews>
  <sheetFormatPr defaultRowHeight="13.5"/>
  <cols>
    <col min="10" max="10" width="5.5" customWidth="1"/>
  </cols>
  <sheetData>
    <row r="2" spans="1:10" ht="15">
      <c r="B2" s="228" t="s">
        <v>758</v>
      </c>
    </row>
    <row r="3" spans="1:10" ht="15">
      <c r="B3" s="228" t="s">
        <v>759</v>
      </c>
      <c r="D3" s="228" t="s">
        <v>760</v>
      </c>
    </row>
    <row r="5" spans="1:10">
      <c r="A5" t="s">
        <v>761</v>
      </c>
    </row>
    <row r="7" spans="1:10">
      <c r="A7" t="s">
        <v>762</v>
      </c>
    </row>
    <row r="8" spans="1:10">
      <c r="A8" t="s">
        <v>763</v>
      </c>
    </row>
    <row r="9" spans="1:10">
      <c r="A9" s="258" t="s">
        <v>1313</v>
      </c>
    </row>
    <row r="10" spans="1:10">
      <c r="A10" t="s">
        <v>764</v>
      </c>
    </row>
    <row r="12" spans="1:10">
      <c r="A12" t="s">
        <v>1312</v>
      </c>
    </row>
    <row r="14" spans="1:10">
      <c r="A14" s="229"/>
      <c r="B14" s="229"/>
      <c r="C14" s="229"/>
      <c r="D14" s="604" t="s">
        <v>765</v>
      </c>
      <c r="E14" s="604"/>
      <c r="F14" s="604"/>
      <c r="G14" s="229"/>
      <c r="H14" s="229"/>
      <c r="I14" s="229"/>
      <c r="J14" s="229"/>
    </row>
    <row r="15" spans="1:10">
      <c r="D15" s="604"/>
      <c r="E15" s="604"/>
      <c r="F15" s="604"/>
    </row>
    <row r="17" spans="1:9">
      <c r="A17" s="603" t="s">
        <v>766</v>
      </c>
      <c r="B17" s="603"/>
      <c r="C17" s="603"/>
      <c r="D17" s="603"/>
      <c r="E17" s="603"/>
      <c r="F17" s="603"/>
      <c r="G17" s="603"/>
      <c r="H17" s="603"/>
      <c r="I17" s="603"/>
    </row>
    <row r="19" spans="1:9">
      <c r="F19" s="227" t="s">
        <v>767</v>
      </c>
      <c r="G19" s="603" t="s">
        <v>768</v>
      </c>
      <c r="H19" s="603"/>
      <c r="I19" s="603"/>
    </row>
    <row r="21" spans="1:9">
      <c r="A21" t="s">
        <v>769</v>
      </c>
    </row>
    <row r="24" spans="1:9">
      <c r="A24" s="230"/>
      <c r="B24" s="231"/>
      <c r="C24" s="230"/>
      <c r="D24" s="21"/>
      <c r="E24" s="21"/>
      <c r="F24" s="21"/>
      <c r="G24" s="21"/>
      <c r="H24" s="21"/>
      <c r="I24" s="231"/>
    </row>
    <row r="25" spans="1:9">
      <c r="A25" s="605" t="s">
        <v>770</v>
      </c>
      <c r="B25" s="606"/>
      <c r="C25" s="232"/>
      <c r="D25" s="28"/>
      <c r="E25" s="28"/>
      <c r="F25" s="28"/>
      <c r="G25" s="28"/>
      <c r="H25" s="28"/>
      <c r="I25" s="233"/>
    </row>
    <row r="26" spans="1:9">
      <c r="A26" s="234"/>
      <c r="B26" s="235"/>
      <c r="C26" s="234"/>
      <c r="D26" s="229"/>
      <c r="E26" s="229"/>
      <c r="F26" s="229"/>
      <c r="G26" s="229"/>
      <c r="H26" s="229"/>
      <c r="I26" s="235"/>
    </row>
    <row r="27" spans="1:9">
      <c r="A27" s="232"/>
      <c r="B27" s="233"/>
      <c r="C27" s="232"/>
      <c r="D27" s="28"/>
      <c r="E27" s="28"/>
      <c r="F27" s="28"/>
      <c r="G27" s="28"/>
      <c r="H27" s="28"/>
      <c r="I27" s="233"/>
    </row>
    <row r="28" spans="1:9">
      <c r="A28" s="605" t="s">
        <v>777</v>
      </c>
      <c r="B28" s="606"/>
      <c r="C28" s="232"/>
      <c r="D28" s="28"/>
      <c r="E28" s="28"/>
      <c r="F28" s="28"/>
      <c r="G28" s="28"/>
      <c r="H28" s="28"/>
      <c r="I28" s="233"/>
    </row>
    <row r="29" spans="1:9">
      <c r="A29" s="232"/>
      <c r="B29" s="233"/>
      <c r="C29" s="232"/>
      <c r="D29" s="28"/>
      <c r="E29" s="28"/>
      <c r="F29" s="28"/>
      <c r="G29" s="28"/>
      <c r="H29" s="28"/>
      <c r="I29" s="233"/>
    </row>
    <row r="30" spans="1:9">
      <c r="A30" s="230"/>
      <c r="B30" s="231"/>
      <c r="C30" s="230"/>
      <c r="D30" s="21"/>
      <c r="E30" s="21"/>
      <c r="F30" s="21"/>
      <c r="G30" s="21"/>
      <c r="H30" s="21"/>
      <c r="I30" s="231"/>
    </row>
    <row r="31" spans="1:9">
      <c r="A31" s="605" t="s">
        <v>771</v>
      </c>
      <c r="B31" s="606"/>
      <c r="C31" s="232"/>
      <c r="D31" s="28"/>
      <c r="E31" s="28"/>
      <c r="F31" s="28"/>
      <c r="G31" s="28"/>
      <c r="H31" s="28"/>
      <c r="I31" s="233"/>
    </row>
    <row r="32" spans="1:9">
      <c r="A32" s="234"/>
      <c r="B32" s="235"/>
      <c r="C32" s="234"/>
      <c r="D32" s="229"/>
      <c r="E32" s="229"/>
      <c r="F32" s="229"/>
      <c r="G32" s="229"/>
      <c r="H32" s="229"/>
      <c r="I32" s="235"/>
    </row>
    <row r="33" spans="1:9">
      <c r="A33" s="230"/>
      <c r="B33" s="231"/>
      <c r="C33" s="230"/>
      <c r="D33" s="21"/>
      <c r="E33" s="21"/>
      <c r="F33" s="21"/>
      <c r="G33" s="21"/>
      <c r="H33" s="21"/>
      <c r="I33" s="231"/>
    </row>
    <row r="34" spans="1:9">
      <c r="A34" s="605" t="s">
        <v>772</v>
      </c>
      <c r="B34" s="606"/>
      <c r="C34" s="232"/>
      <c r="D34" s="28"/>
      <c r="E34" s="28"/>
      <c r="F34" s="28"/>
      <c r="G34" s="28"/>
      <c r="H34" s="28"/>
      <c r="I34" s="233"/>
    </row>
    <row r="35" spans="1:9">
      <c r="A35" s="234"/>
      <c r="B35" s="235"/>
      <c r="C35" s="234"/>
      <c r="D35" s="229"/>
      <c r="E35" s="229"/>
      <c r="F35" s="229"/>
      <c r="G35" s="229"/>
      <c r="H35" s="229"/>
      <c r="I35" s="235"/>
    </row>
    <row r="36" spans="1:9" ht="40.5" customHeight="1">
      <c r="A36" s="601" t="s">
        <v>773</v>
      </c>
      <c r="B36" s="602"/>
      <c r="C36" s="236"/>
      <c r="D36" s="237"/>
      <c r="E36" s="237"/>
      <c r="F36" s="237"/>
      <c r="G36" s="237"/>
      <c r="H36" s="237"/>
      <c r="I36" s="238"/>
    </row>
    <row r="39" spans="1:9">
      <c r="A39" s="603" t="s">
        <v>774</v>
      </c>
      <c r="B39" s="603"/>
      <c r="C39" s="603"/>
      <c r="D39" s="603"/>
      <c r="E39" s="603"/>
      <c r="F39" s="603"/>
      <c r="G39" s="603"/>
      <c r="H39" s="603"/>
      <c r="I39" s="603"/>
    </row>
    <row r="40" spans="1:9">
      <c r="A40" s="603" t="s">
        <v>775</v>
      </c>
      <c r="B40" s="603"/>
      <c r="C40" s="603"/>
      <c r="D40" s="603"/>
      <c r="E40" s="603"/>
      <c r="F40" s="603"/>
      <c r="G40" s="603"/>
      <c r="H40" s="603"/>
      <c r="I40" s="603"/>
    </row>
    <row r="43" spans="1:9">
      <c r="E43" t="s">
        <v>776</v>
      </c>
    </row>
    <row r="44" spans="1:9">
      <c r="F44" s="229"/>
      <c r="G44" s="229"/>
      <c r="H44" s="229"/>
      <c r="I44" s="229"/>
    </row>
  </sheetData>
  <mergeCells count="10">
    <mergeCell ref="A36:B36"/>
    <mergeCell ref="A39:I39"/>
    <mergeCell ref="A40:I40"/>
    <mergeCell ref="D14:F15"/>
    <mergeCell ref="A17:I17"/>
    <mergeCell ref="G19:I19"/>
    <mergeCell ref="A25:B25"/>
    <mergeCell ref="A31:B31"/>
    <mergeCell ref="A34:B34"/>
    <mergeCell ref="A28:B28"/>
  </mergeCells>
  <phoneticPr fontId="40"/>
  <pageMargins left="0.7" right="0.7" top="0.75" bottom="0.75" header="0.3" footer="0.3"/>
  <pageSetup paperSize="9" scale="9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地区選手権</vt:lpstr>
      <vt:lpstr>注意事項</vt:lpstr>
      <vt:lpstr>①団体情報入力</vt:lpstr>
      <vt:lpstr>②選手情報入力</vt:lpstr>
      <vt:lpstr>③リレー情報確認</vt:lpstr>
      <vt:lpstr>④種目別人数</vt:lpstr>
      <vt:lpstr>⑤大会前 提出用</vt:lpstr>
      <vt:lpstr>⑥大会後 個人管理用</vt:lpstr>
      <vt:lpstr>⑦ADカード申請</vt:lpstr>
      <vt:lpstr>⑧リレーの選手が反映されない</vt:lpstr>
      <vt:lpstr>⑨日付が数字になる</vt:lpstr>
      <vt:lpstr>　　　　　</vt:lpstr>
      <vt:lpstr>種目情報</vt:lpstr>
      <vt:lpstr>data_kyogisha</vt:lpstr>
      <vt:lpstr>data_team</vt:lpstr>
      <vt:lpstr>資格</vt:lpstr>
      <vt:lpstr>Sheet6</vt:lpstr>
      <vt:lpstr>Sheet3</vt:lpstr>
      <vt:lpstr>④種目別人数!Print_Area</vt:lpstr>
      <vt:lpstr>'⑤大会前 提出用'!Print_Area</vt:lpstr>
      <vt:lpstr>'⑥大会後 個人管理用'!Print_Area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2020-06-12T17:39:00Z</cp:lastPrinted>
  <dcterms:created xsi:type="dcterms:W3CDTF">2013-01-03T14:12:28Z</dcterms:created>
  <dcterms:modified xsi:type="dcterms:W3CDTF">2021-09-04T01:32:44Z</dcterms:modified>
  <cp:contentStatus/>
</cp:coreProperties>
</file>