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名古屋地区】\2021地区選手権\"/>
    </mc:Choice>
  </mc:AlternateContent>
  <bookViews>
    <workbookView xWindow="0" yWindow="9000" windowWidth="21600" windowHeight="9615" tabRatio="916"/>
  </bookViews>
  <sheets>
    <sheet name="地区選手権" sheetId="45"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35" r:id="rId7"/>
    <sheet name="⑥大会後 個人管理用" sheetId="36" r:id="rId8"/>
    <sheet name="⑦ADカード申請" sheetId="37" r:id="rId9"/>
    <sheet name="⑧リレーの選手が反映されない" sheetId="30" r:id="rId10"/>
    <sheet name="⑨日付が数字になる" sheetId="29" r:id="rId11"/>
    <sheet name="　　　　　" sheetId="14" r:id="rId12"/>
    <sheet name="種目情報" sheetId="43" r:id="rId13"/>
    <sheet name="data_kyogisha" sheetId="2" r:id="rId14"/>
    <sheet name="data_team" sheetId="19" r:id="rId15"/>
    <sheet name="資格" sheetId="41" r:id="rId16"/>
    <sheet name="Sheet6" sheetId="23" r:id="rId17"/>
    <sheet name="Sheet3" sheetId="44" r:id="rId18"/>
  </sheets>
  <externalReferences>
    <externalReference r:id="rId19"/>
    <externalReference r:id="rId20"/>
    <externalReference r:id="rId21"/>
    <externalReference r:id="rId22"/>
  </externalReferences>
  <definedNames>
    <definedName name="otoko" localSheetId="7">[1]一覧表!#REF!</definedName>
    <definedName name="otoko" localSheetId="8">[1]一覧表!#REF!</definedName>
    <definedName name="otoko" localSheetId="9">[1]一覧表!#REF!</definedName>
    <definedName name="otoko">[1]一覧表!#REF!</definedName>
    <definedName name="_xlnm.Print_Area" localSheetId="5">④種目別人数!$A$1:$H$16</definedName>
    <definedName name="_xlnm.Print_Area" localSheetId="6">'⑤大会前 提出用'!$A$3:$K$27</definedName>
    <definedName name="_xlnm.Print_Area" localSheetId="7">'⑥大会後 個人管理用'!$A$2:$Q$22</definedName>
    <definedName name="sin" localSheetId="6">[1]一覧表!#REF!</definedName>
    <definedName name="sin" localSheetId="7">[1]一覧表!#REF!</definedName>
    <definedName name="sin" localSheetId="8">[1]一覧表!#REF!</definedName>
    <definedName name="sin" localSheetId="9">[1]一覧表!#REF!</definedName>
    <definedName name="sin" localSheetId="10">[1]一覧表!#REF!</definedName>
    <definedName name="sin">[1]一覧表!#REF!</definedName>
    <definedName name="X" localSheetId="6">[1]一覧表!#REF!</definedName>
    <definedName name="X" localSheetId="7">[1]一覧表!#REF!</definedName>
    <definedName name="X" localSheetId="8">[1]一覧表!#REF!</definedName>
    <definedName name="X" localSheetId="9">[1]一覧表!#REF!</definedName>
    <definedName name="X" localSheetId="10">[1]一覧表!#REF!</definedName>
    <definedName name="X">[1]一覧表!#REF!</definedName>
    <definedName name="おもて" localSheetId="6">[1]一覧表!#REF!</definedName>
    <definedName name="おもて" localSheetId="7">[1]一覧表!#REF!</definedName>
    <definedName name="おもて" localSheetId="8">[1]一覧表!#REF!</definedName>
    <definedName name="おもて" localSheetId="9">[1]一覧表!#REF!</definedName>
    <definedName name="おもて" localSheetId="10">[1]一覧表!#REF!</definedName>
    <definedName name="おもて">[1]一覧表!#REF!</definedName>
    <definedName name="リレー">[2]一覧表!$R$13</definedName>
    <definedName name="学年">[3]個人表!$U$7:$U$12</definedName>
    <definedName name="女子種目">[4]一覧表!$U$13:$U$28</definedName>
    <definedName name="小" localSheetId="6">[1]一覧表!#REF!</definedName>
    <definedName name="小" localSheetId="7">[1]一覧表!#REF!</definedName>
    <definedName name="小" localSheetId="8">[1]一覧表!#REF!</definedName>
    <definedName name="小" localSheetId="9">[1]一覧表!#REF!</definedName>
    <definedName name="小" localSheetId="10">[1]一覧表!#REF!</definedName>
    <definedName name="小">[1]一覧表!#REF!</definedName>
    <definedName name="小リレー" localSheetId="6">[1]一覧表!#REF!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[1]一覧表!#REF!</definedName>
    <definedName name="小学校" localSheetId="6">[1]一覧表!#REF!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[1]一覧表!#REF!</definedName>
    <definedName name="小学生" localSheetId="6">[1]一覧表!#REF!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6">[1]一覧表!#REF!</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[1]一覧表!#REF!</definedName>
    <definedName name="団体申し込み" localSheetId="6">[1]一覧表!#REF!</definedName>
    <definedName name="団体申し込み" localSheetId="7">[1]一覧表!#REF!</definedName>
    <definedName name="団体申し込み" localSheetId="8">[1]一覧表!#REF!</definedName>
    <definedName name="団体申し込み" localSheetId="9">[1]一覧表!#REF!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7" l="1"/>
  <c r="F8" i="17"/>
  <c r="A10" i="2" l="1"/>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E3" i="2" l="1"/>
  <c r="R3" i="2" s="1"/>
  <c r="AG3" i="2"/>
  <c r="E4" i="2"/>
  <c r="A4" i="2" s="1"/>
  <c r="J4" i="2"/>
  <c r="M4" i="2"/>
  <c r="Y4" i="2"/>
  <c r="AC4" i="2"/>
  <c r="AH4" i="2"/>
  <c r="E5" i="2"/>
  <c r="J5" i="2" s="1"/>
  <c r="X5" i="2"/>
  <c r="AD5" i="2"/>
  <c r="E6" i="2"/>
  <c r="A6" i="2" s="1"/>
  <c r="I6" i="2"/>
  <c r="M6" i="2"/>
  <c r="X6" i="2"/>
  <c r="AC6" i="2"/>
  <c r="AG6" i="2"/>
  <c r="E7" i="2"/>
  <c r="E8" i="2"/>
  <c r="A8" i="2" s="1"/>
  <c r="E9" i="2"/>
  <c r="O9" i="2"/>
  <c r="AD9" i="2"/>
  <c r="B10" i="2"/>
  <c r="D10" i="2"/>
  <c r="E10" i="2"/>
  <c r="F10" i="2"/>
  <c r="G10" i="2"/>
  <c r="H10" i="2"/>
  <c r="I10" i="2"/>
  <c r="J10" i="2"/>
  <c r="K10" i="2"/>
  <c r="L10" i="2"/>
  <c r="M10" i="2"/>
  <c r="N10" i="2"/>
  <c r="O10" i="2"/>
  <c r="Q10" i="2"/>
  <c r="R10" i="2"/>
  <c r="T10" i="2"/>
  <c r="U10" i="2"/>
  <c r="V10" i="2"/>
  <c r="X10" i="2"/>
  <c r="Y10" i="2"/>
  <c r="Z10" i="2"/>
  <c r="AB10" i="2"/>
  <c r="AC10" i="2"/>
  <c r="AD10" i="2"/>
  <c r="AE10" i="2"/>
  <c r="AF10" i="2"/>
  <c r="AG10" i="2"/>
  <c r="AH10" i="2"/>
  <c r="AI10" i="2"/>
  <c r="AJ10" i="2"/>
  <c r="D11" i="2"/>
  <c r="E11" i="2"/>
  <c r="H11" i="2"/>
  <c r="I11" i="2"/>
  <c r="L11" i="2"/>
  <c r="M11" i="2"/>
  <c r="Q11" i="2"/>
  <c r="R11" i="2"/>
  <c r="V11" i="2"/>
  <c r="X11" i="2"/>
  <c r="AB11" i="2"/>
  <c r="AC11" i="2"/>
  <c r="AE11" i="2"/>
  <c r="AF11" i="2"/>
  <c r="AG11" i="2"/>
  <c r="AI11" i="2"/>
  <c r="AJ11" i="2"/>
  <c r="E12" i="2"/>
  <c r="F12" i="2"/>
  <c r="I12" i="2"/>
  <c r="J12" i="2"/>
  <c r="L12" i="2"/>
  <c r="N12" i="2"/>
  <c r="Q12" i="2"/>
  <c r="R12" i="2"/>
  <c r="V12" i="2"/>
  <c r="X12" i="2"/>
  <c r="Y12" i="2"/>
  <c r="AC12" i="2"/>
  <c r="AD12" i="2"/>
  <c r="AF12" i="2"/>
  <c r="AH12" i="2"/>
  <c r="AJ12" i="2"/>
  <c r="E13" i="2"/>
  <c r="F13" i="2" s="1"/>
  <c r="G13" i="2"/>
  <c r="J13" i="2"/>
  <c r="M13" i="2"/>
  <c r="O13" i="2"/>
  <c r="T13" i="2"/>
  <c r="X13" i="2"/>
  <c r="Z13" i="2"/>
  <c r="AD13" i="2"/>
  <c r="AG13" i="2"/>
  <c r="AI13" i="2"/>
  <c r="B14" i="2"/>
  <c r="D14" i="2"/>
  <c r="E14" i="2"/>
  <c r="F14" i="2"/>
  <c r="G14" i="2"/>
  <c r="H14" i="2"/>
  <c r="I14" i="2"/>
  <c r="J14" i="2"/>
  <c r="K14" i="2"/>
  <c r="L14" i="2"/>
  <c r="M14" i="2"/>
  <c r="N14" i="2"/>
  <c r="O14" i="2"/>
  <c r="Q14" i="2"/>
  <c r="R14" i="2"/>
  <c r="T14" i="2"/>
  <c r="U14" i="2"/>
  <c r="V14" i="2"/>
  <c r="X14" i="2"/>
  <c r="Y14" i="2"/>
  <c r="Z14" i="2"/>
  <c r="AB14" i="2"/>
  <c r="AC14" i="2"/>
  <c r="AD14" i="2"/>
  <c r="AE14" i="2"/>
  <c r="AF14" i="2"/>
  <c r="AG14" i="2"/>
  <c r="AH14" i="2"/>
  <c r="AI14" i="2"/>
  <c r="AJ14" i="2"/>
  <c r="E15" i="2"/>
  <c r="AE15" i="2" s="1"/>
  <c r="E16" i="2"/>
  <c r="F16" i="2"/>
  <c r="J16" i="2"/>
  <c r="L16" i="2"/>
  <c r="Q16" i="2"/>
  <c r="R16" i="2"/>
  <c r="X16" i="2"/>
  <c r="Y16" i="2"/>
  <c r="AC16" i="2"/>
  <c r="AD16" i="2"/>
  <c r="AG16" i="2"/>
  <c r="AH16" i="2"/>
  <c r="B17" i="2"/>
  <c r="E17" i="2"/>
  <c r="D17" i="2" s="1"/>
  <c r="F17" i="2"/>
  <c r="G17" i="2"/>
  <c r="I17" i="2"/>
  <c r="J17" i="2"/>
  <c r="K17" i="2"/>
  <c r="M17" i="2"/>
  <c r="N17" i="2"/>
  <c r="O17" i="2"/>
  <c r="R17" i="2"/>
  <c r="T17" i="2"/>
  <c r="U17" i="2"/>
  <c r="X17" i="2"/>
  <c r="Y17" i="2"/>
  <c r="Z17" i="2"/>
  <c r="AC17" i="2"/>
  <c r="AD17" i="2"/>
  <c r="AE17" i="2"/>
  <c r="AG17" i="2"/>
  <c r="AH17" i="2"/>
  <c r="AI17" i="2"/>
  <c r="B18" i="2"/>
  <c r="D18" i="2"/>
  <c r="E18" i="2"/>
  <c r="F18" i="2"/>
  <c r="G18" i="2"/>
  <c r="H18" i="2"/>
  <c r="I18" i="2"/>
  <c r="J18" i="2"/>
  <c r="K18" i="2"/>
  <c r="L18" i="2"/>
  <c r="M18" i="2"/>
  <c r="N18" i="2"/>
  <c r="O18" i="2"/>
  <c r="Q18" i="2"/>
  <c r="R18" i="2"/>
  <c r="T18" i="2"/>
  <c r="U18" i="2"/>
  <c r="V18" i="2"/>
  <c r="X18" i="2"/>
  <c r="Y18" i="2"/>
  <c r="Z18" i="2"/>
  <c r="AB18" i="2"/>
  <c r="AC18" i="2"/>
  <c r="AD18" i="2"/>
  <c r="AE18" i="2"/>
  <c r="AF18" i="2"/>
  <c r="AG18" i="2"/>
  <c r="AH18" i="2"/>
  <c r="AI18" i="2"/>
  <c r="AJ18" i="2"/>
  <c r="E19" i="2"/>
  <c r="X19" i="2" s="1"/>
  <c r="E20" i="2"/>
  <c r="B20" i="2" s="1"/>
  <c r="F20" i="2"/>
  <c r="I20" i="2"/>
  <c r="J20" i="2"/>
  <c r="M20" i="2"/>
  <c r="N20" i="2"/>
  <c r="R20" i="2"/>
  <c r="T20" i="2"/>
  <c r="X20" i="2"/>
  <c r="Y20" i="2"/>
  <c r="AC20" i="2"/>
  <c r="AD20" i="2"/>
  <c r="AG20" i="2"/>
  <c r="AH20" i="2"/>
  <c r="B21" i="2"/>
  <c r="E21" i="2"/>
  <c r="D21" i="2" s="1"/>
  <c r="F21" i="2"/>
  <c r="G21" i="2"/>
  <c r="I21" i="2"/>
  <c r="J21" i="2"/>
  <c r="K21" i="2"/>
  <c r="M21" i="2"/>
  <c r="N21" i="2"/>
  <c r="O21" i="2"/>
  <c r="R21" i="2"/>
  <c r="T21" i="2"/>
  <c r="U21" i="2"/>
  <c r="X21" i="2"/>
  <c r="Y21" i="2"/>
  <c r="Z21" i="2"/>
  <c r="AC21" i="2"/>
  <c r="AD21" i="2"/>
  <c r="AE21" i="2"/>
  <c r="AG21" i="2"/>
  <c r="AH21" i="2"/>
  <c r="AI21" i="2"/>
  <c r="B22" i="2"/>
  <c r="D22" i="2"/>
  <c r="E22" i="2"/>
  <c r="F22" i="2"/>
  <c r="G22" i="2"/>
  <c r="H22" i="2"/>
  <c r="I22" i="2"/>
  <c r="J22" i="2"/>
  <c r="K22" i="2"/>
  <c r="L22" i="2"/>
  <c r="M22" i="2"/>
  <c r="N22" i="2"/>
  <c r="O22" i="2"/>
  <c r="Q22" i="2"/>
  <c r="R22" i="2"/>
  <c r="T22" i="2"/>
  <c r="U22" i="2"/>
  <c r="V22" i="2"/>
  <c r="X22" i="2"/>
  <c r="Y22" i="2"/>
  <c r="Z22" i="2"/>
  <c r="AB22" i="2"/>
  <c r="AC22" i="2"/>
  <c r="AD22" i="2"/>
  <c r="AE22" i="2"/>
  <c r="AF22" i="2"/>
  <c r="AG22" i="2"/>
  <c r="AH22" i="2"/>
  <c r="AI22" i="2"/>
  <c r="AJ22" i="2"/>
  <c r="E23" i="2"/>
  <c r="E24" i="2"/>
  <c r="B24" i="2" s="1"/>
  <c r="F24" i="2"/>
  <c r="I24" i="2"/>
  <c r="J24" i="2"/>
  <c r="M24" i="2"/>
  <c r="N24" i="2"/>
  <c r="R24" i="2"/>
  <c r="T24" i="2"/>
  <c r="X24" i="2"/>
  <c r="Y24" i="2"/>
  <c r="AC24" i="2"/>
  <c r="AD24" i="2"/>
  <c r="AG24" i="2"/>
  <c r="AH24" i="2"/>
  <c r="B25" i="2"/>
  <c r="E25" i="2"/>
  <c r="D25" i="2" s="1"/>
  <c r="F25" i="2"/>
  <c r="G25" i="2"/>
  <c r="I25" i="2"/>
  <c r="J25" i="2"/>
  <c r="K25" i="2"/>
  <c r="M25" i="2"/>
  <c r="N25" i="2"/>
  <c r="O25" i="2"/>
  <c r="R25" i="2"/>
  <c r="T25" i="2"/>
  <c r="U25" i="2"/>
  <c r="X25" i="2"/>
  <c r="Y25" i="2"/>
  <c r="Z25" i="2"/>
  <c r="AC25" i="2"/>
  <c r="AD25" i="2"/>
  <c r="AE25" i="2"/>
  <c r="AG25" i="2"/>
  <c r="AH25" i="2"/>
  <c r="AI25" i="2"/>
  <c r="B26" i="2"/>
  <c r="D26" i="2"/>
  <c r="E26" i="2"/>
  <c r="F26" i="2"/>
  <c r="G26" i="2"/>
  <c r="H26" i="2"/>
  <c r="I26" i="2"/>
  <c r="J26" i="2"/>
  <c r="K26" i="2"/>
  <c r="L26" i="2"/>
  <c r="M26" i="2"/>
  <c r="N26" i="2"/>
  <c r="O26" i="2"/>
  <c r="Q26" i="2"/>
  <c r="R26" i="2"/>
  <c r="T26" i="2"/>
  <c r="U26" i="2"/>
  <c r="V26" i="2"/>
  <c r="X26" i="2"/>
  <c r="Y26" i="2"/>
  <c r="Z26" i="2"/>
  <c r="AB26" i="2"/>
  <c r="AC26" i="2"/>
  <c r="AD26" i="2"/>
  <c r="AE26" i="2"/>
  <c r="AF26" i="2"/>
  <c r="AG26" i="2"/>
  <c r="AH26" i="2"/>
  <c r="AI26" i="2"/>
  <c r="AJ26" i="2"/>
  <c r="E27" i="2"/>
  <c r="X27" i="2"/>
  <c r="E28" i="2"/>
  <c r="B28" i="2" s="1"/>
  <c r="F28" i="2"/>
  <c r="I28" i="2"/>
  <c r="J28" i="2"/>
  <c r="M28" i="2"/>
  <c r="N28" i="2"/>
  <c r="R28" i="2"/>
  <c r="T28" i="2"/>
  <c r="X28" i="2"/>
  <c r="Y28" i="2"/>
  <c r="AC28" i="2"/>
  <c r="AD28" i="2"/>
  <c r="AG28" i="2"/>
  <c r="AH28" i="2"/>
  <c r="B29" i="2"/>
  <c r="E29" i="2"/>
  <c r="D29" i="2" s="1"/>
  <c r="F29" i="2"/>
  <c r="G29" i="2"/>
  <c r="I29" i="2"/>
  <c r="J29" i="2"/>
  <c r="K29" i="2"/>
  <c r="M29" i="2"/>
  <c r="N29" i="2"/>
  <c r="O29" i="2"/>
  <c r="R29" i="2"/>
  <c r="T29" i="2"/>
  <c r="U29" i="2"/>
  <c r="X29" i="2"/>
  <c r="Y29" i="2"/>
  <c r="Z29" i="2"/>
  <c r="AC29" i="2"/>
  <c r="AD29" i="2"/>
  <c r="AE29" i="2"/>
  <c r="AG29" i="2"/>
  <c r="AH29" i="2"/>
  <c r="AI29" i="2"/>
  <c r="B30" i="2"/>
  <c r="D30" i="2"/>
  <c r="E30" i="2"/>
  <c r="F30" i="2"/>
  <c r="G30" i="2"/>
  <c r="H30" i="2"/>
  <c r="I30" i="2"/>
  <c r="J30" i="2"/>
  <c r="K30" i="2"/>
  <c r="L30" i="2"/>
  <c r="M30" i="2"/>
  <c r="N30" i="2"/>
  <c r="O30" i="2"/>
  <c r="Q30" i="2"/>
  <c r="R30" i="2"/>
  <c r="T30" i="2"/>
  <c r="U30" i="2"/>
  <c r="V30" i="2"/>
  <c r="X30" i="2"/>
  <c r="Y30" i="2"/>
  <c r="Z30" i="2"/>
  <c r="AB30" i="2"/>
  <c r="AC30" i="2"/>
  <c r="AD30" i="2"/>
  <c r="AE30" i="2"/>
  <c r="AF30" i="2"/>
  <c r="AG30" i="2"/>
  <c r="AH30" i="2"/>
  <c r="AI30" i="2"/>
  <c r="AJ30" i="2"/>
  <c r="D31" i="2"/>
  <c r="E31" i="2"/>
  <c r="G31" i="2" s="1"/>
  <c r="H31" i="2"/>
  <c r="I31" i="2"/>
  <c r="K31" i="2"/>
  <c r="M31" i="2"/>
  <c r="O31" i="2"/>
  <c r="Q31" i="2"/>
  <c r="U31" i="2"/>
  <c r="V31" i="2"/>
  <c r="X31" i="2"/>
  <c r="AB31" i="2"/>
  <c r="AC31" i="2"/>
  <c r="AE31" i="2"/>
  <c r="AG31" i="2"/>
  <c r="AI31" i="2"/>
  <c r="AJ31" i="2"/>
  <c r="E32" i="2"/>
  <c r="J32" i="2"/>
  <c r="Q32" i="2"/>
  <c r="X32" i="2"/>
  <c r="AD32" i="2"/>
  <c r="AJ32" i="2"/>
  <c r="E33" i="2"/>
  <c r="F33" i="2"/>
  <c r="J33" i="2"/>
  <c r="K33" i="2"/>
  <c r="O33" i="2"/>
  <c r="R33" i="2"/>
  <c r="X33" i="2"/>
  <c r="Y33" i="2"/>
  <c r="AD33" i="2"/>
  <c r="AE33" i="2"/>
  <c r="AI33" i="2"/>
  <c r="B34" i="2"/>
  <c r="D34" i="2"/>
  <c r="E34" i="2"/>
  <c r="F34" i="2"/>
  <c r="G34" i="2"/>
  <c r="H34" i="2"/>
  <c r="I34" i="2"/>
  <c r="J34" i="2"/>
  <c r="K34" i="2"/>
  <c r="L34" i="2"/>
  <c r="M34" i="2"/>
  <c r="N34" i="2"/>
  <c r="O34" i="2"/>
  <c r="Q34" i="2"/>
  <c r="R34" i="2"/>
  <c r="T34" i="2"/>
  <c r="U34" i="2"/>
  <c r="V34" i="2"/>
  <c r="X34" i="2"/>
  <c r="Y34" i="2"/>
  <c r="Z34" i="2"/>
  <c r="AB34" i="2"/>
  <c r="AC34" i="2"/>
  <c r="AD34" i="2"/>
  <c r="AE34" i="2"/>
  <c r="AF34" i="2"/>
  <c r="AG34" i="2"/>
  <c r="AH34" i="2"/>
  <c r="AI34" i="2"/>
  <c r="AJ34" i="2"/>
  <c r="B35" i="2"/>
  <c r="D35" i="2"/>
  <c r="E35" i="2"/>
  <c r="G35" i="2" s="1"/>
  <c r="H35" i="2"/>
  <c r="I35" i="2"/>
  <c r="K35" i="2"/>
  <c r="M35" i="2"/>
  <c r="O35" i="2"/>
  <c r="Q35" i="2"/>
  <c r="U35" i="2"/>
  <c r="V35" i="2"/>
  <c r="X35" i="2"/>
  <c r="AB35" i="2"/>
  <c r="AC35" i="2"/>
  <c r="AE35" i="2"/>
  <c r="AG35" i="2"/>
  <c r="AI35" i="2"/>
  <c r="AJ35" i="2"/>
  <c r="E36" i="2"/>
  <c r="J36" i="2" s="1"/>
  <c r="X36" i="2"/>
  <c r="AD36" i="2"/>
  <c r="E37" i="2"/>
  <c r="F37" i="2"/>
  <c r="J37" i="2"/>
  <c r="K37" i="2"/>
  <c r="O37" i="2"/>
  <c r="R37" i="2"/>
  <c r="X37" i="2"/>
  <c r="Y37" i="2"/>
  <c r="AD37" i="2"/>
  <c r="AE37" i="2"/>
  <c r="AI37" i="2"/>
  <c r="B38" i="2"/>
  <c r="D38" i="2"/>
  <c r="E38" i="2"/>
  <c r="F38" i="2"/>
  <c r="G38" i="2"/>
  <c r="H38" i="2"/>
  <c r="I38" i="2"/>
  <c r="J38" i="2"/>
  <c r="K38" i="2"/>
  <c r="L38" i="2"/>
  <c r="M38" i="2"/>
  <c r="N38" i="2"/>
  <c r="O38" i="2"/>
  <c r="Q38" i="2"/>
  <c r="R38" i="2"/>
  <c r="T38" i="2"/>
  <c r="U38" i="2"/>
  <c r="V38" i="2"/>
  <c r="X38" i="2"/>
  <c r="Y38" i="2"/>
  <c r="Z38" i="2"/>
  <c r="AB38" i="2"/>
  <c r="AC38" i="2"/>
  <c r="AD38" i="2"/>
  <c r="AE38" i="2"/>
  <c r="AF38" i="2"/>
  <c r="AG38" i="2"/>
  <c r="AH38" i="2"/>
  <c r="AI38" i="2"/>
  <c r="AJ38" i="2"/>
  <c r="B39" i="2"/>
  <c r="D39" i="2"/>
  <c r="E39" i="2"/>
  <c r="G39" i="2" s="1"/>
  <c r="H39" i="2"/>
  <c r="I39" i="2"/>
  <c r="K39" i="2"/>
  <c r="M39" i="2"/>
  <c r="O39" i="2"/>
  <c r="Q39" i="2"/>
  <c r="U39" i="2"/>
  <c r="V39" i="2"/>
  <c r="X39" i="2"/>
  <c r="AB39" i="2"/>
  <c r="AC39" i="2"/>
  <c r="AE39" i="2"/>
  <c r="AG39" i="2"/>
  <c r="AI39" i="2"/>
  <c r="AJ39" i="2"/>
  <c r="E40" i="2"/>
  <c r="J40" i="2"/>
  <c r="Q40" i="2"/>
  <c r="X40" i="2"/>
  <c r="AD40" i="2"/>
  <c r="AI40" i="2"/>
  <c r="B41" i="2"/>
  <c r="D41" i="2"/>
  <c r="E41" i="2"/>
  <c r="G41" i="2"/>
  <c r="H41" i="2"/>
  <c r="I41" i="2"/>
  <c r="K41" i="2"/>
  <c r="L41" i="2"/>
  <c r="M41" i="2"/>
  <c r="O41" i="2"/>
  <c r="Q41" i="2"/>
  <c r="R41" i="2"/>
  <c r="U41" i="2"/>
  <c r="V41" i="2"/>
  <c r="X41" i="2"/>
  <c r="Z41" i="2"/>
  <c r="AB41" i="2"/>
  <c r="AC41" i="2"/>
  <c r="AE41" i="2"/>
  <c r="AF41" i="2"/>
  <c r="AG41" i="2"/>
  <c r="AI41" i="2"/>
  <c r="AJ41" i="2"/>
  <c r="E42" i="2"/>
  <c r="F42" i="2" s="1"/>
  <c r="H42" i="2"/>
  <c r="J42" i="2"/>
  <c r="M42" i="2"/>
  <c r="Q42" i="2"/>
  <c r="T42" i="2"/>
  <c r="X42" i="2"/>
  <c r="AB42" i="2"/>
  <c r="AD42" i="2"/>
  <c r="AG42" i="2"/>
  <c r="AJ42" i="2"/>
  <c r="B43" i="2"/>
  <c r="E43" i="2"/>
  <c r="F43" i="2"/>
  <c r="I43" i="2"/>
  <c r="J43" i="2"/>
  <c r="K43" i="2"/>
  <c r="N43" i="2"/>
  <c r="O43" i="2"/>
  <c r="R43" i="2"/>
  <c r="U43" i="2"/>
  <c r="X43" i="2"/>
  <c r="Y43" i="2"/>
  <c r="AC43" i="2"/>
  <c r="AD43" i="2"/>
  <c r="AE43" i="2"/>
  <c r="AH43" i="2"/>
  <c r="AI43" i="2"/>
  <c r="B44" i="2"/>
  <c r="D44" i="2"/>
  <c r="E44" i="2"/>
  <c r="F44" i="2"/>
  <c r="G44" i="2"/>
  <c r="H44" i="2"/>
  <c r="I44" i="2"/>
  <c r="J44" i="2"/>
  <c r="K44" i="2"/>
  <c r="L44" i="2"/>
  <c r="M44" i="2"/>
  <c r="N44" i="2"/>
  <c r="O44" i="2"/>
  <c r="Q44" i="2"/>
  <c r="R44" i="2"/>
  <c r="T44" i="2"/>
  <c r="U44" i="2"/>
  <c r="V44" i="2"/>
  <c r="X44" i="2"/>
  <c r="Y44" i="2"/>
  <c r="Z44" i="2"/>
  <c r="AB44" i="2"/>
  <c r="AC44" i="2"/>
  <c r="AD44" i="2"/>
  <c r="AE44" i="2"/>
  <c r="AF44" i="2"/>
  <c r="AG44" i="2"/>
  <c r="AH44" i="2"/>
  <c r="AI44" i="2"/>
  <c r="AJ44" i="2"/>
  <c r="B45" i="2"/>
  <c r="D45" i="2"/>
  <c r="E45" i="2"/>
  <c r="G45" i="2"/>
  <c r="H45" i="2"/>
  <c r="I45" i="2"/>
  <c r="K45" i="2"/>
  <c r="L45" i="2"/>
  <c r="M45" i="2"/>
  <c r="O45" i="2"/>
  <c r="Q45" i="2"/>
  <c r="R45" i="2"/>
  <c r="U45" i="2"/>
  <c r="V45" i="2"/>
  <c r="X45" i="2"/>
  <c r="Z45" i="2"/>
  <c r="AB45" i="2"/>
  <c r="AC45" i="2"/>
  <c r="AE45" i="2"/>
  <c r="AF45" i="2"/>
  <c r="AG45" i="2"/>
  <c r="AI45" i="2"/>
  <c r="AJ45" i="2"/>
  <c r="B46" i="2"/>
  <c r="D46" i="2"/>
  <c r="E46" i="2"/>
  <c r="F46" i="2"/>
  <c r="G46" i="2"/>
  <c r="H46" i="2"/>
  <c r="I46" i="2"/>
  <c r="J46" i="2"/>
  <c r="K46" i="2"/>
  <c r="L46" i="2"/>
  <c r="M46" i="2"/>
  <c r="N46" i="2"/>
  <c r="O46" i="2"/>
  <c r="Q46" i="2"/>
  <c r="R46" i="2"/>
  <c r="T46" i="2"/>
  <c r="U46" i="2"/>
  <c r="V46" i="2"/>
  <c r="X46" i="2"/>
  <c r="Y46" i="2"/>
  <c r="Z46" i="2"/>
  <c r="AB46" i="2"/>
  <c r="AC46" i="2"/>
  <c r="AD46" i="2"/>
  <c r="AE46" i="2"/>
  <c r="AF46" i="2"/>
  <c r="AG46" i="2"/>
  <c r="AH46" i="2"/>
  <c r="AI46" i="2"/>
  <c r="AJ46" i="2"/>
  <c r="B47" i="2"/>
  <c r="E47" i="2"/>
  <c r="D47" i="2" s="1"/>
  <c r="G47" i="2"/>
  <c r="I47" i="2"/>
  <c r="K47" i="2"/>
  <c r="M47" i="2"/>
  <c r="O47" i="2"/>
  <c r="R47" i="2"/>
  <c r="U47" i="2"/>
  <c r="X47" i="2"/>
  <c r="Z47" i="2"/>
  <c r="AC47" i="2"/>
  <c r="AE47" i="2"/>
  <c r="AG47" i="2"/>
  <c r="AI47" i="2"/>
  <c r="D48" i="2"/>
  <c r="E48" i="2"/>
  <c r="B48" i="2" s="1"/>
  <c r="F48" i="2"/>
  <c r="H48" i="2"/>
  <c r="I48" i="2"/>
  <c r="J48" i="2"/>
  <c r="L48" i="2"/>
  <c r="M48" i="2"/>
  <c r="N48" i="2"/>
  <c r="Q48" i="2"/>
  <c r="R48" i="2"/>
  <c r="T48" i="2"/>
  <c r="V48" i="2"/>
  <c r="X48" i="2"/>
  <c r="Y48" i="2"/>
  <c r="AB48" i="2"/>
  <c r="AC48" i="2"/>
  <c r="AD48" i="2"/>
  <c r="AF48" i="2"/>
  <c r="AG48" i="2"/>
  <c r="AH48" i="2"/>
  <c r="AJ48" i="2"/>
  <c r="B49" i="2"/>
  <c r="E49" i="2"/>
  <c r="G49" i="2"/>
  <c r="I49" i="2"/>
  <c r="K49" i="2"/>
  <c r="M49" i="2"/>
  <c r="O49" i="2"/>
  <c r="R49" i="2"/>
  <c r="U49" i="2"/>
  <c r="X49" i="2"/>
  <c r="Z49" i="2"/>
  <c r="AC49" i="2"/>
  <c r="AE49" i="2"/>
  <c r="AG49" i="2"/>
  <c r="AI49" i="2"/>
  <c r="B50" i="2"/>
  <c r="D50" i="2"/>
  <c r="E50" i="2"/>
  <c r="F50" i="2"/>
  <c r="G50" i="2"/>
  <c r="H50" i="2"/>
  <c r="I50" i="2"/>
  <c r="J50" i="2"/>
  <c r="K50" i="2"/>
  <c r="L50" i="2"/>
  <c r="M50" i="2"/>
  <c r="N50" i="2"/>
  <c r="O50" i="2"/>
  <c r="Q50" i="2"/>
  <c r="R50" i="2"/>
  <c r="T50" i="2"/>
  <c r="U50" i="2"/>
  <c r="V50" i="2"/>
  <c r="X50" i="2"/>
  <c r="Y50" i="2"/>
  <c r="Z50" i="2"/>
  <c r="AB50" i="2"/>
  <c r="AC50" i="2"/>
  <c r="AD50" i="2"/>
  <c r="AE50" i="2"/>
  <c r="AF50" i="2"/>
  <c r="AG50" i="2"/>
  <c r="AH50" i="2"/>
  <c r="AI50" i="2"/>
  <c r="AJ50" i="2"/>
  <c r="B51" i="2"/>
  <c r="E51" i="2"/>
  <c r="G51" i="2" s="1"/>
  <c r="K51" i="2"/>
  <c r="M51" i="2"/>
  <c r="U51" i="2"/>
  <c r="X51" i="2"/>
  <c r="AE51" i="2"/>
  <c r="AG51" i="2"/>
  <c r="D52" i="2"/>
  <c r="E52" i="2"/>
  <c r="B52" i="2" s="1"/>
  <c r="F52" i="2"/>
  <c r="H52" i="2"/>
  <c r="I52" i="2"/>
  <c r="J52" i="2"/>
  <c r="L52" i="2"/>
  <c r="M52" i="2"/>
  <c r="N52" i="2"/>
  <c r="Q52" i="2"/>
  <c r="R52" i="2"/>
  <c r="T52" i="2"/>
  <c r="V52" i="2"/>
  <c r="X52" i="2"/>
  <c r="Y52" i="2"/>
  <c r="AB52" i="2"/>
  <c r="AC52" i="2"/>
  <c r="AD52" i="2"/>
  <c r="AF52" i="2"/>
  <c r="AG52" i="2"/>
  <c r="AH52" i="2"/>
  <c r="AJ52" i="2"/>
  <c r="B53" i="2"/>
  <c r="E53" i="2"/>
  <c r="G53" i="2"/>
  <c r="I53" i="2"/>
  <c r="K53" i="2"/>
  <c r="M53" i="2"/>
  <c r="O53" i="2"/>
  <c r="R53" i="2"/>
  <c r="U53" i="2"/>
  <c r="X53" i="2"/>
  <c r="Z53" i="2"/>
  <c r="AC53" i="2"/>
  <c r="AE53" i="2"/>
  <c r="AG53" i="2"/>
  <c r="AI53" i="2"/>
  <c r="B54" i="2"/>
  <c r="D54" i="2"/>
  <c r="E54" i="2"/>
  <c r="F54" i="2"/>
  <c r="G54" i="2"/>
  <c r="H54" i="2"/>
  <c r="I54" i="2"/>
  <c r="J54" i="2"/>
  <c r="K54" i="2"/>
  <c r="L54" i="2"/>
  <c r="M54" i="2"/>
  <c r="N54" i="2"/>
  <c r="O54" i="2"/>
  <c r="Q54" i="2"/>
  <c r="R54" i="2"/>
  <c r="T54" i="2"/>
  <c r="U54" i="2"/>
  <c r="V54" i="2"/>
  <c r="X54" i="2"/>
  <c r="Y54" i="2"/>
  <c r="Z54" i="2"/>
  <c r="AB54" i="2"/>
  <c r="AC54" i="2"/>
  <c r="AD54" i="2"/>
  <c r="AE54" i="2"/>
  <c r="AF54" i="2"/>
  <c r="AG54" i="2"/>
  <c r="AH54" i="2"/>
  <c r="AI54" i="2"/>
  <c r="AJ54" i="2"/>
  <c r="B55" i="2"/>
  <c r="D55" i="2"/>
  <c r="E55" i="2"/>
  <c r="G55" i="2" s="1"/>
  <c r="H55" i="2"/>
  <c r="I55" i="2"/>
  <c r="K55" i="2"/>
  <c r="M55" i="2"/>
  <c r="O55" i="2"/>
  <c r="Q55" i="2"/>
  <c r="U55" i="2"/>
  <c r="V55" i="2"/>
  <c r="X55" i="2"/>
  <c r="AB55" i="2"/>
  <c r="AC55" i="2"/>
  <c r="AE55" i="2"/>
  <c r="AG55" i="2"/>
  <c r="AI55" i="2"/>
  <c r="AJ55" i="2"/>
  <c r="D56" i="2"/>
  <c r="E56" i="2"/>
  <c r="F56" i="2" s="1"/>
  <c r="I56" i="2"/>
  <c r="J56" i="2"/>
  <c r="N56" i="2"/>
  <c r="Q56" i="2"/>
  <c r="V56" i="2"/>
  <c r="X56" i="2"/>
  <c r="AC56" i="2"/>
  <c r="AD56" i="2"/>
  <c r="AH56" i="2"/>
  <c r="AJ56" i="2"/>
  <c r="E57" i="2"/>
  <c r="J57" i="2"/>
  <c r="O57" i="2"/>
  <c r="X57" i="2"/>
  <c r="AD57" i="2"/>
  <c r="AI57" i="2"/>
  <c r="E58" i="2"/>
  <c r="I58" i="2" s="1"/>
  <c r="R58" i="2"/>
  <c r="X58" i="2"/>
  <c r="B59" i="2"/>
  <c r="D59" i="2"/>
  <c r="E59" i="2"/>
  <c r="F59" i="2"/>
  <c r="G59" i="2"/>
  <c r="H59" i="2"/>
  <c r="I59" i="2"/>
  <c r="J59" i="2"/>
  <c r="K59" i="2"/>
  <c r="L59" i="2"/>
  <c r="M59" i="2"/>
  <c r="N59" i="2"/>
  <c r="O59" i="2"/>
  <c r="Q59" i="2"/>
  <c r="R59" i="2"/>
  <c r="T59" i="2"/>
  <c r="U59" i="2"/>
  <c r="V59" i="2"/>
  <c r="X59" i="2"/>
  <c r="Y59" i="2"/>
  <c r="Z59" i="2"/>
  <c r="AB59" i="2"/>
  <c r="AC59" i="2"/>
  <c r="AD59" i="2"/>
  <c r="AE59" i="2"/>
  <c r="AF59" i="2"/>
  <c r="AG59" i="2"/>
  <c r="AH59" i="2"/>
  <c r="AI59" i="2"/>
  <c r="AJ59" i="2"/>
  <c r="B60" i="2"/>
  <c r="D60" i="2"/>
  <c r="E60" i="2"/>
  <c r="G60" i="2"/>
  <c r="H60" i="2"/>
  <c r="I60" i="2"/>
  <c r="K60" i="2"/>
  <c r="L60" i="2"/>
  <c r="M60" i="2"/>
  <c r="O60" i="2"/>
  <c r="Q60" i="2"/>
  <c r="R60" i="2"/>
  <c r="U60" i="2"/>
  <c r="V60" i="2"/>
  <c r="X60" i="2"/>
  <c r="Z60" i="2"/>
  <c r="AB60" i="2"/>
  <c r="AC60" i="2"/>
  <c r="AE60" i="2"/>
  <c r="AF60" i="2"/>
  <c r="AG60" i="2"/>
  <c r="AI60" i="2"/>
  <c r="AJ60" i="2"/>
  <c r="D61" i="2"/>
  <c r="E61" i="2"/>
  <c r="H61" i="2"/>
  <c r="I61" i="2"/>
  <c r="L61" i="2"/>
  <c r="M61" i="2"/>
  <c r="Q61" i="2"/>
  <c r="R61" i="2"/>
  <c r="V61" i="2"/>
  <c r="X61" i="2"/>
  <c r="AB61" i="2"/>
  <c r="AC61" i="2"/>
  <c r="AF61" i="2"/>
  <c r="AG61" i="2"/>
  <c r="AJ61" i="2"/>
  <c r="E62" i="2"/>
  <c r="I62" i="2" s="1"/>
  <c r="R62" i="2"/>
  <c r="X62" i="2"/>
  <c r="B63" i="2"/>
  <c r="D63" i="2"/>
  <c r="E63" i="2"/>
  <c r="F63" i="2"/>
  <c r="G63" i="2"/>
  <c r="H63" i="2"/>
  <c r="I63" i="2"/>
  <c r="J63" i="2"/>
  <c r="K63" i="2"/>
  <c r="L63" i="2"/>
  <c r="M63" i="2"/>
  <c r="N63" i="2"/>
  <c r="O63" i="2"/>
  <c r="Q63" i="2"/>
  <c r="R63" i="2"/>
  <c r="T63" i="2"/>
  <c r="U63" i="2"/>
  <c r="V63" i="2"/>
  <c r="X63" i="2"/>
  <c r="Y63" i="2"/>
  <c r="Z63" i="2"/>
  <c r="AB63" i="2"/>
  <c r="AC63" i="2"/>
  <c r="AD63" i="2"/>
  <c r="AE63" i="2"/>
  <c r="AF63" i="2"/>
  <c r="AG63" i="2"/>
  <c r="AH63" i="2"/>
  <c r="AI63" i="2"/>
  <c r="AJ63" i="2"/>
  <c r="B64" i="2"/>
  <c r="D64" i="2"/>
  <c r="E64" i="2"/>
  <c r="G64" i="2"/>
  <c r="H64" i="2"/>
  <c r="I64" i="2"/>
  <c r="K64" i="2"/>
  <c r="L64" i="2"/>
  <c r="M64" i="2"/>
  <c r="O64" i="2"/>
  <c r="Q64" i="2"/>
  <c r="R64" i="2"/>
  <c r="U64" i="2"/>
  <c r="V64" i="2"/>
  <c r="X64" i="2"/>
  <c r="Z64" i="2"/>
  <c r="AB64" i="2"/>
  <c r="AC64" i="2"/>
  <c r="AE64" i="2"/>
  <c r="AF64" i="2"/>
  <c r="AG64" i="2"/>
  <c r="AI64" i="2"/>
  <c r="AJ64" i="2"/>
  <c r="D65" i="2"/>
  <c r="E65" i="2"/>
  <c r="H65" i="2"/>
  <c r="I65" i="2"/>
  <c r="L65" i="2"/>
  <c r="M65" i="2"/>
  <c r="Q65" i="2"/>
  <c r="R65" i="2"/>
  <c r="V65" i="2"/>
  <c r="X65" i="2"/>
  <c r="AB65" i="2"/>
  <c r="AC65" i="2"/>
  <c r="AF65" i="2"/>
  <c r="AG65" i="2"/>
  <c r="AJ65" i="2"/>
  <c r="E66" i="2"/>
  <c r="I66" i="2" s="1"/>
  <c r="R66" i="2"/>
  <c r="X66" i="2"/>
  <c r="B67" i="2"/>
  <c r="D67" i="2"/>
  <c r="E67" i="2"/>
  <c r="F67" i="2"/>
  <c r="G67" i="2"/>
  <c r="H67" i="2"/>
  <c r="I67" i="2"/>
  <c r="J67" i="2"/>
  <c r="K67" i="2"/>
  <c r="L67" i="2"/>
  <c r="M67" i="2"/>
  <c r="N67" i="2"/>
  <c r="O67" i="2"/>
  <c r="Q67" i="2"/>
  <c r="R67" i="2"/>
  <c r="T67" i="2"/>
  <c r="U67" i="2"/>
  <c r="V67" i="2"/>
  <c r="X67" i="2"/>
  <c r="Y67" i="2"/>
  <c r="Z67" i="2"/>
  <c r="AB67" i="2"/>
  <c r="AC67" i="2"/>
  <c r="AD67" i="2"/>
  <c r="AE67" i="2"/>
  <c r="AF67" i="2"/>
  <c r="AG67" i="2"/>
  <c r="AH67" i="2"/>
  <c r="AI67" i="2"/>
  <c r="AJ67" i="2"/>
  <c r="B68" i="2"/>
  <c r="D68" i="2"/>
  <c r="E68" i="2"/>
  <c r="G68" i="2"/>
  <c r="H68" i="2"/>
  <c r="I68" i="2"/>
  <c r="K68" i="2"/>
  <c r="L68" i="2"/>
  <c r="M68" i="2"/>
  <c r="O68" i="2"/>
  <c r="Q68" i="2"/>
  <c r="R68" i="2"/>
  <c r="U68" i="2"/>
  <c r="V68" i="2"/>
  <c r="X68" i="2"/>
  <c r="Z68" i="2"/>
  <c r="AB68" i="2"/>
  <c r="AC68" i="2"/>
  <c r="AE68" i="2"/>
  <c r="AF68" i="2"/>
  <c r="AG68" i="2"/>
  <c r="AI68" i="2"/>
  <c r="AJ68" i="2"/>
  <c r="D69" i="2"/>
  <c r="E69" i="2"/>
  <c r="H69" i="2"/>
  <c r="I69" i="2"/>
  <c r="L69" i="2"/>
  <c r="M69" i="2"/>
  <c r="Q69" i="2"/>
  <c r="R69" i="2"/>
  <c r="V69" i="2"/>
  <c r="X69" i="2"/>
  <c r="AB69" i="2"/>
  <c r="AC69" i="2"/>
  <c r="AF69" i="2"/>
  <c r="AG69" i="2"/>
  <c r="AJ69" i="2"/>
  <c r="E70" i="2"/>
  <c r="F70" i="2" s="1"/>
  <c r="I70" i="2"/>
  <c r="J70" i="2"/>
  <c r="M70" i="2"/>
  <c r="R70" i="2"/>
  <c r="T70" i="2"/>
  <c r="X70" i="2"/>
  <c r="AC70" i="2"/>
  <c r="AD70" i="2"/>
  <c r="AG70" i="2"/>
  <c r="B71" i="2"/>
  <c r="D71" i="2"/>
  <c r="E71" i="2"/>
  <c r="F71" i="2"/>
  <c r="G71" i="2"/>
  <c r="H71" i="2"/>
  <c r="I71" i="2"/>
  <c r="J71" i="2"/>
  <c r="K71" i="2"/>
  <c r="L71" i="2"/>
  <c r="M71" i="2"/>
  <c r="N71" i="2"/>
  <c r="O71" i="2"/>
  <c r="Q71" i="2"/>
  <c r="R71" i="2"/>
  <c r="T71" i="2"/>
  <c r="U71" i="2"/>
  <c r="V71" i="2"/>
  <c r="X71" i="2"/>
  <c r="Y71" i="2"/>
  <c r="Z71" i="2"/>
  <c r="AB71" i="2"/>
  <c r="AC71" i="2"/>
  <c r="AD71" i="2"/>
  <c r="AE71" i="2"/>
  <c r="AF71" i="2"/>
  <c r="AG71" i="2"/>
  <c r="AH71" i="2"/>
  <c r="AI71" i="2"/>
  <c r="AJ71" i="2"/>
  <c r="B72" i="2"/>
  <c r="D72" i="2"/>
  <c r="E72" i="2"/>
  <c r="G72" i="2"/>
  <c r="H72" i="2"/>
  <c r="I72" i="2"/>
  <c r="K72" i="2"/>
  <c r="L72" i="2"/>
  <c r="M72" i="2"/>
  <c r="O72" i="2"/>
  <c r="Q72" i="2"/>
  <c r="R72" i="2"/>
  <c r="U72" i="2"/>
  <c r="V72" i="2"/>
  <c r="X72" i="2"/>
  <c r="Z72" i="2"/>
  <c r="AB72" i="2"/>
  <c r="AC72" i="2"/>
  <c r="AE72" i="2"/>
  <c r="AF72" i="2"/>
  <c r="AG72" i="2"/>
  <c r="AI72" i="2"/>
  <c r="AJ72" i="2"/>
  <c r="D73" i="2"/>
  <c r="E73" i="2"/>
  <c r="H73" i="2"/>
  <c r="I73" i="2"/>
  <c r="L73" i="2"/>
  <c r="M73" i="2"/>
  <c r="Q73" i="2"/>
  <c r="R73" i="2"/>
  <c r="V73" i="2"/>
  <c r="X73" i="2"/>
  <c r="AB73" i="2"/>
  <c r="AC73" i="2"/>
  <c r="AF73" i="2"/>
  <c r="AG73" i="2"/>
  <c r="AJ73" i="2"/>
  <c r="E74" i="2"/>
  <c r="F74" i="2" s="1"/>
  <c r="I74" i="2"/>
  <c r="J74" i="2"/>
  <c r="M74" i="2"/>
  <c r="R74" i="2"/>
  <c r="T74" i="2"/>
  <c r="X74" i="2"/>
  <c r="AC74" i="2"/>
  <c r="AD74" i="2"/>
  <c r="AG74" i="2"/>
  <c r="B75" i="2"/>
  <c r="D75" i="2"/>
  <c r="E75" i="2"/>
  <c r="F75" i="2"/>
  <c r="G75" i="2"/>
  <c r="H75" i="2"/>
  <c r="I75" i="2"/>
  <c r="J75" i="2"/>
  <c r="K75" i="2"/>
  <c r="L75" i="2"/>
  <c r="M75" i="2"/>
  <c r="N75" i="2"/>
  <c r="O75" i="2"/>
  <c r="Q75" i="2"/>
  <c r="R75" i="2"/>
  <c r="T75" i="2"/>
  <c r="U75" i="2"/>
  <c r="V75" i="2"/>
  <c r="X75" i="2"/>
  <c r="Y75" i="2"/>
  <c r="Z75" i="2"/>
  <c r="AB75" i="2"/>
  <c r="AC75" i="2"/>
  <c r="AD75" i="2"/>
  <c r="AE75" i="2"/>
  <c r="AF75" i="2"/>
  <c r="AG75" i="2"/>
  <c r="AH75" i="2"/>
  <c r="AI75" i="2"/>
  <c r="AJ75" i="2"/>
  <c r="B76" i="2"/>
  <c r="D76" i="2"/>
  <c r="E76" i="2"/>
  <c r="G76" i="2"/>
  <c r="H76" i="2"/>
  <c r="I76" i="2"/>
  <c r="K76" i="2"/>
  <c r="L76" i="2"/>
  <c r="M76" i="2"/>
  <c r="O76" i="2"/>
  <c r="Q76" i="2"/>
  <c r="R76" i="2"/>
  <c r="U76" i="2"/>
  <c r="V76" i="2"/>
  <c r="X76" i="2"/>
  <c r="Z76" i="2"/>
  <c r="AB76" i="2"/>
  <c r="AC76" i="2"/>
  <c r="AE76" i="2"/>
  <c r="AF76" i="2"/>
  <c r="AG76" i="2"/>
  <c r="AI76" i="2"/>
  <c r="AJ76" i="2"/>
  <c r="E77" i="2"/>
  <c r="AD77" i="2"/>
  <c r="AJ77" i="2"/>
  <c r="B78" i="2"/>
  <c r="E78" i="2"/>
  <c r="F78" i="2"/>
  <c r="G78" i="2"/>
  <c r="I78" i="2"/>
  <c r="J78" i="2"/>
  <c r="K78" i="2"/>
  <c r="M78" i="2"/>
  <c r="N78" i="2"/>
  <c r="O78" i="2"/>
  <c r="R78" i="2"/>
  <c r="T78" i="2"/>
  <c r="U78" i="2"/>
  <c r="X78" i="2"/>
  <c r="Y78" i="2"/>
  <c r="Z78" i="2"/>
  <c r="AC78" i="2"/>
  <c r="AD78" i="2"/>
  <c r="AE78" i="2"/>
  <c r="AG78" i="2"/>
  <c r="AH78" i="2"/>
  <c r="AI78" i="2"/>
  <c r="B79" i="2"/>
  <c r="D79" i="2"/>
  <c r="E79" i="2"/>
  <c r="F79" i="2"/>
  <c r="G79" i="2"/>
  <c r="H79" i="2"/>
  <c r="I79" i="2"/>
  <c r="J79" i="2"/>
  <c r="K79" i="2"/>
  <c r="L79" i="2"/>
  <c r="M79" i="2"/>
  <c r="N79" i="2"/>
  <c r="O79" i="2"/>
  <c r="Q79" i="2"/>
  <c r="R79" i="2"/>
  <c r="T79" i="2"/>
  <c r="U79" i="2"/>
  <c r="V79" i="2"/>
  <c r="X79" i="2"/>
  <c r="Y79" i="2"/>
  <c r="Z79" i="2"/>
  <c r="AB79" i="2"/>
  <c r="AC79" i="2"/>
  <c r="AD79" i="2"/>
  <c r="AE79" i="2"/>
  <c r="AF79" i="2"/>
  <c r="AG79" i="2"/>
  <c r="AH79" i="2"/>
  <c r="AI79" i="2"/>
  <c r="AJ79" i="2"/>
  <c r="D80" i="2"/>
  <c r="E80" i="2"/>
  <c r="G80" i="2" s="1"/>
  <c r="I80" i="2"/>
  <c r="K80" i="2"/>
  <c r="O80" i="2"/>
  <c r="Q80" i="2"/>
  <c r="V80" i="2"/>
  <c r="X80" i="2"/>
  <c r="AC80" i="2"/>
  <c r="AE80" i="2"/>
  <c r="AI80" i="2"/>
  <c r="AJ80" i="2"/>
  <c r="E81" i="2"/>
  <c r="X81" i="2"/>
  <c r="AD81" i="2"/>
  <c r="AJ81" i="2"/>
  <c r="B82" i="2"/>
  <c r="E82" i="2"/>
  <c r="F82" i="2"/>
  <c r="G82" i="2"/>
  <c r="I82" i="2"/>
  <c r="J82" i="2"/>
  <c r="K82" i="2"/>
  <c r="M82" i="2"/>
  <c r="N82" i="2"/>
  <c r="O82" i="2"/>
  <c r="R82" i="2"/>
  <c r="T82" i="2"/>
  <c r="U82" i="2"/>
  <c r="X82" i="2"/>
  <c r="Y82" i="2"/>
  <c r="Z82" i="2"/>
  <c r="AC82" i="2"/>
  <c r="AD82" i="2"/>
  <c r="AE82" i="2"/>
  <c r="AF82" i="2"/>
  <c r="AG82" i="2"/>
  <c r="AH82" i="2"/>
  <c r="AI82" i="2"/>
  <c r="AJ82" i="2"/>
  <c r="D83" i="2"/>
  <c r="E83" i="2"/>
  <c r="H83" i="2"/>
  <c r="I83" i="2"/>
  <c r="L83" i="2"/>
  <c r="M83" i="2"/>
  <c r="Q83" i="2"/>
  <c r="R83" i="2"/>
  <c r="V83" i="2"/>
  <c r="X83" i="2"/>
  <c r="AB83" i="2"/>
  <c r="AC83" i="2"/>
  <c r="AF83" i="2"/>
  <c r="AG83" i="2"/>
  <c r="AJ83" i="2"/>
  <c r="E84" i="2"/>
  <c r="B85" i="2"/>
  <c r="D85" i="2"/>
  <c r="E85" i="2"/>
  <c r="F85" i="2"/>
  <c r="G85" i="2"/>
  <c r="H85" i="2"/>
  <c r="I85" i="2"/>
  <c r="J85" i="2"/>
  <c r="K85" i="2"/>
  <c r="L85" i="2"/>
  <c r="M85" i="2"/>
  <c r="N85" i="2"/>
  <c r="O85" i="2"/>
  <c r="Q85" i="2"/>
  <c r="R85" i="2"/>
  <c r="T85" i="2"/>
  <c r="U85" i="2"/>
  <c r="V85" i="2"/>
  <c r="X85" i="2"/>
  <c r="Y85" i="2"/>
  <c r="Z85" i="2"/>
  <c r="AB85" i="2"/>
  <c r="AC85" i="2"/>
  <c r="AD85" i="2"/>
  <c r="AE85" i="2"/>
  <c r="AF85" i="2"/>
  <c r="AG85" i="2"/>
  <c r="AH85" i="2"/>
  <c r="AI85" i="2"/>
  <c r="AJ85" i="2"/>
  <c r="B86" i="2"/>
  <c r="D86" i="2"/>
  <c r="E86" i="2"/>
  <c r="G86" i="2"/>
  <c r="H86" i="2"/>
  <c r="I86" i="2"/>
  <c r="K86" i="2"/>
  <c r="L86" i="2"/>
  <c r="M86" i="2"/>
  <c r="O86" i="2"/>
  <c r="Q86" i="2"/>
  <c r="R86" i="2"/>
  <c r="U86" i="2"/>
  <c r="V86" i="2"/>
  <c r="X86" i="2"/>
  <c r="Z86" i="2"/>
  <c r="AB86" i="2"/>
  <c r="AC86" i="2"/>
  <c r="AE86" i="2"/>
  <c r="AF86" i="2"/>
  <c r="AG86" i="2"/>
  <c r="AI86" i="2"/>
  <c r="AJ86" i="2"/>
  <c r="D87" i="2"/>
  <c r="E87" i="2"/>
  <c r="H87" i="2"/>
  <c r="I87" i="2"/>
  <c r="L87" i="2"/>
  <c r="M87" i="2"/>
  <c r="Q87" i="2"/>
  <c r="R87" i="2"/>
  <c r="V87" i="2"/>
  <c r="X87" i="2"/>
  <c r="AB87" i="2"/>
  <c r="AC87" i="2"/>
  <c r="AF87" i="2"/>
  <c r="AG87" i="2"/>
  <c r="AJ87" i="2"/>
  <c r="E88" i="2"/>
  <c r="M88" i="2"/>
  <c r="R88" i="2"/>
  <c r="X88" i="2"/>
  <c r="AC88" i="2"/>
  <c r="AG88" i="2"/>
  <c r="B89" i="2"/>
  <c r="D89" i="2"/>
  <c r="E89" i="2"/>
  <c r="F89" i="2"/>
  <c r="G89" i="2"/>
  <c r="H89" i="2"/>
  <c r="I89" i="2"/>
  <c r="J89" i="2"/>
  <c r="K89" i="2"/>
  <c r="L89" i="2"/>
  <c r="M89" i="2"/>
  <c r="N89" i="2"/>
  <c r="O89" i="2"/>
  <c r="Q89" i="2"/>
  <c r="R89" i="2"/>
  <c r="T89" i="2"/>
  <c r="U89" i="2"/>
  <c r="V89" i="2"/>
  <c r="X89" i="2"/>
  <c r="Y89" i="2"/>
  <c r="Z89" i="2"/>
  <c r="AB89" i="2"/>
  <c r="AC89" i="2"/>
  <c r="AD89" i="2"/>
  <c r="AE89" i="2"/>
  <c r="AF89" i="2"/>
  <c r="AG89" i="2"/>
  <c r="AH89" i="2"/>
  <c r="AI89" i="2"/>
  <c r="AJ89" i="2"/>
  <c r="B90" i="2"/>
  <c r="D90" i="2"/>
  <c r="E90" i="2"/>
  <c r="G90" i="2"/>
  <c r="H90" i="2"/>
  <c r="I90" i="2"/>
  <c r="K90" i="2"/>
  <c r="L90" i="2"/>
  <c r="M90" i="2"/>
  <c r="O90" i="2"/>
  <c r="Q90" i="2"/>
  <c r="R90" i="2"/>
  <c r="U90" i="2"/>
  <c r="V90" i="2"/>
  <c r="X90" i="2"/>
  <c r="Z90" i="2"/>
  <c r="AB90" i="2"/>
  <c r="AC90" i="2"/>
  <c r="AE90" i="2"/>
  <c r="AF90" i="2"/>
  <c r="AG90" i="2"/>
  <c r="AI90" i="2"/>
  <c r="AJ90" i="2"/>
  <c r="D91" i="2"/>
  <c r="E91" i="2"/>
  <c r="H91" i="2"/>
  <c r="I91" i="2"/>
  <c r="L91" i="2"/>
  <c r="M91" i="2"/>
  <c r="Q91" i="2"/>
  <c r="R91" i="2"/>
  <c r="V91" i="2"/>
  <c r="X91" i="2"/>
  <c r="AB91" i="2"/>
  <c r="AC91" i="2"/>
  <c r="AF91" i="2"/>
  <c r="AG91" i="2"/>
  <c r="AJ91" i="2"/>
  <c r="E2" i="2"/>
  <c r="D9" i="2" l="1"/>
  <c r="A9" i="2"/>
  <c r="Z9" i="2"/>
  <c r="M9" i="2"/>
  <c r="O5" i="2"/>
  <c r="AG4" i="2"/>
  <c r="R4" i="2"/>
  <c r="I4" i="2"/>
  <c r="AC3" i="2"/>
  <c r="AJ2" i="2"/>
  <c r="A2" i="2"/>
  <c r="AI9" i="2"/>
  <c r="X9" i="2"/>
  <c r="J9" i="2"/>
  <c r="X7" i="2"/>
  <c r="A7" i="2"/>
  <c r="R6" i="2"/>
  <c r="AI5" i="2"/>
  <c r="AD4" i="2"/>
  <c r="N4" i="2"/>
  <c r="F4" i="2"/>
  <c r="AG9" i="2"/>
  <c r="T9" i="2"/>
  <c r="G9" i="2"/>
  <c r="D5" i="2"/>
  <c r="A5" i="2"/>
  <c r="I3" i="2"/>
  <c r="A3" i="2"/>
  <c r="AE9" i="2"/>
  <c r="Y9" i="2"/>
  <c r="R9" i="2"/>
  <c r="K9" i="2"/>
  <c r="F9" i="2"/>
  <c r="AH9" i="2"/>
  <c r="AC9" i="2"/>
  <c r="U9" i="2"/>
  <c r="N9" i="2"/>
  <c r="I9" i="2"/>
  <c r="AD8" i="2"/>
  <c r="T8" i="2"/>
  <c r="J8" i="2"/>
  <c r="AC8" i="2"/>
  <c r="R8" i="2"/>
  <c r="I8" i="2"/>
  <c r="AG8" i="2"/>
  <c r="X8" i="2"/>
  <c r="M8" i="2"/>
  <c r="AH8" i="2"/>
  <c r="Y8" i="2"/>
  <c r="N8" i="2"/>
  <c r="F8" i="2"/>
  <c r="H8" i="2" s="1"/>
  <c r="AH6" i="2"/>
  <c r="AD6" i="2"/>
  <c r="Y6" i="2"/>
  <c r="T6" i="2"/>
  <c r="N6" i="2"/>
  <c r="J6" i="2"/>
  <c r="F6" i="2"/>
  <c r="H6" i="2" s="1"/>
  <c r="AE5" i="2"/>
  <c r="Y5" i="2"/>
  <c r="R5" i="2"/>
  <c r="K5" i="2"/>
  <c r="F5" i="2"/>
  <c r="AJ6" i="2"/>
  <c r="AF6" i="2"/>
  <c r="AB6" i="2"/>
  <c r="V6" i="2"/>
  <c r="Q6" i="2"/>
  <c r="L6" i="2"/>
  <c r="D6" i="2"/>
  <c r="AH5" i="2"/>
  <c r="AC5" i="2"/>
  <c r="U5" i="2"/>
  <c r="N5" i="2"/>
  <c r="I5" i="2"/>
  <c r="AI6" i="2"/>
  <c r="AE6" i="2"/>
  <c r="Z6" i="2"/>
  <c r="U6" i="2"/>
  <c r="O6" i="2"/>
  <c r="K6" i="2"/>
  <c r="G6" i="2"/>
  <c r="AG5" i="2"/>
  <c r="Z5" i="2"/>
  <c r="T5" i="2"/>
  <c r="M5" i="2"/>
  <c r="G5" i="2"/>
  <c r="I88" i="2"/>
  <c r="AG84" i="2"/>
  <c r="X84" i="2"/>
  <c r="M84" i="2"/>
  <c r="B77" i="2"/>
  <c r="G77" i="2"/>
  <c r="K77" i="2"/>
  <c r="O77" i="2"/>
  <c r="U77" i="2"/>
  <c r="Z77" i="2"/>
  <c r="AE77" i="2"/>
  <c r="AI77" i="2"/>
  <c r="AI91" i="2"/>
  <c r="AE91" i="2"/>
  <c r="Z91" i="2"/>
  <c r="U91" i="2"/>
  <c r="O91" i="2"/>
  <c r="K91" i="2"/>
  <c r="G91" i="2"/>
  <c r="B91" i="2"/>
  <c r="AH90" i="2"/>
  <c r="AD90" i="2"/>
  <c r="Y90" i="2"/>
  <c r="T90" i="2"/>
  <c r="N90" i="2"/>
  <c r="J90" i="2"/>
  <c r="F90" i="2"/>
  <c r="AJ88" i="2"/>
  <c r="AF88" i="2"/>
  <c r="AB88" i="2"/>
  <c r="V88" i="2"/>
  <c r="Q88" i="2"/>
  <c r="L88" i="2"/>
  <c r="H88" i="2"/>
  <c r="D88" i="2"/>
  <c r="AI87" i="2"/>
  <c r="AE87" i="2"/>
  <c r="Z87" i="2"/>
  <c r="U87" i="2"/>
  <c r="O87" i="2"/>
  <c r="K87" i="2"/>
  <c r="G87" i="2"/>
  <c r="B87" i="2"/>
  <c r="AH86" i="2"/>
  <c r="AD86" i="2"/>
  <c r="Y86" i="2"/>
  <c r="T86" i="2"/>
  <c r="N86" i="2"/>
  <c r="J86" i="2"/>
  <c r="F86" i="2"/>
  <c r="AJ84" i="2"/>
  <c r="AF84" i="2"/>
  <c r="AB84" i="2"/>
  <c r="V84" i="2"/>
  <c r="Q84" i="2"/>
  <c r="L84" i="2"/>
  <c r="H84" i="2"/>
  <c r="D84" i="2"/>
  <c r="AI83" i="2"/>
  <c r="AE83" i="2"/>
  <c r="Z83" i="2"/>
  <c r="U83" i="2"/>
  <c r="O83" i="2"/>
  <c r="K83" i="2"/>
  <c r="G83" i="2"/>
  <c r="B83" i="2"/>
  <c r="D82" i="2"/>
  <c r="H82" i="2"/>
  <c r="L82" i="2"/>
  <c r="Q82" i="2"/>
  <c r="V82" i="2"/>
  <c r="AB82" i="2"/>
  <c r="AH81" i="2"/>
  <c r="AC81" i="2"/>
  <c r="V81" i="2"/>
  <c r="N81" i="2"/>
  <c r="I81" i="2"/>
  <c r="D81" i="2"/>
  <c r="AG80" i="2"/>
  <c r="AB80" i="2"/>
  <c r="U80" i="2"/>
  <c r="M80" i="2"/>
  <c r="H80" i="2"/>
  <c r="B80" i="2"/>
  <c r="D78" i="2"/>
  <c r="H78" i="2"/>
  <c r="L78" i="2"/>
  <c r="Q78" i="2"/>
  <c r="V78" i="2"/>
  <c r="AB78" i="2"/>
  <c r="AF78" i="2"/>
  <c r="AJ78" i="2"/>
  <c r="AH77" i="2"/>
  <c r="AC77" i="2"/>
  <c r="V77" i="2"/>
  <c r="N77" i="2"/>
  <c r="I77" i="2"/>
  <c r="D77" i="2"/>
  <c r="AH74" i="2"/>
  <c r="Y74" i="2"/>
  <c r="N74" i="2"/>
  <c r="F73" i="2"/>
  <c r="J73" i="2"/>
  <c r="N73" i="2"/>
  <c r="T73" i="2"/>
  <c r="Y73" i="2"/>
  <c r="AD73" i="2"/>
  <c r="AH73" i="2"/>
  <c r="B73" i="2"/>
  <c r="G73" i="2"/>
  <c r="K73" i="2"/>
  <c r="O73" i="2"/>
  <c r="U73" i="2"/>
  <c r="Z73" i="2"/>
  <c r="AE73" i="2"/>
  <c r="AI73" i="2"/>
  <c r="AH70" i="2"/>
  <c r="Y70" i="2"/>
  <c r="N70" i="2"/>
  <c r="F69" i="2"/>
  <c r="J69" i="2"/>
  <c r="N69" i="2"/>
  <c r="T69" i="2"/>
  <c r="Y69" i="2"/>
  <c r="AD69" i="2"/>
  <c r="AH69" i="2"/>
  <c r="B69" i="2"/>
  <c r="G69" i="2"/>
  <c r="K69" i="2"/>
  <c r="O69" i="2"/>
  <c r="U69" i="2"/>
  <c r="Z69" i="2"/>
  <c r="AE69" i="2"/>
  <c r="AI69" i="2"/>
  <c r="AG66" i="2"/>
  <c r="M66" i="2"/>
  <c r="AG62" i="2"/>
  <c r="M62" i="2"/>
  <c r="AG58" i="2"/>
  <c r="M58" i="2"/>
  <c r="D57" i="2"/>
  <c r="H57" i="2"/>
  <c r="L57" i="2"/>
  <c r="Q57" i="2"/>
  <c r="V57" i="2"/>
  <c r="AB57" i="2"/>
  <c r="AF57" i="2"/>
  <c r="AJ57" i="2"/>
  <c r="F57" i="2"/>
  <c r="K57" i="2"/>
  <c r="R57" i="2"/>
  <c r="Y57" i="2"/>
  <c r="AE57" i="2"/>
  <c r="G57" i="2"/>
  <c r="M57" i="2"/>
  <c r="T57" i="2"/>
  <c r="Z57" i="2"/>
  <c r="AG57" i="2"/>
  <c r="B57" i="2"/>
  <c r="I57" i="2"/>
  <c r="N57" i="2"/>
  <c r="U57" i="2"/>
  <c r="AC57" i="2"/>
  <c r="AH57" i="2"/>
  <c r="Q81" i="2"/>
  <c r="J81" i="2"/>
  <c r="Q77" i="2"/>
  <c r="AH91" i="2"/>
  <c r="AD91" i="2"/>
  <c r="Y91" i="2"/>
  <c r="T91" i="2"/>
  <c r="N91" i="2"/>
  <c r="J91" i="2"/>
  <c r="F91" i="2"/>
  <c r="AI88" i="2"/>
  <c r="AE88" i="2"/>
  <c r="Z88" i="2"/>
  <c r="U88" i="2"/>
  <c r="O88" i="2"/>
  <c r="K88" i="2"/>
  <c r="G88" i="2"/>
  <c r="B88" i="2"/>
  <c r="AH87" i="2"/>
  <c r="AD87" i="2"/>
  <c r="Y87" i="2"/>
  <c r="T87" i="2"/>
  <c r="N87" i="2"/>
  <c r="J87" i="2"/>
  <c r="F87" i="2"/>
  <c r="AI84" i="2"/>
  <c r="AE84" i="2"/>
  <c r="Z84" i="2"/>
  <c r="U84" i="2"/>
  <c r="O84" i="2"/>
  <c r="K84" i="2"/>
  <c r="G84" i="2"/>
  <c r="B84" i="2"/>
  <c r="AH83" i="2"/>
  <c r="AD83" i="2"/>
  <c r="Y83" i="2"/>
  <c r="T83" i="2"/>
  <c r="N83" i="2"/>
  <c r="J83" i="2"/>
  <c r="F83" i="2"/>
  <c r="AG81" i="2"/>
  <c r="AB81" i="2"/>
  <c r="T81" i="2"/>
  <c r="M81" i="2"/>
  <c r="H81" i="2"/>
  <c r="AF80" i="2"/>
  <c r="Z80" i="2"/>
  <c r="R80" i="2"/>
  <c r="L80" i="2"/>
  <c r="AG77" i="2"/>
  <c r="AB77" i="2"/>
  <c r="T77" i="2"/>
  <c r="M77" i="2"/>
  <c r="H77" i="2"/>
  <c r="B74" i="2"/>
  <c r="G74" i="2"/>
  <c r="K74" i="2"/>
  <c r="O74" i="2"/>
  <c r="U74" i="2"/>
  <c r="Z74" i="2"/>
  <c r="AE74" i="2"/>
  <c r="AI74" i="2"/>
  <c r="D74" i="2"/>
  <c r="H74" i="2"/>
  <c r="L74" i="2"/>
  <c r="Q74" i="2"/>
  <c r="V74" i="2"/>
  <c r="AB74" i="2"/>
  <c r="AF74" i="2"/>
  <c r="AJ74" i="2"/>
  <c r="B70" i="2"/>
  <c r="G70" i="2"/>
  <c r="K70" i="2"/>
  <c r="O70" i="2"/>
  <c r="U70" i="2"/>
  <c r="Z70" i="2"/>
  <c r="AE70" i="2"/>
  <c r="AI70" i="2"/>
  <c r="D70" i="2"/>
  <c r="H70" i="2"/>
  <c r="L70" i="2"/>
  <c r="Q70" i="2"/>
  <c r="V70" i="2"/>
  <c r="AB70" i="2"/>
  <c r="AF70" i="2"/>
  <c r="AJ70" i="2"/>
  <c r="AC66" i="2"/>
  <c r="AC62" i="2"/>
  <c r="AC58" i="2"/>
  <c r="AC84" i="2"/>
  <c r="R84" i="2"/>
  <c r="I84" i="2"/>
  <c r="B81" i="2"/>
  <c r="G81" i="2"/>
  <c r="K81" i="2"/>
  <c r="O81" i="2"/>
  <c r="U81" i="2"/>
  <c r="Z81" i="2"/>
  <c r="AE81" i="2"/>
  <c r="AI81" i="2"/>
  <c r="X77" i="2"/>
  <c r="J77" i="2"/>
  <c r="AH88" i="2"/>
  <c r="AD88" i="2"/>
  <c r="Y88" i="2"/>
  <c r="T88" i="2"/>
  <c r="N88" i="2"/>
  <c r="J88" i="2"/>
  <c r="F88" i="2"/>
  <c r="AH84" i="2"/>
  <c r="AD84" i="2"/>
  <c r="Y84" i="2"/>
  <c r="T84" i="2"/>
  <c r="N84" i="2"/>
  <c r="J84" i="2"/>
  <c r="F84" i="2"/>
  <c r="AF81" i="2"/>
  <c r="Y81" i="2"/>
  <c r="R81" i="2"/>
  <c r="L81" i="2"/>
  <c r="F81" i="2"/>
  <c r="F80" i="2"/>
  <c r="J80" i="2"/>
  <c r="N80" i="2"/>
  <c r="T80" i="2"/>
  <c r="Y80" i="2"/>
  <c r="AD80" i="2"/>
  <c r="AH80" i="2"/>
  <c r="AF77" i="2"/>
  <c r="Y77" i="2"/>
  <c r="R77" i="2"/>
  <c r="L77" i="2"/>
  <c r="F77" i="2"/>
  <c r="F66" i="2"/>
  <c r="J66" i="2"/>
  <c r="N66" i="2"/>
  <c r="T66" i="2"/>
  <c r="Y66" i="2"/>
  <c r="AD66" i="2"/>
  <c r="AH66" i="2"/>
  <c r="B66" i="2"/>
  <c r="G66" i="2"/>
  <c r="K66" i="2"/>
  <c r="O66" i="2"/>
  <c r="U66" i="2"/>
  <c r="Z66" i="2"/>
  <c r="AE66" i="2"/>
  <c r="AI66" i="2"/>
  <c r="D66" i="2"/>
  <c r="H66" i="2"/>
  <c r="L66" i="2"/>
  <c r="Q66" i="2"/>
  <c r="V66" i="2"/>
  <c r="AB66" i="2"/>
  <c r="AF66" i="2"/>
  <c r="AJ66" i="2"/>
  <c r="F62" i="2"/>
  <c r="J62" i="2"/>
  <c r="N62" i="2"/>
  <c r="T62" i="2"/>
  <c r="Y62" i="2"/>
  <c r="AD62" i="2"/>
  <c r="AH62" i="2"/>
  <c r="B62" i="2"/>
  <c r="G62" i="2"/>
  <c r="K62" i="2"/>
  <c r="O62" i="2"/>
  <c r="U62" i="2"/>
  <c r="Z62" i="2"/>
  <c r="AE62" i="2"/>
  <c r="AI62" i="2"/>
  <c r="D62" i="2"/>
  <c r="H62" i="2"/>
  <c r="L62" i="2"/>
  <c r="Q62" i="2"/>
  <c r="V62" i="2"/>
  <c r="AB62" i="2"/>
  <c r="AF62" i="2"/>
  <c r="AJ62" i="2"/>
  <c r="F58" i="2"/>
  <c r="J58" i="2"/>
  <c r="N58" i="2"/>
  <c r="T58" i="2"/>
  <c r="Y58" i="2"/>
  <c r="AD58" i="2"/>
  <c r="AH58" i="2"/>
  <c r="B58" i="2"/>
  <c r="G58" i="2"/>
  <c r="K58" i="2"/>
  <c r="O58" i="2"/>
  <c r="U58" i="2"/>
  <c r="Z58" i="2"/>
  <c r="AE58" i="2"/>
  <c r="AI58" i="2"/>
  <c r="D58" i="2"/>
  <c r="H58" i="2"/>
  <c r="L58" i="2"/>
  <c r="Q58" i="2"/>
  <c r="V58" i="2"/>
  <c r="AB58" i="2"/>
  <c r="AF58" i="2"/>
  <c r="AJ58" i="2"/>
  <c r="AH76" i="2"/>
  <c r="AD76" i="2"/>
  <c r="Y76" i="2"/>
  <c r="T76" i="2"/>
  <c r="N76" i="2"/>
  <c r="J76" i="2"/>
  <c r="F76" i="2"/>
  <c r="AH72" i="2"/>
  <c r="AD72" i="2"/>
  <c r="Y72" i="2"/>
  <c r="T72" i="2"/>
  <c r="N72" i="2"/>
  <c r="J72" i="2"/>
  <c r="F72" i="2"/>
  <c r="AH68" i="2"/>
  <c r="AD68" i="2"/>
  <c r="Y68" i="2"/>
  <c r="T68" i="2"/>
  <c r="N68" i="2"/>
  <c r="J68" i="2"/>
  <c r="F68" i="2"/>
  <c r="AI65" i="2"/>
  <c r="AE65" i="2"/>
  <c r="Z65" i="2"/>
  <c r="U65" i="2"/>
  <c r="O65" i="2"/>
  <c r="K65" i="2"/>
  <c r="G65" i="2"/>
  <c r="B65" i="2"/>
  <c r="AH64" i="2"/>
  <c r="AD64" i="2"/>
  <c r="Y64" i="2"/>
  <c r="T64" i="2"/>
  <c r="N64" i="2"/>
  <c r="J64" i="2"/>
  <c r="F64" i="2"/>
  <c r="AI61" i="2"/>
  <c r="AE61" i="2"/>
  <c r="Z61" i="2"/>
  <c r="U61" i="2"/>
  <c r="O61" i="2"/>
  <c r="K61" i="2"/>
  <c r="G61" i="2"/>
  <c r="B61" i="2"/>
  <c r="AH60" i="2"/>
  <c r="AD60" i="2"/>
  <c r="Y60" i="2"/>
  <c r="T60" i="2"/>
  <c r="N60" i="2"/>
  <c r="J60" i="2"/>
  <c r="F60" i="2"/>
  <c r="AG56" i="2"/>
  <c r="AB56" i="2"/>
  <c r="T56" i="2"/>
  <c r="M56" i="2"/>
  <c r="H56" i="2"/>
  <c r="AF55" i="2"/>
  <c r="Z55" i="2"/>
  <c r="R55" i="2"/>
  <c r="L55" i="2"/>
  <c r="F53" i="2"/>
  <c r="J53" i="2"/>
  <c r="N53" i="2"/>
  <c r="T53" i="2"/>
  <c r="Y53" i="2"/>
  <c r="AD53" i="2"/>
  <c r="AH53" i="2"/>
  <c r="D53" i="2"/>
  <c r="H53" i="2"/>
  <c r="L53" i="2"/>
  <c r="Q53" i="2"/>
  <c r="V53" i="2"/>
  <c r="AB53" i="2"/>
  <c r="AF53" i="2"/>
  <c r="AJ53" i="2"/>
  <c r="AC51" i="2"/>
  <c r="R51" i="2"/>
  <c r="I51" i="2"/>
  <c r="F49" i="2"/>
  <c r="J49" i="2"/>
  <c r="N49" i="2"/>
  <c r="T49" i="2"/>
  <c r="Y49" i="2"/>
  <c r="AD49" i="2"/>
  <c r="AH49" i="2"/>
  <c r="D49" i="2"/>
  <c r="H49" i="2"/>
  <c r="L49" i="2"/>
  <c r="Q49" i="2"/>
  <c r="V49" i="2"/>
  <c r="AB49" i="2"/>
  <c r="AF49" i="2"/>
  <c r="AJ49" i="2"/>
  <c r="AH65" i="2"/>
  <c r="AD65" i="2"/>
  <c r="Y65" i="2"/>
  <c r="T65" i="2"/>
  <c r="N65" i="2"/>
  <c r="J65" i="2"/>
  <c r="F65" i="2"/>
  <c r="AH61" i="2"/>
  <c r="AD61" i="2"/>
  <c r="Y61" i="2"/>
  <c r="T61" i="2"/>
  <c r="N61" i="2"/>
  <c r="J61" i="2"/>
  <c r="F61" i="2"/>
  <c r="AF56" i="2"/>
  <c r="Y56" i="2"/>
  <c r="R56" i="2"/>
  <c r="L56" i="2"/>
  <c r="F55" i="2"/>
  <c r="J55" i="2"/>
  <c r="N55" i="2"/>
  <c r="T55" i="2"/>
  <c r="Y55" i="2"/>
  <c r="AD55" i="2"/>
  <c r="AH55" i="2"/>
  <c r="AI51" i="2"/>
  <c r="Z51" i="2"/>
  <c r="O51" i="2"/>
  <c r="F23" i="2"/>
  <c r="J23" i="2"/>
  <c r="N23" i="2"/>
  <c r="T23" i="2"/>
  <c r="Y23" i="2"/>
  <c r="AD23" i="2"/>
  <c r="AH23" i="2"/>
  <c r="B23" i="2"/>
  <c r="G23" i="2"/>
  <c r="K23" i="2"/>
  <c r="O23" i="2"/>
  <c r="U23" i="2"/>
  <c r="Z23" i="2"/>
  <c r="AE23" i="2"/>
  <c r="AI23" i="2"/>
  <c r="D23" i="2"/>
  <c r="H23" i="2"/>
  <c r="L23" i="2"/>
  <c r="Q23" i="2"/>
  <c r="V23" i="2"/>
  <c r="AB23" i="2"/>
  <c r="AF23" i="2"/>
  <c r="AJ23" i="2"/>
  <c r="I23" i="2"/>
  <c r="AC23" i="2"/>
  <c r="M23" i="2"/>
  <c r="AG23" i="2"/>
  <c r="R23" i="2"/>
  <c r="X23" i="2"/>
  <c r="B56" i="2"/>
  <c r="G56" i="2"/>
  <c r="K56" i="2"/>
  <c r="O56" i="2"/>
  <c r="U56" i="2"/>
  <c r="Z56" i="2"/>
  <c r="AE56" i="2"/>
  <c r="AI56" i="2"/>
  <c r="D51" i="2"/>
  <c r="H51" i="2"/>
  <c r="L51" i="2"/>
  <c r="Q51" i="2"/>
  <c r="V51" i="2"/>
  <c r="AB51" i="2"/>
  <c r="AF51" i="2"/>
  <c r="AJ51" i="2"/>
  <c r="F51" i="2"/>
  <c r="J51" i="2"/>
  <c r="N51" i="2"/>
  <c r="T51" i="2"/>
  <c r="Y51" i="2"/>
  <c r="AD51" i="2"/>
  <c r="AH51" i="2"/>
  <c r="AI52" i="2"/>
  <c r="AE52" i="2"/>
  <c r="Z52" i="2"/>
  <c r="U52" i="2"/>
  <c r="O52" i="2"/>
  <c r="K52" i="2"/>
  <c r="G52" i="2"/>
  <c r="AI48" i="2"/>
  <c r="AE48" i="2"/>
  <c r="Z48" i="2"/>
  <c r="U48" i="2"/>
  <c r="O48" i="2"/>
  <c r="K48" i="2"/>
  <c r="G48" i="2"/>
  <c r="AH47" i="2"/>
  <c r="AD47" i="2"/>
  <c r="Y47" i="2"/>
  <c r="T47" i="2"/>
  <c r="N47" i="2"/>
  <c r="J47" i="2"/>
  <c r="F47" i="2"/>
  <c r="F45" i="2"/>
  <c r="J45" i="2"/>
  <c r="N45" i="2"/>
  <c r="T45" i="2"/>
  <c r="Y45" i="2"/>
  <c r="AD45" i="2"/>
  <c r="AH45" i="2"/>
  <c r="AG43" i="2"/>
  <c r="Z43" i="2"/>
  <c r="T43" i="2"/>
  <c r="M43" i="2"/>
  <c r="G43" i="2"/>
  <c r="AF42" i="2"/>
  <c r="Y42" i="2"/>
  <c r="R42" i="2"/>
  <c r="L42" i="2"/>
  <c r="B40" i="2"/>
  <c r="G40" i="2"/>
  <c r="K40" i="2"/>
  <c r="O40" i="2"/>
  <c r="U40" i="2"/>
  <c r="Z40" i="2"/>
  <c r="AE40" i="2"/>
  <c r="F40" i="2"/>
  <c r="L40" i="2"/>
  <c r="R40" i="2"/>
  <c r="Y40" i="2"/>
  <c r="AF40" i="2"/>
  <c r="AJ40" i="2"/>
  <c r="H40" i="2"/>
  <c r="M40" i="2"/>
  <c r="T40" i="2"/>
  <c r="AB40" i="2"/>
  <c r="AG40" i="2"/>
  <c r="D40" i="2"/>
  <c r="I40" i="2"/>
  <c r="N40" i="2"/>
  <c r="V40" i="2"/>
  <c r="AC40" i="2"/>
  <c r="AH40" i="2"/>
  <c r="Q36" i="2"/>
  <c r="B32" i="2"/>
  <c r="G32" i="2"/>
  <c r="K32" i="2"/>
  <c r="O32" i="2"/>
  <c r="U32" i="2"/>
  <c r="Z32" i="2"/>
  <c r="AE32" i="2"/>
  <c r="AI32" i="2"/>
  <c r="F32" i="2"/>
  <c r="L32" i="2"/>
  <c r="R32" i="2"/>
  <c r="Y32" i="2"/>
  <c r="AF32" i="2"/>
  <c r="H32" i="2"/>
  <c r="M32" i="2"/>
  <c r="T32" i="2"/>
  <c r="AB32" i="2"/>
  <c r="AG32" i="2"/>
  <c r="D32" i="2"/>
  <c r="I32" i="2"/>
  <c r="N32" i="2"/>
  <c r="V32" i="2"/>
  <c r="AC32" i="2"/>
  <c r="AH32" i="2"/>
  <c r="F27" i="2"/>
  <c r="J27" i="2"/>
  <c r="N27" i="2"/>
  <c r="T27" i="2"/>
  <c r="Y27" i="2"/>
  <c r="AD27" i="2"/>
  <c r="AH27" i="2"/>
  <c r="B27" i="2"/>
  <c r="G27" i="2"/>
  <c r="K27" i="2"/>
  <c r="O27" i="2"/>
  <c r="U27" i="2"/>
  <c r="Z27" i="2"/>
  <c r="AE27" i="2"/>
  <c r="AI27" i="2"/>
  <c r="D27" i="2"/>
  <c r="H27" i="2"/>
  <c r="L27" i="2"/>
  <c r="Q27" i="2"/>
  <c r="V27" i="2"/>
  <c r="AB27" i="2"/>
  <c r="AF27" i="2"/>
  <c r="AJ27" i="2"/>
  <c r="I27" i="2"/>
  <c r="AC27" i="2"/>
  <c r="M27" i="2"/>
  <c r="AG27" i="2"/>
  <c r="R27" i="2"/>
  <c r="B42" i="2"/>
  <c r="G42" i="2"/>
  <c r="K42" i="2"/>
  <c r="O42" i="2"/>
  <c r="U42" i="2"/>
  <c r="Z42" i="2"/>
  <c r="AE42" i="2"/>
  <c r="AI42" i="2"/>
  <c r="AJ36" i="2"/>
  <c r="AJ47" i="2"/>
  <c r="AF47" i="2"/>
  <c r="AB47" i="2"/>
  <c r="V47" i="2"/>
  <c r="Q47" i="2"/>
  <c r="L47" i="2"/>
  <c r="H47" i="2"/>
  <c r="D43" i="2"/>
  <c r="H43" i="2"/>
  <c r="L43" i="2"/>
  <c r="Q43" i="2"/>
  <c r="V43" i="2"/>
  <c r="AB43" i="2"/>
  <c r="AF43" i="2"/>
  <c r="AJ43" i="2"/>
  <c r="AH42" i="2"/>
  <c r="AC42" i="2"/>
  <c r="V42" i="2"/>
  <c r="N42" i="2"/>
  <c r="I42" i="2"/>
  <c r="D42" i="2"/>
  <c r="B36" i="2"/>
  <c r="G36" i="2"/>
  <c r="K36" i="2"/>
  <c r="O36" i="2"/>
  <c r="U36" i="2"/>
  <c r="Z36" i="2"/>
  <c r="AE36" i="2"/>
  <c r="AI36" i="2"/>
  <c r="F36" i="2"/>
  <c r="L36" i="2"/>
  <c r="R36" i="2"/>
  <c r="Y36" i="2"/>
  <c r="AF36" i="2"/>
  <c r="H36" i="2"/>
  <c r="M36" i="2"/>
  <c r="T36" i="2"/>
  <c r="AB36" i="2"/>
  <c r="AG36" i="2"/>
  <c r="D36" i="2"/>
  <c r="I36" i="2"/>
  <c r="N36" i="2"/>
  <c r="V36" i="2"/>
  <c r="AC36" i="2"/>
  <c r="AH36" i="2"/>
  <c r="F19" i="2"/>
  <c r="J19" i="2"/>
  <c r="N19" i="2"/>
  <c r="T19" i="2"/>
  <c r="Y19" i="2"/>
  <c r="AD19" i="2"/>
  <c r="AH19" i="2"/>
  <c r="B19" i="2"/>
  <c r="G19" i="2"/>
  <c r="K19" i="2"/>
  <c r="O19" i="2"/>
  <c r="U19" i="2"/>
  <c r="Z19" i="2"/>
  <c r="AE19" i="2"/>
  <c r="AI19" i="2"/>
  <c r="D19" i="2"/>
  <c r="H19" i="2"/>
  <c r="L19" i="2"/>
  <c r="Q19" i="2"/>
  <c r="V19" i="2"/>
  <c r="AB19" i="2"/>
  <c r="AF19" i="2"/>
  <c r="AJ19" i="2"/>
  <c r="I19" i="2"/>
  <c r="AC19" i="2"/>
  <c r="M19" i="2"/>
  <c r="AG19" i="2"/>
  <c r="R19" i="2"/>
  <c r="F15" i="2"/>
  <c r="J15" i="2"/>
  <c r="N15" i="2"/>
  <c r="T15" i="2"/>
  <c r="Y15" i="2"/>
  <c r="AD15" i="2"/>
  <c r="AH15" i="2"/>
  <c r="G15" i="2"/>
  <c r="L15" i="2"/>
  <c r="R15" i="2"/>
  <c r="Z15" i="2"/>
  <c r="AF15" i="2"/>
  <c r="B15" i="2"/>
  <c r="H15" i="2"/>
  <c r="M15" i="2"/>
  <c r="U15" i="2"/>
  <c r="AB15" i="2"/>
  <c r="AG15" i="2"/>
  <c r="D15" i="2"/>
  <c r="I15" i="2"/>
  <c r="O15" i="2"/>
  <c r="V15" i="2"/>
  <c r="AC15" i="2"/>
  <c r="AI15" i="2"/>
  <c r="K15" i="2"/>
  <c r="AJ15" i="2"/>
  <c r="Q15" i="2"/>
  <c r="X15" i="2"/>
  <c r="D37" i="2"/>
  <c r="H37" i="2"/>
  <c r="L37" i="2"/>
  <c r="Q37" i="2"/>
  <c r="V37" i="2"/>
  <c r="AB37" i="2"/>
  <c r="AF37" i="2"/>
  <c r="AJ37" i="2"/>
  <c r="D33" i="2"/>
  <c r="H33" i="2"/>
  <c r="L33" i="2"/>
  <c r="Q33" i="2"/>
  <c r="V33" i="2"/>
  <c r="AB33" i="2"/>
  <c r="AF33" i="2"/>
  <c r="AJ33" i="2"/>
  <c r="AH41" i="2"/>
  <c r="AD41" i="2"/>
  <c r="Y41" i="2"/>
  <c r="T41" i="2"/>
  <c r="N41" i="2"/>
  <c r="J41" i="2"/>
  <c r="F41" i="2"/>
  <c r="AF39" i="2"/>
  <c r="Z39" i="2"/>
  <c r="R39" i="2"/>
  <c r="L39" i="2"/>
  <c r="AH37" i="2"/>
  <c r="AC37" i="2"/>
  <c r="U37" i="2"/>
  <c r="N37" i="2"/>
  <c r="I37" i="2"/>
  <c r="B37" i="2"/>
  <c r="AF35" i="2"/>
  <c r="Z35" i="2"/>
  <c r="R35" i="2"/>
  <c r="L35" i="2"/>
  <c r="AH33" i="2"/>
  <c r="AC33" i="2"/>
  <c r="U33" i="2"/>
  <c r="N33" i="2"/>
  <c r="I33" i="2"/>
  <c r="B33" i="2"/>
  <c r="AF31" i="2"/>
  <c r="Z31" i="2"/>
  <c r="R31" i="2"/>
  <c r="L31" i="2"/>
  <c r="F39" i="2"/>
  <c r="J39" i="2"/>
  <c r="N39" i="2"/>
  <c r="T39" i="2"/>
  <c r="Y39" i="2"/>
  <c r="AD39" i="2"/>
  <c r="AH39" i="2"/>
  <c r="AG37" i="2"/>
  <c r="Z37" i="2"/>
  <c r="T37" i="2"/>
  <c r="M37" i="2"/>
  <c r="G37" i="2"/>
  <c r="F35" i="2"/>
  <c r="J35" i="2"/>
  <c r="N35" i="2"/>
  <c r="T35" i="2"/>
  <c r="Y35" i="2"/>
  <c r="AD35" i="2"/>
  <c r="AH35" i="2"/>
  <c r="AG33" i="2"/>
  <c r="Z33" i="2"/>
  <c r="T33" i="2"/>
  <c r="M33" i="2"/>
  <c r="G33" i="2"/>
  <c r="F31" i="2"/>
  <c r="J31" i="2"/>
  <c r="N31" i="2"/>
  <c r="T31" i="2"/>
  <c r="Y31" i="2"/>
  <c r="AD31" i="2"/>
  <c r="AH31" i="2"/>
  <c r="B31" i="2"/>
  <c r="F7" i="2"/>
  <c r="H7" i="2" s="1"/>
  <c r="J7" i="2"/>
  <c r="N7" i="2"/>
  <c r="T7" i="2"/>
  <c r="Y7" i="2"/>
  <c r="AD7" i="2"/>
  <c r="AH7" i="2"/>
  <c r="G7" i="2"/>
  <c r="K7" i="2"/>
  <c r="O7" i="2"/>
  <c r="U7" i="2"/>
  <c r="Z7" i="2"/>
  <c r="AE7" i="2"/>
  <c r="AI7" i="2"/>
  <c r="D7" i="2"/>
  <c r="L7" i="2"/>
  <c r="Q7" i="2"/>
  <c r="V7" i="2"/>
  <c r="AB7" i="2"/>
  <c r="AF7" i="2"/>
  <c r="AJ7" i="2"/>
  <c r="I7" i="2"/>
  <c r="AC7" i="2"/>
  <c r="M7" i="2"/>
  <c r="AG7" i="2"/>
  <c r="R7" i="2"/>
  <c r="B16" i="2"/>
  <c r="G16" i="2"/>
  <c r="K16" i="2"/>
  <c r="O16" i="2"/>
  <c r="U16" i="2"/>
  <c r="AE13" i="2"/>
  <c r="Y13" i="2"/>
  <c r="R13" i="2"/>
  <c r="K13" i="2"/>
  <c r="B12" i="2"/>
  <c r="G12" i="2"/>
  <c r="K12" i="2"/>
  <c r="O12" i="2"/>
  <c r="U12" i="2"/>
  <c r="Z12" i="2"/>
  <c r="AE12" i="2"/>
  <c r="AI12" i="2"/>
  <c r="M3" i="2"/>
  <c r="AJ28" i="2"/>
  <c r="AF28" i="2"/>
  <c r="AB28" i="2"/>
  <c r="V28" i="2"/>
  <c r="Q28" i="2"/>
  <c r="L28" i="2"/>
  <c r="H28" i="2"/>
  <c r="D28" i="2"/>
  <c r="AJ24" i="2"/>
  <c r="AF24" i="2"/>
  <c r="AB24" i="2"/>
  <c r="V24" i="2"/>
  <c r="Q24" i="2"/>
  <c r="L24" i="2"/>
  <c r="H24" i="2"/>
  <c r="D24" i="2"/>
  <c r="AJ20" i="2"/>
  <c r="AF20" i="2"/>
  <c r="AB20" i="2"/>
  <c r="V20" i="2"/>
  <c r="Q20" i="2"/>
  <c r="L20" i="2"/>
  <c r="H20" i="2"/>
  <c r="D20" i="2"/>
  <c r="AJ16" i="2"/>
  <c r="AF16" i="2"/>
  <c r="AB16" i="2"/>
  <c r="V16" i="2"/>
  <c r="N16" i="2"/>
  <c r="I16" i="2"/>
  <c r="D16" i="2"/>
  <c r="D13" i="2"/>
  <c r="H13" i="2"/>
  <c r="L13" i="2"/>
  <c r="Q13" i="2"/>
  <c r="V13" i="2"/>
  <c r="AB13" i="2"/>
  <c r="AF13" i="2"/>
  <c r="AJ13" i="2"/>
  <c r="D12" i="2"/>
  <c r="AJ29" i="2"/>
  <c r="AF29" i="2"/>
  <c r="AB29" i="2"/>
  <c r="V29" i="2"/>
  <c r="Q29" i="2"/>
  <c r="L29" i="2"/>
  <c r="H29" i="2"/>
  <c r="AI28" i="2"/>
  <c r="AE28" i="2"/>
  <c r="Z28" i="2"/>
  <c r="U28" i="2"/>
  <c r="O28" i="2"/>
  <c r="K28" i="2"/>
  <c r="G28" i="2"/>
  <c r="AJ25" i="2"/>
  <c r="AF25" i="2"/>
  <c r="AB25" i="2"/>
  <c r="V25" i="2"/>
  <c r="Q25" i="2"/>
  <c r="L25" i="2"/>
  <c r="H25" i="2"/>
  <c r="AI24" i="2"/>
  <c r="AE24" i="2"/>
  <c r="Z24" i="2"/>
  <c r="U24" i="2"/>
  <c r="O24" i="2"/>
  <c r="K24" i="2"/>
  <c r="G24" i="2"/>
  <c r="AJ21" i="2"/>
  <c r="AF21" i="2"/>
  <c r="AB21" i="2"/>
  <c r="V21" i="2"/>
  <c r="Q21" i="2"/>
  <c r="L21" i="2"/>
  <c r="H21" i="2"/>
  <c r="AI20" i="2"/>
  <c r="AE20" i="2"/>
  <c r="Z20" i="2"/>
  <c r="U20" i="2"/>
  <c r="O20" i="2"/>
  <c r="K20" i="2"/>
  <c r="G20" i="2"/>
  <c r="AJ17" i="2"/>
  <c r="AF17" i="2"/>
  <c r="AB17" i="2"/>
  <c r="V17" i="2"/>
  <c r="Q17" i="2"/>
  <c r="L17" i="2"/>
  <c r="H17" i="2"/>
  <c r="AI16" i="2"/>
  <c r="AE16" i="2"/>
  <c r="Z16" i="2"/>
  <c r="T16" i="2"/>
  <c r="M16" i="2"/>
  <c r="H16" i="2"/>
  <c r="AH13" i="2"/>
  <c r="AC13" i="2"/>
  <c r="U13" i="2"/>
  <c r="N13" i="2"/>
  <c r="I13" i="2"/>
  <c r="B13" i="2"/>
  <c r="AG12" i="2"/>
  <c r="AB12" i="2"/>
  <c r="T12" i="2"/>
  <c r="M12" i="2"/>
  <c r="H12" i="2"/>
  <c r="F11" i="2"/>
  <c r="J11" i="2"/>
  <c r="N11" i="2"/>
  <c r="T11" i="2"/>
  <c r="Y11" i="2"/>
  <c r="AD11" i="2"/>
  <c r="AH11" i="2"/>
  <c r="B11" i="2"/>
  <c r="G11" i="2"/>
  <c r="K11" i="2"/>
  <c r="O11" i="2"/>
  <c r="U11" i="2"/>
  <c r="Z11" i="2"/>
  <c r="F3" i="2"/>
  <c r="J3" i="2"/>
  <c r="N3" i="2"/>
  <c r="T3" i="2"/>
  <c r="Y3" i="2"/>
  <c r="AD3" i="2"/>
  <c r="AH3" i="2"/>
  <c r="G3" i="2"/>
  <c r="K3" i="2"/>
  <c r="X3" i="2" s="1"/>
  <c r="O3" i="2"/>
  <c r="U3" i="2"/>
  <c r="Z3" i="2"/>
  <c r="AE3" i="2"/>
  <c r="AI3" i="2"/>
  <c r="D3" i="2"/>
  <c r="H3" i="2"/>
  <c r="L3" i="2"/>
  <c r="Q3" i="2"/>
  <c r="V3" i="2"/>
  <c r="AB3" i="2"/>
  <c r="AF3" i="2"/>
  <c r="AJ3" i="2"/>
  <c r="AJ8" i="2"/>
  <c r="AF8" i="2"/>
  <c r="AB8" i="2"/>
  <c r="V8" i="2"/>
  <c r="Q8" i="2"/>
  <c r="L8" i="2"/>
  <c r="D8" i="2"/>
  <c r="AJ4" i="2"/>
  <c r="AF4" i="2"/>
  <c r="AB4" i="2"/>
  <c r="V4" i="2"/>
  <c r="Q4" i="2"/>
  <c r="L4" i="2"/>
  <c r="H4" i="2"/>
  <c r="D4" i="2"/>
  <c r="AJ9" i="2"/>
  <c r="AF9" i="2"/>
  <c r="AB9" i="2"/>
  <c r="V9" i="2"/>
  <c r="Q9" i="2"/>
  <c r="L9" i="2"/>
  <c r="H9" i="2"/>
  <c r="AI8" i="2"/>
  <c r="AE8" i="2"/>
  <c r="Z8" i="2"/>
  <c r="U8" i="2"/>
  <c r="O8" i="2"/>
  <c r="K8" i="2"/>
  <c r="G8" i="2"/>
  <c r="AJ5" i="2"/>
  <c r="AF5" i="2"/>
  <c r="AB5" i="2"/>
  <c r="V5" i="2"/>
  <c r="Q5" i="2"/>
  <c r="L5" i="2"/>
  <c r="H5" i="2"/>
  <c r="AI4" i="2"/>
  <c r="AE4" i="2"/>
  <c r="Z4" i="2"/>
  <c r="U4" i="2"/>
  <c r="O4" i="2"/>
  <c r="K4" i="2"/>
  <c r="G4" i="2"/>
  <c r="J2" i="2"/>
  <c r="Y2" i="2"/>
  <c r="F2" i="2"/>
  <c r="K2" i="2"/>
  <c r="U2" i="2" s="1"/>
  <c r="V2" i="2"/>
  <c r="Z2" i="2"/>
  <c r="AD2" i="2"/>
  <c r="G2" i="2"/>
  <c r="L2" i="2"/>
  <c r="R2" i="2"/>
  <c r="AE2" i="2"/>
  <c r="N2" i="2"/>
  <c r="AC2" i="2"/>
  <c r="D2" i="2"/>
  <c r="I2" i="2"/>
  <c r="M2" i="2"/>
  <c r="AB2" i="2"/>
  <c r="AF2" i="2"/>
  <c r="H2" i="2"/>
  <c r="O2" i="2"/>
  <c r="AH2" i="2" l="1"/>
  <c r="X2" i="2"/>
  <c r="AG2" i="2"/>
  <c r="T2" i="2"/>
  <c r="AI2" i="2"/>
  <c r="Q2" i="2"/>
  <c r="X4" i="2"/>
  <c r="T4" i="2"/>
  <c r="AB55" i="3" l="1"/>
  <c r="AB56" i="3"/>
  <c r="AB57" i="3"/>
  <c r="AB58" i="3"/>
  <c r="AB59" i="3"/>
  <c r="AB60" i="3"/>
  <c r="AA31" i="3"/>
  <c r="AB31" i="3"/>
  <c r="AA32" i="3"/>
  <c r="AB32" i="3"/>
  <c r="AA33" i="3"/>
  <c r="AB33" i="3"/>
  <c r="AA34" i="3"/>
  <c r="AB34" i="3"/>
  <c r="AA35" i="3"/>
  <c r="AB35" i="3"/>
  <c r="AA36" i="3"/>
  <c r="AB36" i="3"/>
  <c r="AA37" i="3"/>
  <c r="AB37" i="3"/>
  <c r="AA38" i="3"/>
  <c r="AB38" i="3"/>
  <c r="AA39" i="3"/>
  <c r="AB39" i="3"/>
  <c r="AA40" i="3"/>
  <c r="AB40" i="3"/>
  <c r="AA41" i="3"/>
  <c r="AB41" i="3"/>
  <c r="AA42" i="3"/>
  <c r="AB42" i="3"/>
  <c r="AA43" i="3"/>
  <c r="AB43" i="3"/>
  <c r="AA44" i="3"/>
  <c r="AB44" i="3"/>
  <c r="AA45" i="3"/>
  <c r="AB46" i="3"/>
  <c r="AA47" i="3"/>
  <c r="AB47" i="3"/>
  <c r="AA48" i="3"/>
  <c r="AB48" i="3"/>
  <c r="AA49" i="3"/>
  <c r="AB49" i="3"/>
  <c r="AA50" i="3"/>
  <c r="AB50" i="3"/>
  <c r="AA51" i="3"/>
  <c r="AB51" i="3"/>
  <c r="AA52" i="3"/>
  <c r="AB52" i="3"/>
  <c r="AA53" i="3"/>
  <c r="AB53" i="3"/>
  <c r="AA54" i="3"/>
  <c r="AB54" i="3"/>
  <c r="AA55" i="3"/>
  <c r="AA56" i="3"/>
  <c r="AA57" i="3"/>
  <c r="AA58" i="3"/>
  <c r="AA59" i="3"/>
  <c r="AA60" i="3"/>
  <c r="B8" i="4" l="1"/>
  <c r="B9" i="4"/>
  <c r="B7" i="4"/>
  <c r="C5" i="4"/>
  <c r="G4" i="4"/>
  <c r="C4" i="4"/>
  <c r="C3" i="4"/>
  <c r="C17" i="45"/>
  <c r="C9" i="45"/>
  <c r="E3" i="41" l="1"/>
  <c r="E4" i="41"/>
  <c r="L4" i="41" s="1"/>
  <c r="E5" i="41"/>
  <c r="J5" i="41" s="1"/>
  <c r="E6" i="41"/>
  <c r="E7" i="41"/>
  <c r="J7" i="41" s="1"/>
  <c r="E8" i="41"/>
  <c r="E9" i="41"/>
  <c r="E10" i="41"/>
  <c r="E11" i="41"/>
  <c r="E12" i="41"/>
  <c r="R12" i="41" s="1"/>
  <c r="S12" i="41"/>
  <c r="E13" i="41"/>
  <c r="E14" i="41"/>
  <c r="F14" i="41" s="1"/>
  <c r="K14" i="41"/>
  <c r="T14" i="41"/>
  <c r="E15" i="41"/>
  <c r="M15" i="41" s="1"/>
  <c r="E16" i="41"/>
  <c r="J16" i="41" s="1"/>
  <c r="E17" i="41"/>
  <c r="J17" i="41" s="1"/>
  <c r="E18" i="41"/>
  <c r="F18" i="41" s="1"/>
  <c r="M18" i="41"/>
  <c r="T18" i="41"/>
  <c r="E19" i="41"/>
  <c r="S19" i="41" s="1"/>
  <c r="E20" i="41"/>
  <c r="E21" i="41"/>
  <c r="X21" i="41" s="1"/>
  <c r="O21" i="41"/>
  <c r="E22" i="41"/>
  <c r="G22" i="41" s="1"/>
  <c r="O22" i="41"/>
  <c r="W22" i="41"/>
  <c r="A23" i="41"/>
  <c r="C23" i="41" s="1"/>
  <c r="E23" i="41"/>
  <c r="H23" i="41" s="1"/>
  <c r="I23" i="41"/>
  <c r="L23" i="41"/>
  <c r="M23" i="41"/>
  <c r="O23" i="41"/>
  <c r="R23" i="41"/>
  <c r="T23" i="41"/>
  <c r="V23" i="41"/>
  <c r="W23" i="41"/>
  <c r="E24" i="41"/>
  <c r="E25" i="41"/>
  <c r="E26" i="41"/>
  <c r="J26" i="41" s="1"/>
  <c r="E27" i="41"/>
  <c r="X27" i="41" s="1"/>
  <c r="E28" i="41"/>
  <c r="E29" i="41"/>
  <c r="H29" i="41" s="1"/>
  <c r="O29" i="41"/>
  <c r="X29" i="41"/>
  <c r="E30" i="41"/>
  <c r="E31" i="41"/>
  <c r="E32" i="41"/>
  <c r="E33" i="41"/>
  <c r="F33" i="41" s="1"/>
  <c r="M33" i="41"/>
  <c r="T33" i="41"/>
  <c r="E34" i="41"/>
  <c r="E35" i="41"/>
  <c r="R35" i="41" s="1"/>
  <c r="E36" i="41"/>
  <c r="E37" i="41"/>
  <c r="J37" i="41" s="1"/>
  <c r="M37" i="41"/>
  <c r="O37" i="41"/>
  <c r="W37" i="41"/>
  <c r="X37" i="41"/>
  <c r="E38" i="41"/>
  <c r="B38" i="41" s="1"/>
  <c r="L38" i="41"/>
  <c r="S38" i="41"/>
  <c r="E39" i="41"/>
  <c r="E40" i="41"/>
  <c r="I40" i="41" s="1"/>
  <c r="E41" i="41"/>
  <c r="T41" i="41"/>
  <c r="E42" i="41"/>
  <c r="J42" i="41" s="1"/>
  <c r="E43" i="41"/>
  <c r="O43" i="41" s="1"/>
  <c r="F43" i="41"/>
  <c r="V43" i="41"/>
  <c r="X43" i="41"/>
  <c r="E44" i="41"/>
  <c r="E45" i="41"/>
  <c r="E46" i="41"/>
  <c r="E47" i="41"/>
  <c r="E48" i="41"/>
  <c r="O48" i="41"/>
  <c r="E49" i="41"/>
  <c r="F49" i="41" s="1"/>
  <c r="K49" i="41"/>
  <c r="M49" i="41"/>
  <c r="R49" i="41"/>
  <c r="X49" i="41"/>
  <c r="E50" i="41"/>
  <c r="J50" i="41" s="1"/>
  <c r="W50" i="41"/>
  <c r="E51" i="41"/>
  <c r="J51" i="41" s="1"/>
  <c r="O51" i="41"/>
  <c r="X51" i="41"/>
  <c r="E52" i="41"/>
  <c r="G52" i="41" s="1"/>
  <c r="S52" i="41"/>
  <c r="E53" i="41"/>
  <c r="F53" i="41" s="1"/>
  <c r="E54" i="41"/>
  <c r="G54" i="41" s="1"/>
  <c r="E55" i="41"/>
  <c r="E56" i="41"/>
  <c r="E57" i="41"/>
  <c r="T57" i="41" s="1"/>
  <c r="E58" i="41"/>
  <c r="E59" i="41"/>
  <c r="E60" i="41"/>
  <c r="S60" i="41" s="1"/>
  <c r="E61" i="41"/>
  <c r="J61" i="41" s="1"/>
  <c r="F61" i="41"/>
  <c r="G61" i="41"/>
  <c r="K61" i="41"/>
  <c r="M61" i="41"/>
  <c r="R61" i="41"/>
  <c r="V61" i="41"/>
  <c r="X61" i="41"/>
  <c r="E62" i="41"/>
  <c r="E63" i="41"/>
  <c r="F63" i="41"/>
  <c r="L63" i="41"/>
  <c r="S63" i="41"/>
  <c r="T63" i="41"/>
  <c r="E64" i="41"/>
  <c r="H64" i="41" s="1"/>
  <c r="E65" i="41"/>
  <c r="X65" i="41" s="1"/>
  <c r="E66" i="41"/>
  <c r="E67" i="41"/>
  <c r="E68" i="41"/>
  <c r="E69" i="41"/>
  <c r="T69" i="41" s="1"/>
  <c r="E70" i="41"/>
  <c r="O70" i="41" s="1"/>
  <c r="E71" i="41"/>
  <c r="X71" i="41" s="1"/>
  <c r="E72" i="41"/>
  <c r="J72" i="41" s="1"/>
  <c r="E73" i="41"/>
  <c r="X73" i="41" s="1"/>
  <c r="E74" i="41"/>
  <c r="E75" i="41"/>
  <c r="M75" i="41" s="1"/>
  <c r="E76" i="41"/>
  <c r="S76" i="41" s="1"/>
  <c r="E77" i="41"/>
  <c r="X77" i="41" s="1"/>
  <c r="E78" i="41"/>
  <c r="E79" i="41"/>
  <c r="E80" i="41"/>
  <c r="E81" i="41"/>
  <c r="S81" i="41"/>
  <c r="E82" i="41"/>
  <c r="E83" i="41"/>
  <c r="X83" i="41" s="1"/>
  <c r="E84" i="41"/>
  <c r="J84" i="41" s="1"/>
  <c r="E85" i="41"/>
  <c r="S85" i="41" s="1"/>
  <c r="E86" i="41"/>
  <c r="E87" i="41"/>
  <c r="X87" i="41" s="1"/>
  <c r="I87" i="41"/>
  <c r="E88" i="41"/>
  <c r="J88" i="41" s="1"/>
  <c r="W88" i="41"/>
  <c r="E89" i="41"/>
  <c r="S89" i="41" s="1"/>
  <c r="X89" i="41"/>
  <c r="E90" i="41"/>
  <c r="E91" i="41"/>
  <c r="X91" i="41" s="1"/>
  <c r="E92" i="41"/>
  <c r="E93" i="41"/>
  <c r="F93" i="41" s="1"/>
  <c r="M93" i="41"/>
  <c r="E94" i="41"/>
  <c r="E95" i="41"/>
  <c r="T95" i="41"/>
  <c r="E96" i="41"/>
  <c r="G96" i="41" s="1"/>
  <c r="E97" i="41"/>
  <c r="F97" i="41" s="1"/>
  <c r="M97" i="41"/>
  <c r="E98" i="41"/>
  <c r="E99" i="41"/>
  <c r="E100" i="41"/>
  <c r="E101" i="41"/>
  <c r="E102" i="41"/>
  <c r="E103" i="41"/>
  <c r="M103" i="41"/>
  <c r="T103" i="41"/>
  <c r="E104" i="41"/>
  <c r="E105" i="41"/>
  <c r="O105" i="41" s="1"/>
  <c r="F105" i="41"/>
  <c r="W105" i="41"/>
  <c r="E106" i="41"/>
  <c r="E107" i="41"/>
  <c r="I107" i="41" s="1"/>
  <c r="X107" i="41"/>
  <c r="E108" i="41"/>
  <c r="I108" i="41" s="1"/>
  <c r="E109" i="41"/>
  <c r="F109" i="41" s="1"/>
  <c r="K109" i="41"/>
  <c r="T109" i="41"/>
  <c r="E110" i="41"/>
  <c r="I110" i="41" s="1"/>
  <c r="S110" i="41"/>
  <c r="E111" i="41"/>
  <c r="F111" i="41" s="1"/>
  <c r="K111" i="41"/>
  <c r="M111" i="41"/>
  <c r="S111" i="41"/>
  <c r="T111" i="41"/>
  <c r="E112" i="41"/>
  <c r="B113" i="41"/>
  <c r="E113" i="41"/>
  <c r="A113" i="41" s="1"/>
  <c r="C113" i="41" s="1"/>
  <c r="G113" i="41"/>
  <c r="H113" i="41"/>
  <c r="I113" i="41"/>
  <c r="K113" i="41"/>
  <c r="L113" i="41"/>
  <c r="M113" i="41"/>
  <c r="O113" i="41"/>
  <c r="R113" i="41"/>
  <c r="S113" i="41"/>
  <c r="T113" i="41"/>
  <c r="V113" i="41"/>
  <c r="W113" i="41"/>
  <c r="X113" i="41"/>
  <c r="E114" i="41"/>
  <c r="J114" i="41" s="1"/>
  <c r="E115" i="41"/>
  <c r="E116" i="41"/>
  <c r="I116" i="41" s="1"/>
  <c r="G116" i="41"/>
  <c r="O116" i="41"/>
  <c r="W116" i="41"/>
  <c r="E117" i="41"/>
  <c r="K117" i="41" s="1"/>
  <c r="G117" i="41"/>
  <c r="M117" i="41"/>
  <c r="T117" i="41"/>
  <c r="V117" i="41"/>
  <c r="E118" i="41"/>
  <c r="I118" i="41" s="1"/>
  <c r="E119" i="41"/>
  <c r="M119" i="41" s="1"/>
  <c r="E120" i="41"/>
  <c r="G120" i="41" s="1"/>
  <c r="W120" i="41"/>
  <c r="E121" i="41"/>
  <c r="E122" i="41"/>
  <c r="E123" i="41"/>
  <c r="E124" i="41"/>
  <c r="J124" i="41" s="1"/>
  <c r="E125" i="41"/>
  <c r="M125" i="41" s="1"/>
  <c r="X125" i="41"/>
  <c r="E126" i="41"/>
  <c r="W126" i="41" s="1"/>
  <c r="E127" i="41"/>
  <c r="E128" i="41"/>
  <c r="B129" i="41"/>
  <c r="E129" i="41"/>
  <c r="J129" i="41" s="1"/>
  <c r="H129" i="41"/>
  <c r="M129" i="41"/>
  <c r="X129" i="41"/>
  <c r="E130" i="41"/>
  <c r="L130" i="41" s="1"/>
  <c r="E131" i="41"/>
  <c r="S131" i="41"/>
  <c r="E132" i="41"/>
  <c r="J132" i="41" s="1"/>
  <c r="E133" i="41"/>
  <c r="J133" i="41" s="1"/>
  <c r="M133" i="41"/>
  <c r="T133" i="41"/>
  <c r="E134" i="41"/>
  <c r="I134" i="41" s="1"/>
  <c r="E135" i="41"/>
  <c r="E136" i="41"/>
  <c r="O136" i="41" s="1"/>
  <c r="L136" i="41"/>
  <c r="S136" i="41"/>
  <c r="W136" i="41"/>
  <c r="E137" i="41"/>
  <c r="A137" i="41" s="1"/>
  <c r="C137" i="41" s="1"/>
  <c r="F137" i="41"/>
  <c r="M137" i="41"/>
  <c r="O137" i="41"/>
  <c r="W137" i="41"/>
  <c r="E138" i="41"/>
  <c r="J138" i="41" s="1"/>
  <c r="E139" i="41"/>
  <c r="X139" i="41" s="1"/>
  <c r="E140" i="41"/>
  <c r="E141" i="41"/>
  <c r="M141" i="41" s="1"/>
  <c r="I141" i="41"/>
  <c r="X141" i="41"/>
  <c r="E142" i="41"/>
  <c r="J142" i="41" s="1"/>
  <c r="A143" i="41"/>
  <c r="C143" i="41" s="1"/>
  <c r="E143" i="41"/>
  <c r="L143" i="41"/>
  <c r="V143" i="41"/>
  <c r="X143" i="41"/>
  <c r="E144" i="41"/>
  <c r="E145" i="41"/>
  <c r="I145" i="41" s="1"/>
  <c r="E146" i="41"/>
  <c r="E147" i="41"/>
  <c r="F147" i="41" s="1"/>
  <c r="M147" i="41"/>
  <c r="B148" i="41"/>
  <c r="E148" i="41"/>
  <c r="H148" i="41" s="1"/>
  <c r="A149" i="41"/>
  <c r="C149" i="41" s="1"/>
  <c r="E149" i="41"/>
  <c r="F149" i="41" s="1"/>
  <c r="L149" i="41"/>
  <c r="M149" i="41"/>
  <c r="T149" i="41"/>
  <c r="E150" i="41"/>
  <c r="E151" i="41"/>
  <c r="E152" i="41"/>
  <c r="W152" i="41"/>
  <c r="E153" i="41"/>
  <c r="J153" i="41" s="1"/>
  <c r="E154" i="41"/>
  <c r="X154" i="41" s="1"/>
  <c r="E155" i="41"/>
  <c r="E156" i="41"/>
  <c r="M156" i="41" s="1"/>
  <c r="F156" i="41"/>
  <c r="R156" i="41"/>
  <c r="S156" i="41"/>
  <c r="E157" i="41"/>
  <c r="J157" i="41" s="1"/>
  <c r="E158" i="41"/>
  <c r="E159" i="41"/>
  <c r="G159" i="41" s="1"/>
  <c r="O159" i="41"/>
  <c r="W159" i="41"/>
  <c r="E160" i="41"/>
  <c r="J160" i="41" s="1"/>
  <c r="X160" i="41"/>
  <c r="E161" i="41"/>
  <c r="W161" i="41" s="1"/>
  <c r="E162" i="41"/>
  <c r="L162" i="41" s="1"/>
  <c r="E163" i="41"/>
  <c r="E164" i="41"/>
  <c r="M164" i="41" s="1"/>
  <c r="R164" i="41"/>
  <c r="E165" i="41"/>
  <c r="E166" i="41"/>
  <c r="I166" i="41" s="1"/>
  <c r="S166" i="41"/>
  <c r="E167" i="41"/>
  <c r="A168" i="41"/>
  <c r="C168" i="41" s="1"/>
  <c r="E168" i="41"/>
  <c r="B168" i="41" s="1"/>
  <c r="I168" i="41"/>
  <c r="O168" i="41"/>
  <c r="S168" i="41"/>
  <c r="T168" i="41"/>
  <c r="X168" i="41"/>
  <c r="E169" i="41"/>
  <c r="S169" i="41" s="1"/>
  <c r="E170" i="41"/>
  <c r="E171" i="41"/>
  <c r="E172" i="41"/>
  <c r="R172" i="41" s="1"/>
  <c r="E173" i="41"/>
  <c r="E174" i="41"/>
  <c r="E175" i="41"/>
  <c r="E176" i="41"/>
  <c r="E177" i="41"/>
  <c r="E178" i="41"/>
  <c r="K178" i="41" s="1"/>
  <c r="E179" i="41"/>
  <c r="E180" i="41"/>
  <c r="X180" i="41" s="1"/>
  <c r="E181" i="41"/>
  <c r="E182" i="41"/>
  <c r="B182" i="41" s="1"/>
  <c r="H182" i="41"/>
  <c r="L182" i="41"/>
  <c r="M182" i="41"/>
  <c r="O182" i="41"/>
  <c r="S182" i="41"/>
  <c r="T182" i="41"/>
  <c r="W182" i="41"/>
  <c r="X182" i="41"/>
  <c r="E183" i="41"/>
  <c r="E184" i="41"/>
  <c r="B184" i="41" s="1"/>
  <c r="F184" i="41"/>
  <c r="O184" i="41"/>
  <c r="S184" i="41"/>
  <c r="X184" i="41"/>
  <c r="E185" i="41"/>
  <c r="E186" i="41"/>
  <c r="K186" i="41" s="1"/>
  <c r="T186" i="41"/>
  <c r="E187" i="41"/>
  <c r="O187" i="41" s="1"/>
  <c r="E188" i="41"/>
  <c r="W188" i="41"/>
  <c r="E189" i="41"/>
  <c r="E190" i="41"/>
  <c r="T190" i="41" s="1"/>
  <c r="F190" i="41"/>
  <c r="E191" i="41"/>
  <c r="E192" i="41"/>
  <c r="K192" i="41"/>
  <c r="S192" i="41"/>
  <c r="X192" i="41"/>
  <c r="E193" i="41"/>
  <c r="B194" i="41"/>
  <c r="E194" i="41"/>
  <c r="O194" i="41"/>
  <c r="X194" i="41"/>
  <c r="E195" i="41"/>
  <c r="W195" i="41"/>
  <c r="E196" i="41"/>
  <c r="L196" i="41"/>
  <c r="S196" i="41"/>
  <c r="E197" i="41"/>
  <c r="E198" i="41"/>
  <c r="I198" i="41"/>
  <c r="T198" i="41"/>
  <c r="E199" i="41"/>
  <c r="W199" i="41" s="1"/>
  <c r="E200" i="41"/>
  <c r="F200" i="41" s="1"/>
  <c r="B201" i="41"/>
  <c r="E201" i="41"/>
  <c r="E202" i="41"/>
  <c r="R202" i="41" s="1"/>
  <c r="E203" i="41"/>
  <c r="J203" i="41" s="1"/>
  <c r="G203" i="41"/>
  <c r="O203" i="41"/>
  <c r="S203" i="41"/>
  <c r="W203" i="41"/>
  <c r="E204" i="41"/>
  <c r="A204" i="41" s="1"/>
  <c r="C204" i="41" s="1"/>
  <c r="H204" i="41"/>
  <c r="I204" i="41"/>
  <c r="M204" i="41"/>
  <c r="S204" i="41"/>
  <c r="V204" i="41"/>
  <c r="W204" i="41"/>
  <c r="E205" i="41"/>
  <c r="J205" i="41" s="1"/>
  <c r="E206" i="41"/>
  <c r="T206" i="41" s="1"/>
  <c r="E207" i="41"/>
  <c r="W207" i="41" s="1"/>
  <c r="E208" i="41"/>
  <c r="X208" i="41" s="1"/>
  <c r="E209" i="41"/>
  <c r="L209" i="41" s="1"/>
  <c r="E210" i="41"/>
  <c r="E211" i="41"/>
  <c r="L211" i="41" s="1"/>
  <c r="E212" i="41"/>
  <c r="E213" i="41"/>
  <c r="G213" i="41"/>
  <c r="O213" i="41"/>
  <c r="S213" i="41"/>
  <c r="E214" i="41"/>
  <c r="T214" i="41"/>
  <c r="E215" i="41"/>
  <c r="E216" i="41"/>
  <c r="K216" i="41"/>
  <c r="E217" i="41"/>
  <c r="O217" i="41" s="1"/>
  <c r="E218" i="41"/>
  <c r="W218" i="41" s="1"/>
  <c r="E219" i="41"/>
  <c r="E220" i="41"/>
  <c r="E221" i="41"/>
  <c r="F221" i="41" s="1"/>
  <c r="E222" i="41"/>
  <c r="F222" i="41"/>
  <c r="E223" i="41"/>
  <c r="E224" i="41"/>
  <c r="E225" i="41"/>
  <c r="L225" i="41" s="1"/>
  <c r="E226" i="41"/>
  <c r="E227" i="41"/>
  <c r="E228" i="41"/>
  <c r="G228" i="41" s="1"/>
  <c r="E229" i="41"/>
  <c r="O229" i="41" s="1"/>
  <c r="E230" i="41"/>
  <c r="E231" i="41"/>
  <c r="E232" i="41"/>
  <c r="I232" i="41"/>
  <c r="T232" i="41"/>
  <c r="X232" i="41"/>
  <c r="E233" i="41"/>
  <c r="H233" i="41" s="1"/>
  <c r="E234" i="41"/>
  <c r="E235" i="41"/>
  <c r="E236" i="41"/>
  <c r="F236" i="41" s="1"/>
  <c r="AB13" i="3"/>
  <c r="AB14" i="3"/>
  <c r="AB15" i="3"/>
  <c r="AB16" i="3"/>
  <c r="AB17" i="3"/>
  <c r="AB18" i="3"/>
  <c r="AB19" i="3"/>
  <c r="AB20" i="3"/>
  <c r="AB21" i="3"/>
  <c r="AB22" i="3"/>
  <c r="AB23" i="3"/>
  <c r="AB24" i="3"/>
  <c r="AB25" i="3"/>
  <c r="AB26" i="3"/>
  <c r="AB27" i="3"/>
  <c r="AB30" i="3"/>
  <c r="AB12" i="3"/>
  <c r="AA13" i="3"/>
  <c r="AA14" i="3"/>
  <c r="AA15" i="3"/>
  <c r="AA16" i="3"/>
  <c r="AA17" i="3"/>
  <c r="AA18" i="3"/>
  <c r="AA19" i="3"/>
  <c r="AA20" i="3"/>
  <c r="AA21" i="3"/>
  <c r="AA22" i="3"/>
  <c r="AA23" i="3"/>
  <c r="AA24" i="3"/>
  <c r="AA25" i="3"/>
  <c r="AA26" i="3"/>
  <c r="AA27" i="3"/>
  <c r="AA28" i="3"/>
  <c r="AA12" i="3"/>
  <c r="AA30" i="3"/>
  <c r="S4" i="41" l="1"/>
  <c r="M45" i="41"/>
  <c r="F45" i="41"/>
  <c r="X45" i="41"/>
  <c r="I45" i="41"/>
  <c r="O236" i="41"/>
  <c r="A236" i="41"/>
  <c r="C236" i="41" s="1"/>
  <c r="M198" i="41"/>
  <c r="F198" i="41"/>
  <c r="H196" i="41"/>
  <c r="X196" i="41"/>
  <c r="R196" i="41"/>
  <c r="L188" i="41"/>
  <c r="X188" i="41"/>
  <c r="R188" i="41"/>
  <c r="O186" i="41"/>
  <c r="L177" i="41"/>
  <c r="S177" i="41"/>
  <c r="F174" i="41"/>
  <c r="T174" i="41"/>
  <c r="I174" i="41"/>
  <c r="M174" i="41"/>
  <c r="X174" i="41"/>
  <c r="M79" i="41"/>
  <c r="T79" i="41"/>
  <c r="F58" i="41"/>
  <c r="M58" i="41"/>
  <c r="A8" i="41"/>
  <c r="L8" i="41"/>
  <c r="O8" i="41"/>
  <c r="W8" i="41"/>
  <c r="G215" i="41"/>
  <c r="O215" i="41"/>
  <c r="A215" i="41"/>
  <c r="C215" i="41" s="1"/>
  <c r="A202" i="41"/>
  <c r="C202" i="41" s="1"/>
  <c r="L202" i="41"/>
  <c r="T202" i="41"/>
  <c r="G202" i="41"/>
  <c r="O202" i="41"/>
  <c r="I101" i="41"/>
  <c r="H86" i="41"/>
  <c r="S86" i="41"/>
  <c r="L39" i="41"/>
  <c r="H39" i="41"/>
  <c r="R39" i="41"/>
  <c r="I39" i="41"/>
  <c r="V39" i="41"/>
  <c r="M39" i="41"/>
  <c r="X39" i="41"/>
  <c r="K9" i="41"/>
  <c r="R9" i="41"/>
  <c r="L236" i="41"/>
  <c r="J232" i="41"/>
  <c r="M232" i="41"/>
  <c r="H232" i="41"/>
  <c r="M224" i="41"/>
  <c r="V224" i="41"/>
  <c r="J216" i="41"/>
  <c r="I216" i="41"/>
  <c r="T216" i="41"/>
  <c r="A216" i="41"/>
  <c r="C216" i="41" s="1"/>
  <c r="G210" i="41"/>
  <c r="A210" i="41"/>
  <c r="C210" i="41" s="1"/>
  <c r="M202" i="41"/>
  <c r="X198" i="41"/>
  <c r="O197" i="41"/>
  <c r="F192" i="41"/>
  <c r="T192" i="41"/>
  <c r="O192" i="41"/>
  <c r="G163" i="41"/>
  <c r="I163" i="41"/>
  <c r="W163" i="41"/>
  <c r="O163" i="41"/>
  <c r="J128" i="41"/>
  <c r="L128" i="41"/>
  <c r="S128" i="41"/>
  <c r="B128" i="41"/>
  <c r="F103" i="41"/>
  <c r="X103" i="41"/>
  <c r="I103" i="41"/>
  <c r="R103" i="41"/>
  <c r="K103" i="41"/>
  <c r="S103" i="41"/>
  <c r="F95" i="41"/>
  <c r="K95" i="41"/>
  <c r="X95" i="41"/>
  <c r="O95" i="41"/>
  <c r="G74" i="41"/>
  <c r="W74" i="41"/>
  <c r="V202" i="41"/>
  <c r="T236" i="41"/>
  <c r="I236" i="41"/>
  <c r="J207" i="41"/>
  <c r="H202" i="41"/>
  <c r="J187" i="41"/>
  <c r="G187" i="41"/>
  <c r="S187" i="41"/>
  <c r="I187" i="41"/>
  <c r="L187" i="41"/>
  <c r="W187" i="41"/>
  <c r="G186" i="41"/>
  <c r="L186" i="41"/>
  <c r="V186" i="41"/>
  <c r="A186" i="41"/>
  <c r="C186" i="41" s="1"/>
  <c r="H186" i="41"/>
  <c r="M186" i="41"/>
  <c r="R186" i="41"/>
  <c r="W186" i="41"/>
  <c r="B186" i="41"/>
  <c r="I186" i="41"/>
  <c r="S186" i="41"/>
  <c r="X186" i="41"/>
  <c r="I175" i="41"/>
  <c r="S175" i="41"/>
  <c r="F158" i="41"/>
  <c r="M158" i="41"/>
  <c r="T158" i="41"/>
  <c r="O144" i="41"/>
  <c r="I144" i="41"/>
  <c r="S144" i="41"/>
  <c r="V144" i="41"/>
  <c r="J115" i="41"/>
  <c r="K115" i="41"/>
  <c r="R115" i="41"/>
  <c r="I94" i="41"/>
  <c r="S94" i="41"/>
  <c r="W94" i="41"/>
  <c r="T45" i="41"/>
  <c r="L34" i="41"/>
  <c r="T34" i="41"/>
  <c r="B34" i="41"/>
  <c r="A13" i="41"/>
  <c r="C13" i="41" s="1"/>
  <c r="J13" i="41"/>
  <c r="K13" i="41"/>
  <c r="B13" i="41"/>
  <c r="O13" i="41"/>
  <c r="O166" i="41"/>
  <c r="L159" i="41"/>
  <c r="T153" i="41"/>
  <c r="K147" i="41"/>
  <c r="T141" i="41"/>
  <c r="G141" i="41"/>
  <c r="S138" i="41"/>
  <c r="T137" i="41"/>
  <c r="H137" i="41"/>
  <c r="G136" i="41"/>
  <c r="X133" i="41"/>
  <c r="I133" i="41"/>
  <c r="T129" i="41"/>
  <c r="I129" i="41"/>
  <c r="F117" i="41"/>
  <c r="T97" i="41"/>
  <c r="O96" i="41"/>
  <c r="V93" i="41"/>
  <c r="K93" i="41"/>
  <c r="T88" i="41"/>
  <c r="F83" i="41"/>
  <c r="L43" i="41"/>
  <c r="G38" i="41"/>
  <c r="L33" i="41"/>
  <c r="I29" i="41"/>
  <c r="L18" i="41"/>
  <c r="M14" i="41"/>
  <c r="I203" i="41"/>
  <c r="M190" i="41"/>
  <c r="I182" i="41"/>
  <c r="K168" i="41"/>
  <c r="B159" i="41"/>
  <c r="X147" i="41"/>
  <c r="A125" i="41"/>
  <c r="C125" i="41" s="1"/>
  <c r="O38" i="41"/>
  <c r="S18" i="41"/>
  <c r="B18" i="41"/>
  <c r="T221" i="41"/>
  <c r="G189" i="41"/>
  <c r="W189" i="41"/>
  <c r="I102" i="41"/>
  <c r="O102" i="41"/>
  <c r="G100" i="41"/>
  <c r="O100" i="41"/>
  <c r="W100" i="41"/>
  <c r="I100" i="41"/>
  <c r="B100" i="41"/>
  <c r="L100" i="41"/>
  <c r="S100" i="41"/>
  <c r="X236" i="41"/>
  <c r="S236" i="41"/>
  <c r="H236" i="41"/>
  <c r="W232" i="41"/>
  <c r="S232" i="41"/>
  <c r="O232" i="41"/>
  <c r="L232" i="41"/>
  <c r="G232" i="41"/>
  <c r="B232" i="41"/>
  <c r="O221" i="41"/>
  <c r="T220" i="41"/>
  <c r="X216" i="41"/>
  <c r="R216" i="41"/>
  <c r="G216" i="41"/>
  <c r="X215" i="41"/>
  <c r="L215" i="41"/>
  <c r="V210" i="41"/>
  <c r="M210" i="41"/>
  <c r="O209" i="41"/>
  <c r="J191" i="41"/>
  <c r="W191" i="41"/>
  <c r="L175" i="41"/>
  <c r="K152" i="41"/>
  <c r="G152" i="41"/>
  <c r="O152" i="41"/>
  <c r="I152" i="41"/>
  <c r="S152" i="41"/>
  <c r="R127" i="41"/>
  <c r="K127" i="41"/>
  <c r="S127" i="41"/>
  <c r="X127" i="41"/>
  <c r="V119" i="41"/>
  <c r="J101" i="41"/>
  <c r="F101" i="41"/>
  <c r="K101" i="41"/>
  <c r="R101" i="41"/>
  <c r="V101" i="41"/>
  <c r="A101" i="41"/>
  <c r="C101" i="41" s="1"/>
  <c r="G101" i="41"/>
  <c r="L101" i="41"/>
  <c r="O101" i="41"/>
  <c r="S101" i="41"/>
  <c r="W101" i="41"/>
  <c r="B101" i="41"/>
  <c r="H101" i="41"/>
  <c r="M101" i="41"/>
  <c r="T101" i="41"/>
  <c r="X101" i="41"/>
  <c r="F99" i="41"/>
  <c r="X99" i="41"/>
  <c r="I71" i="41"/>
  <c r="T71" i="41"/>
  <c r="M71" i="41"/>
  <c r="F71" i="41"/>
  <c r="J69" i="41"/>
  <c r="H69" i="41"/>
  <c r="K69" i="41"/>
  <c r="S69" i="41"/>
  <c r="F69" i="41"/>
  <c r="X69" i="41"/>
  <c r="L69" i="41"/>
  <c r="T228" i="41"/>
  <c r="F135" i="41"/>
  <c r="K135" i="41"/>
  <c r="X135" i="41"/>
  <c r="S135" i="41"/>
  <c r="J66" i="41"/>
  <c r="G66" i="41"/>
  <c r="O66" i="41"/>
  <c r="W236" i="41"/>
  <c r="M236" i="41"/>
  <c r="V232" i="41"/>
  <c r="R232" i="41"/>
  <c r="K232" i="41"/>
  <c r="F232" i="41"/>
  <c r="A232" i="41"/>
  <c r="C232" i="41" s="1"/>
  <c r="M228" i="41"/>
  <c r="M221" i="41"/>
  <c r="V216" i="41"/>
  <c r="M216" i="41"/>
  <c r="F216" i="41"/>
  <c r="O211" i="41"/>
  <c r="T210" i="41"/>
  <c r="L207" i="41"/>
  <c r="X204" i="41"/>
  <c r="R204" i="41"/>
  <c r="L204" i="41"/>
  <c r="W202" i="41"/>
  <c r="K202" i="41"/>
  <c r="G201" i="41"/>
  <c r="I201" i="41"/>
  <c r="S201" i="41"/>
  <c r="L201" i="41"/>
  <c r="L195" i="41"/>
  <c r="I194" i="41"/>
  <c r="S194" i="41"/>
  <c r="K194" i="41"/>
  <c r="T194" i="41"/>
  <c r="H131" i="41"/>
  <c r="X131" i="41"/>
  <c r="B81" i="41"/>
  <c r="F81" i="41"/>
  <c r="T81" i="41"/>
  <c r="H81" i="41"/>
  <c r="O81" i="41"/>
  <c r="V81" i="41"/>
  <c r="K81" i="41"/>
  <c r="X81" i="41"/>
  <c r="L81" i="41"/>
  <c r="A81" i="41"/>
  <c r="C81" i="41" s="1"/>
  <c r="F6" i="41"/>
  <c r="I6" i="41"/>
  <c r="S6" i="41"/>
  <c r="L6" i="41"/>
  <c r="T6" i="41"/>
  <c r="M6" i="41"/>
  <c r="X6" i="41"/>
  <c r="V228" i="41"/>
  <c r="F211" i="41"/>
  <c r="O189" i="41"/>
  <c r="K180" i="41"/>
  <c r="F180" i="41"/>
  <c r="O180" i="41"/>
  <c r="F162" i="41"/>
  <c r="M162" i="41"/>
  <c r="W162" i="41"/>
  <c r="H162" i="41"/>
  <c r="S162" i="41"/>
  <c r="X162" i="41"/>
  <c r="A162" i="41"/>
  <c r="C162" i="41" s="1"/>
  <c r="I162" i="41"/>
  <c r="O162" i="41"/>
  <c r="T162" i="41"/>
  <c r="T150" i="41"/>
  <c r="W150" i="41"/>
  <c r="T135" i="41"/>
  <c r="H119" i="41"/>
  <c r="X119" i="41"/>
  <c r="I119" i="41"/>
  <c r="R119" i="41"/>
  <c r="A119" i="41"/>
  <c r="C119" i="41" s="1"/>
  <c r="L119" i="41"/>
  <c r="S119" i="41"/>
  <c r="O178" i="41"/>
  <c r="W168" i="41"/>
  <c r="R168" i="41"/>
  <c r="M168" i="41"/>
  <c r="H168" i="41"/>
  <c r="S159" i="41"/>
  <c r="M153" i="41"/>
  <c r="W149" i="41"/>
  <c r="H149" i="41"/>
  <c r="V148" i="41"/>
  <c r="L148" i="41"/>
  <c r="I136" i="41"/>
  <c r="J136" i="41"/>
  <c r="W134" i="41"/>
  <c r="S130" i="41"/>
  <c r="W129" i="41"/>
  <c r="S129" i="41"/>
  <c r="O129" i="41"/>
  <c r="L129" i="41"/>
  <c r="G129" i="41"/>
  <c r="A129" i="41"/>
  <c r="C129" i="41" s="1"/>
  <c r="I128" i="41"/>
  <c r="R111" i="41"/>
  <c r="I111" i="41"/>
  <c r="R109" i="41"/>
  <c r="I109" i="41"/>
  <c r="O108" i="41"/>
  <c r="W107" i="41"/>
  <c r="S95" i="41"/>
  <c r="O90" i="41"/>
  <c r="W90" i="41"/>
  <c r="I83" i="41"/>
  <c r="T83" i="41"/>
  <c r="M83" i="41"/>
  <c r="O74" i="41"/>
  <c r="J63" i="41"/>
  <c r="H63" i="41"/>
  <c r="O63" i="41"/>
  <c r="V63" i="41"/>
  <c r="A63" i="41"/>
  <c r="C63" i="41" s="1"/>
  <c r="K63" i="41"/>
  <c r="X63" i="41"/>
  <c r="G46" i="41"/>
  <c r="I46" i="41"/>
  <c r="O46" i="41"/>
  <c r="S24" i="41"/>
  <c r="J24" i="41"/>
  <c r="I11" i="41"/>
  <c r="W11" i="41"/>
  <c r="J168" i="41"/>
  <c r="V168" i="41"/>
  <c r="L168" i="41"/>
  <c r="F168" i="41"/>
  <c r="V153" i="41"/>
  <c r="G153" i="41"/>
  <c r="O149" i="41"/>
  <c r="S148" i="41"/>
  <c r="R147" i="41"/>
  <c r="V141" i="41"/>
  <c r="L137" i="41"/>
  <c r="B136" i="41"/>
  <c r="S134" i="41"/>
  <c r="V129" i="41"/>
  <c r="R129" i="41"/>
  <c r="K129" i="41"/>
  <c r="F129" i="41"/>
  <c r="W128" i="41"/>
  <c r="O128" i="41"/>
  <c r="G128" i="41"/>
  <c r="X111" i="41"/>
  <c r="G93" i="41"/>
  <c r="R93" i="41"/>
  <c r="X93" i="41"/>
  <c r="A93" i="41"/>
  <c r="C93" i="41" s="1"/>
  <c r="I93" i="41"/>
  <c r="T93" i="41"/>
  <c r="I86" i="41"/>
  <c r="W86" i="41"/>
  <c r="J82" i="41"/>
  <c r="R82" i="41"/>
  <c r="J80" i="41"/>
  <c r="L80" i="41"/>
  <c r="S80" i="41"/>
  <c r="J67" i="41"/>
  <c r="H65" i="41"/>
  <c r="V65" i="41"/>
  <c r="J35" i="41"/>
  <c r="I35" i="41"/>
  <c r="S35" i="41"/>
  <c r="M35" i="41"/>
  <c r="W35" i="41"/>
  <c r="A35" i="41"/>
  <c r="C35" i="41" s="1"/>
  <c r="X35" i="41"/>
  <c r="F27" i="41"/>
  <c r="K27" i="41"/>
  <c r="L27" i="41"/>
  <c r="I19" i="41"/>
  <c r="T19" i="41"/>
  <c r="M19" i="41"/>
  <c r="J10" i="41"/>
  <c r="M10" i="41"/>
  <c r="T10" i="41"/>
  <c r="X10" i="41"/>
  <c r="F77" i="41"/>
  <c r="J21" i="41"/>
  <c r="H21" i="41"/>
  <c r="S21" i="41"/>
  <c r="L21" i="41"/>
  <c r="T21" i="41"/>
  <c r="M21" i="41"/>
  <c r="W21" i="41"/>
  <c r="L58" i="41"/>
  <c r="K53" i="41"/>
  <c r="T51" i="41"/>
  <c r="K51" i="41"/>
  <c r="S50" i="41"/>
  <c r="V49" i="41"/>
  <c r="G49" i="41"/>
  <c r="T37" i="41"/>
  <c r="I37" i="41"/>
  <c r="O34" i="41"/>
  <c r="W33" i="41"/>
  <c r="H33" i="41"/>
  <c r="R31" i="41"/>
  <c r="T29" i="41"/>
  <c r="X23" i="41"/>
  <c r="S23" i="41"/>
  <c r="I22" i="41"/>
  <c r="X18" i="41"/>
  <c r="I18" i="41"/>
  <c r="V14" i="41"/>
  <c r="G14" i="41"/>
  <c r="S13" i="41"/>
  <c r="I13" i="41"/>
  <c r="W9" i="41"/>
  <c r="L9" i="41"/>
  <c r="S8" i="41"/>
  <c r="K8" i="41"/>
  <c r="J40" i="41"/>
  <c r="J9" i="41"/>
  <c r="T61" i="41"/>
  <c r="I61" i="41"/>
  <c r="A61" i="41"/>
  <c r="C61" i="41" s="1"/>
  <c r="T58" i="41"/>
  <c r="T53" i="41"/>
  <c r="S51" i="41"/>
  <c r="F51" i="41"/>
  <c r="I50" i="41"/>
  <c r="W40" i="41"/>
  <c r="S39" i="41"/>
  <c r="W38" i="41"/>
  <c r="H37" i="41"/>
  <c r="O33" i="41"/>
  <c r="W18" i="41"/>
  <c r="O18" i="41"/>
  <c r="H18" i="41"/>
  <c r="V9" i="41"/>
  <c r="R8" i="41"/>
  <c r="I8" i="41"/>
  <c r="J8" i="41"/>
  <c r="J89" i="41"/>
  <c r="J4" i="41"/>
  <c r="B234" i="41"/>
  <c r="J234" i="41"/>
  <c r="O234" i="41"/>
  <c r="W234" i="41"/>
  <c r="B226" i="41"/>
  <c r="J226" i="41"/>
  <c r="F226" i="41"/>
  <c r="I226" i="41"/>
  <c r="T226" i="41"/>
  <c r="J218" i="41"/>
  <c r="I218" i="41"/>
  <c r="S218" i="41"/>
  <c r="T218" i="41"/>
  <c r="L218" i="41"/>
  <c r="S181" i="41"/>
  <c r="J181" i="41"/>
  <c r="I181" i="41"/>
  <c r="J173" i="41"/>
  <c r="L173" i="41"/>
  <c r="O173" i="41"/>
  <c r="J165" i="41"/>
  <c r="S165" i="41"/>
  <c r="W165" i="41"/>
  <c r="A155" i="41"/>
  <c r="C155" i="41" s="1"/>
  <c r="J155" i="41"/>
  <c r="F155" i="41"/>
  <c r="M155" i="41"/>
  <c r="R155" i="41"/>
  <c r="W155" i="41"/>
  <c r="I155" i="41"/>
  <c r="S155" i="41"/>
  <c r="B73" i="41"/>
  <c r="F73" i="41"/>
  <c r="K73" i="41"/>
  <c r="O73" i="41"/>
  <c r="T73" i="41"/>
  <c r="A73" i="41"/>
  <c r="C73" i="41" s="1"/>
  <c r="H73" i="41"/>
  <c r="L73" i="41"/>
  <c r="V73" i="41"/>
  <c r="J73" i="41"/>
  <c r="I73" i="41"/>
  <c r="R73" i="41"/>
  <c r="S73" i="41"/>
  <c r="A55" i="41"/>
  <c r="C55" i="41" s="1"/>
  <c r="J55" i="41"/>
  <c r="I55" i="41"/>
  <c r="T55" i="41"/>
  <c r="O55" i="41"/>
  <c r="W55" i="41"/>
  <c r="F55" i="41"/>
  <c r="S55" i="41"/>
  <c r="K55" i="41"/>
  <c r="X55" i="41"/>
  <c r="A226" i="41"/>
  <c r="C226" i="41" s="1"/>
  <c r="B225" i="41"/>
  <c r="B222" i="41"/>
  <c r="J222" i="41"/>
  <c r="S222" i="41"/>
  <c r="L222" i="41"/>
  <c r="A222" i="41"/>
  <c r="C222" i="41" s="1"/>
  <c r="T222" i="41"/>
  <c r="O218" i="41"/>
  <c r="B200" i="41"/>
  <c r="S200" i="41"/>
  <c r="K200" i="41"/>
  <c r="T200" i="41"/>
  <c r="X178" i="41"/>
  <c r="W173" i="41"/>
  <c r="O171" i="41"/>
  <c r="J167" i="41"/>
  <c r="G167" i="41"/>
  <c r="I167" i="41"/>
  <c r="J166" i="41"/>
  <c r="G166" i="41"/>
  <c r="L166" i="41"/>
  <c r="V166" i="41"/>
  <c r="H166" i="41"/>
  <c r="M166" i="41"/>
  <c r="R166" i="41"/>
  <c r="W166" i="41"/>
  <c r="J146" i="41"/>
  <c r="X146" i="41"/>
  <c r="B140" i="41"/>
  <c r="J140" i="41"/>
  <c r="I140" i="41"/>
  <c r="J123" i="41"/>
  <c r="H123" i="41"/>
  <c r="X123" i="41"/>
  <c r="L123" i="41"/>
  <c r="W123" i="41"/>
  <c r="M123" i="41"/>
  <c r="B112" i="41"/>
  <c r="J107" i="41"/>
  <c r="H107" i="41"/>
  <c r="M107" i="41"/>
  <c r="S107" i="41"/>
  <c r="A107" i="41"/>
  <c r="C107" i="41" s="1"/>
  <c r="R107" i="41"/>
  <c r="L107" i="41"/>
  <c r="V107" i="41"/>
  <c r="G104" i="41"/>
  <c r="W104" i="41"/>
  <c r="O104" i="41"/>
  <c r="I78" i="41"/>
  <c r="J78" i="41"/>
  <c r="G78" i="41"/>
  <c r="W78" i="41"/>
  <c r="O78" i="41"/>
  <c r="I75" i="41"/>
  <c r="J75" i="41"/>
  <c r="T75" i="41"/>
  <c r="S56" i="41"/>
  <c r="J56" i="41"/>
  <c r="I36" i="41"/>
  <c r="J36" i="41"/>
  <c r="O36" i="41"/>
  <c r="S36" i="41"/>
  <c r="A235" i="41"/>
  <c r="C235" i="41" s="1"/>
  <c r="J235" i="41"/>
  <c r="A231" i="41"/>
  <c r="C231" i="41" s="1"/>
  <c r="J231" i="41"/>
  <c r="S231" i="41"/>
  <c r="T229" i="41"/>
  <c r="M226" i="41"/>
  <c r="H224" i="41"/>
  <c r="J224" i="41"/>
  <c r="G224" i="41"/>
  <c r="X224" i="41"/>
  <c r="R224" i="41"/>
  <c r="K224" i="41"/>
  <c r="M218" i="41"/>
  <c r="T217" i="41"/>
  <c r="G209" i="41"/>
  <c r="J209" i="41"/>
  <c r="H209" i="41"/>
  <c r="K209" i="41"/>
  <c r="S209" i="41"/>
  <c r="O200" i="41"/>
  <c r="B196" i="41"/>
  <c r="J196" i="41"/>
  <c r="A196" i="41"/>
  <c r="C196" i="41" s="1"/>
  <c r="I196" i="41"/>
  <c r="V196" i="41"/>
  <c r="W196" i="41"/>
  <c r="A190" i="41"/>
  <c r="C190" i="41" s="1"/>
  <c r="J190" i="41"/>
  <c r="I190" i="41"/>
  <c r="X190" i="41"/>
  <c r="G185" i="41"/>
  <c r="I185" i="41"/>
  <c r="S185" i="41"/>
  <c r="J185" i="41"/>
  <c r="L185" i="41"/>
  <c r="J182" i="41"/>
  <c r="F182" i="41"/>
  <c r="A182" i="41"/>
  <c r="C182" i="41" s="1"/>
  <c r="G182" i="41"/>
  <c r="K182" i="41"/>
  <c r="R182" i="41"/>
  <c r="V182" i="41"/>
  <c r="T180" i="41"/>
  <c r="T178" i="41"/>
  <c r="S173" i="41"/>
  <c r="J170" i="41"/>
  <c r="T170" i="41"/>
  <c r="W167" i="41"/>
  <c r="X166" i="41"/>
  <c r="B166" i="41"/>
  <c r="L161" i="41"/>
  <c r="J161" i="41"/>
  <c r="I161" i="41"/>
  <c r="S161" i="41"/>
  <c r="V155" i="41"/>
  <c r="K155" i="41"/>
  <c r="S147" i="41"/>
  <c r="F143" i="41"/>
  <c r="J143" i="41"/>
  <c r="H143" i="41"/>
  <c r="S143" i="41"/>
  <c r="O135" i="41"/>
  <c r="S123" i="41"/>
  <c r="B120" i="41"/>
  <c r="O120" i="41"/>
  <c r="J120" i="41"/>
  <c r="S120" i="41"/>
  <c r="A97" i="41"/>
  <c r="C97" i="41" s="1"/>
  <c r="G97" i="41"/>
  <c r="K97" i="41"/>
  <c r="R97" i="41"/>
  <c r="V97" i="41"/>
  <c r="J97" i="41"/>
  <c r="B97" i="41"/>
  <c r="H97" i="41"/>
  <c r="L97" i="41"/>
  <c r="O97" i="41"/>
  <c r="S97" i="41"/>
  <c r="W97" i="41"/>
  <c r="I97" i="41"/>
  <c r="X97" i="41"/>
  <c r="H92" i="41"/>
  <c r="J92" i="41"/>
  <c r="G92" i="41"/>
  <c r="I92" i="41"/>
  <c r="O92" i="41"/>
  <c r="W92" i="41"/>
  <c r="B77" i="41"/>
  <c r="J77" i="41"/>
  <c r="A77" i="41"/>
  <c r="C77" i="41" s="1"/>
  <c r="H77" i="41"/>
  <c r="L77" i="41"/>
  <c r="V77" i="41"/>
  <c r="I77" i="41"/>
  <c r="M77" i="41"/>
  <c r="R77" i="41"/>
  <c r="W77" i="41"/>
  <c r="S77" i="41"/>
  <c r="K77" i="41"/>
  <c r="T77" i="41"/>
  <c r="J60" i="41"/>
  <c r="K60" i="41"/>
  <c r="R55" i="41"/>
  <c r="A41" i="41"/>
  <c r="C41" i="41" s="1"/>
  <c r="V41" i="41"/>
  <c r="F41" i="41"/>
  <c r="G41" i="41"/>
  <c r="J41" i="41"/>
  <c r="K41" i="41"/>
  <c r="M41" i="41"/>
  <c r="J200" i="41"/>
  <c r="J104" i="41"/>
  <c r="B230" i="41"/>
  <c r="J230" i="41"/>
  <c r="I230" i="41"/>
  <c r="O230" i="41"/>
  <c r="H229" i="41"/>
  <c r="J229" i="41"/>
  <c r="F229" i="41"/>
  <c r="L229" i="41"/>
  <c r="A229" i="41"/>
  <c r="C229" i="41" s="1"/>
  <c r="M229" i="41"/>
  <c r="G229" i="41"/>
  <c r="W229" i="41"/>
  <c r="A227" i="41"/>
  <c r="C227" i="41" s="1"/>
  <c r="J227" i="41"/>
  <c r="W227" i="41"/>
  <c r="H225" i="41"/>
  <c r="J225" i="41"/>
  <c r="F225" i="41"/>
  <c r="M225" i="41"/>
  <c r="W225" i="41"/>
  <c r="G225" i="41"/>
  <c r="S225" i="41"/>
  <c r="A225" i="41"/>
  <c r="C225" i="41" s="1"/>
  <c r="X225" i="41"/>
  <c r="A223" i="41"/>
  <c r="C223" i="41" s="1"/>
  <c r="J223" i="41"/>
  <c r="O223" i="41"/>
  <c r="W223" i="41"/>
  <c r="H217" i="41"/>
  <c r="A217" i="41"/>
  <c r="C217" i="41" s="1"/>
  <c r="G217" i="41"/>
  <c r="M217" i="41"/>
  <c r="W217" i="41"/>
  <c r="X217" i="41"/>
  <c r="J217" i="41"/>
  <c r="B217" i="41"/>
  <c r="I217" i="41"/>
  <c r="S217" i="41"/>
  <c r="F206" i="41"/>
  <c r="J206" i="41"/>
  <c r="M206" i="41"/>
  <c r="G193" i="41"/>
  <c r="J193" i="41"/>
  <c r="L193" i="41"/>
  <c r="B193" i="41"/>
  <c r="H179" i="41"/>
  <c r="J179" i="41"/>
  <c r="G179" i="41"/>
  <c r="W179" i="41"/>
  <c r="A178" i="41"/>
  <c r="C178" i="41" s="1"/>
  <c r="J178" i="41"/>
  <c r="G178" i="41"/>
  <c r="L178" i="41"/>
  <c r="V178" i="41"/>
  <c r="B178" i="41"/>
  <c r="H178" i="41"/>
  <c r="M178" i="41"/>
  <c r="R178" i="41"/>
  <c r="W178" i="41"/>
  <c r="H171" i="41"/>
  <c r="J171" i="41"/>
  <c r="I171" i="41"/>
  <c r="B171" i="41"/>
  <c r="L171" i="41"/>
  <c r="S171" i="41"/>
  <c r="H112" i="41"/>
  <c r="J112" i="41"/>
  <c r="G112" i="41"/>
  <c r="O112" i="41"/>
  <c r="W112" i="41"/>
  <c r="I112" i="41"/>
  <c r="S112" i="41"/>
  <c r="L112" i="41"/>
  <c r="S68" i="41"/>
  <c r="J68" i="41"/>
  <c r="I57" i="41"/>
  <c r="X57" i="41"/>
  <c r="F57" i="41"/>
  <c r="J57" i="41"/>
  <c r="M57" i="41"/>
  <c r="J32" i="41"/>
  <c r="S32" i="41"/>
  <c r="X229" i="41"/>
  <c r="B229" i="41"/>
  <c r="X226" i="41"/>
  <c r="O225" i="41"/>
  <c r="X222" i="41"/>
  <c r="L217" i="41"/>
  <c r="J212" i="41"/>
  <c r="S212" i="41"/>
  <c r="X212" i="41"/>
  <c r="J211" i="41"/>
  <c r="A211" i="41"/>
  <c r="C211" i="41" s="1"/>
  <c r="G211" i="41"/>
  <c r="M211" i="41"/>
  <c r="W211" i="41"/>
  <c r="B211" i="41"/>
  <c r="I211" i="41"/>
  <c r="S211" i="41"/>
  <c r="X211" i="41"/>
  <c r="X206" i="41"/>
  <c r="X200" i="41"/>
  <c r="S193" i="41"/>
  <c r="B180" i="41"/>
  <c r="J180" i="41"/>
  <c r="H180" i="41"/>
  <c r="L180" i="41"/>
  <c r="V180" i="41"/>
  <c r="A180" i="41"/>
  <c r="C180" i="41" s="1"/>
  <c r="I180" i="41"/>
  <c r="M180" i="41"/>
  <c r="R180" i="41"/>
  <c r="W180" i="41"/>
  <c r="J158" i="41"/>
  <c r="A158" i="41"/>
  <c r="C158" i="41" s="1"/>
  <c r="G158" i="41"/>
  <c r="K158" i="41"/>
  <c r="R158" i="41"/>
  <c r="V158" i="41"/>
  <c r="B158" i="41"/>
  <c r="H158" i="41"/>
  <c r="L158" i="41"/>
  <c r="O158" i="41"/>
  <c r="S158" i="41"/>
  <c r="W158" i="41"/>
  <c r="B156" i="41"/>
  <c r="J156" i="41"/>
  <c r="I156" i="41"/>
  <c r="T156" i="41"/>
  <c r="A156" i="41"/>
  <c r="C156" i="41" s="1"/>
  <c r="O156" i="41"/>
  <c r="W156" i="41"/>
  <c r="O155" i="41"/>
  <c r="B127" i="41"/>
  <c r="J127" i="41"/>
  <c r="F127" i="41"/>
  <c r="I127" i="41"/>
  <c r="T127" i="41"/>
  <c r="O127" i="41"/>
  <c r="W127" i="41"/>
  <c r="W73" i="41"/>
  <c r="J70" i="41"/>
  <c r="W70" i="41"/>
  <c r="I48" i="41"/>
  <c r="J48" i="41"/>
  <c r="S48" i="41"/>
  <c r="I234" i="41"/>
  <c r="W230" i="41"/>
  <c r="S229" i="41"/>
  <c r="I229" i="41"/>
  <c r="H228" i="41"/>
  <c r="J228" i="41"/>
  <c r="I228" i="41"/>
  <c r="X228" i="41"/>
  <c r="B228" i="41"/>
  <c r="K228" i="41"/>
  <c r="R228" i="41"/>
  <c r="T225" i="41"/>
  <c r="T224" i="41"/>
  <c r="B224" i="41"/>
  <c r="M222" i="41"/>
  <c r="H221" i="41"/>
  <c r="J221" i="41"/>
  <c r="W221" i="41"/>
  <c r="B221" i="41"/>
  <c r="L221" i="41"/>
  <c r="A219" i="41"/>
  <c r="C219" i="41" s="1"/>
  <c r="J219" i="41"/>
  <c r="W219" i="41"/>
  <c r="F218" i="41"/>
  <c r="F217" i="41"/>
  <c r="J213" i="41"/>
  <c r="K213" i="41"/>
  <c r="T211" i="41"/>
  <c r="V209" i="41"/>
  <c r="B209" i="41"/>
  <c r="I206" i="41"/>
  <c r="I197" i="41"/>
  <c r="J197" i="41"/>
  <c r="G197" i="41"/>
  <c r="W197" i="41"/>
  <c r="M196" i="41"/>
  <c r="J195" i="41"/>
  <c r="G195" i="41"/>
  <c r="O195" i="41"/>
  <c r="I195" i="41"/>
  <c r="S195" i="41"/>
  <c r="F194" i="41"/>
  <c r="J194" i="41"/>
  <c r="G194" i="41"/>
  <c r="L194" i="41"/>
  <c r="V194" i="41"/>
  <c r="A194" i="41"/>
  <c r="C194" i="41" s="1"/>
  <c r="H194" i="41"/>
  <c r="M194" i="41"/>
  <c r="R194" i="41"/>
  <c r="W194" i="41"/>
  <c r="I193" i="41"/>
  <c r="B188" i="41"/>
  <c r="J188" i="41"/>
  <c r="H188" i="41"/>
  <c r="M188" i="41"/>
  <c r="S188" i="41"/>
  <c r="A188" i="41"/>
  <c r="C188" i="41" s="1"/>
  <c r="I188" i="41"/>
  <c r="V188" i="41"/>
  <c r="B185" i="41"/>
  <c r="S180" i="41"/>
  <c r="O179" i="41"/>
  <c r="S178" i="41"/>
  <c r="I178" i="41"/>
  <c r="I173" i="41"/>
  <c r="W171" i="41"/>
  <c r="G171" i="41"/>
  <c r="O167" i="41"/>
  <c r="T166" i="41"/>
  <c r="K166" i="41"/>
  <c r="I165" i="41"/>
  <c r="J164" i="41"/>
  <c r="H164" i="41"/>
  <c r="S164" i="41"/>
  <c r="L164" i="41"/>
  <c r="X164" i="41"/>
  <c r="X158" i="41"/>
  <c r="I158" i="41"/>
  <c r="X156" i="41"/>
  <c r="K156" i="41"/>
  <c r="J154" i="41"/>
  <c r="S154" i="41"/>
  <c r="G150" i="41"/>
  <c r="J150" i="41"/>
  <c r="M150" i="41"/>
  <c r="A150" i="41"/>
  <c r="C150" i="41" s="1"/>
  <c r="O150" i="41"/>
  <c r="A147" i="41"/>
  <c r="C147" i="41" s="1"/>
  <c r="J147" i="41"/>
  <c r="I147" i="41"/>
  <c r="T147" i="41"/>
  <c r="O147" i="41"/>
  <c r="W147" i="41"/>
  <c r="J145" i="41"/>
  <c r="T145" i="41"/>
  <c r="X145" i="41"/>
  <c r="J139" i="41"/>
  <c r="S139" i="41"/>
  <c r="B135" i="41"/>
  <c r="J135" i="41"/>
  <c r="A135" i="41"/>
  <c r="C135" i="41" s="1"/>
  <c r="H135" i="41"/>
  <c r="L135" i="41"/>
  <c r="V135" i="41"/>
  <c r="I135" i="41"/>
  <c r="M135" i="41"/>
  <c r="R135" i="41"/>
  <c r="W135" i="41"/>
  <c r="G134" i="41"/>
  <c r="J134" i="41"/>
  <c r="L134" i="41"/>
  <c r="O134" i="41"/>
  <c r="M127" i="41"/>
  <c r="G126" i="41"/>
  <c r="J126" i="41"/>
  <c r="O126" i="41"/>
  <c r="I126" i="41"/>
  <c r="S126" i="41"/>
  <c r="B125" i="41"/>
  <c r="J125" i="41"/>
  <c r="G125" i="41"/>
  <c r="V125" i="41"/>
  <c r="I125" i="41"/>
  <c r="R125" i="41"/>
  <c r="K125" i="41"/>
  <c r="T125" i="41"/>
  <c r="R123" i="41"/>
  <c r="O121" i="41"/>
  <c r="T121" i="41"/>
  <c r="J121" i="41"/>
  <c r="L105" i="41"/>
  <c r="J105" i="41"/>
  <c r="T105" i="41"/>
  <c r="M105" i="41"/>
  <c r="B99" i="41"/>
  <c r="J99" i="41"/>
  <c r="S99" i="41"/>
  <c r="K99" i="41"/>
  <c r="T99" i="41"/>
  <c r="O99" i="41"/>
  <c r="O77" i="41"/>
  <c r="M73" i="41"/>
  <c r="I65" i="41"/>
  <c r="R65" i="41"/>
  <c r="J65" i="41"/>
  <c r="A65" i="41"/>
  <c r="C65" i="41" s="1"/>
  <c r="L65" i="41"/>
  <c r="S65" i="41"/>
  <c r="M65" i="41"/>
  <c r="J59" i="41"/>
  <c r="H59" i="41"/>
  <c r="X59" i="41"/>
  <c r="M55" i="41"/>
  <c r="J28" i="41"/>
  <c r="S28" i="41"/>
  <c r="A25" i="41"/>
  <c r="C25" i="41" s="1"/>
  <c r="G25" i="41"/>
  <c r="K25" i="41"/>
  <c r="R25" i="41"/>
  <c r="V25" i="41"/>
  <c r="B25" i="41"/>
  <c r="H25" i="41"/>
  <c r="I25" i="41"/>
  <c r="S25" i="41"/>
  <c r="X25" i="41"/>
  <c r="O25" i="41"/>
  <c r="T25" i="41"/>
  <c r="F25" i="41"/>
  <c r="J25" i="41"/>
  <c r="M25" i="41"/>
  <c r="L25" i="41"/>
  <c r="W25" i="41"/>
  <c r="A220" i="41"/>
  <c r="C220" i="41" s="1"/>
  <c r="J220" i="41"/>
  <c r="G214" i="41"/>
  <c r="J214" i="41"/>
  <c r="F208" i="41"/>
  <c r="J208" i="41"/>
  <c r="F202" i="41"/>
  <c r="J202" i="41"/>
  <c r="A198" i="41"/>
  <c r="C198" i="41" s="1"/>
  <c r="J198" i="41"/>
  <c r="I177" i="41"/>
  <c r="J177" i="41"/>
  <c r="H175" i="41"/>
  <c r="J175" i="41"/>
  <c r="B174" i="41"/>
  <c r="J174" i="41"/>
  <c r="H163" i="41"/>
  <c r="J163" i="41"/>
  <c r="B149" i="41"/>
  <c r="J149" i="41"/>
  <c r="B141" i="41"/>
  <c r="J141" i="41"/>
  <c r="B131" i="41"/>
  <c r="J131" i="41"/>
  <c r="G130" i="41"/>
  <c r="J130" i="41"/>
  <c r="S122" i="41"/>
  <c r="J122" i="41"/>
  <c r="B119" i="41"/>
  <c r="J119" i="41"/>
  <c r="F119" i="41"/>
  <c r="K119" i="41"/>
  <c r="O119" i="41"/>
  <c r="T119" i="41"/>
  <c r="S118" i="41"/>
  <c r="J118" i="41"/>
  <c r="W118" i="41"/>
  <c r="J117" i="41"/>
  <c r="B117" i="41"/>
  <c r="H117" i="41"/>
  <c r="L117" i="41"/>
  <c r="O117" i="41"/>
  <c r="S117" i="41"/>
  <c r="W117" i="41"/>
  <c r="L110" i="41"/>
  <c r="J110" i="41"/>
  <c r="W110" i="41"/>
  <c r="B103" i="41"/>
  <c r="J103" i="41"/>
  <c r="H103" i="41"/>
  <c r="L103" i="41"/>
  <c r="V103" i="41"/>
  <c r="S102" i="41"/>
  <c r="J102" i="41"/>
  <c r="W102" i="41"/>
  <c r="I98" i="41"/>
  <c r="J98" i="41"/>
  <c r="L98" i="41"/>
  <c r="S98" i="41"/>
  <c r="W96" i="41"/>
  <c r="M88" i="41"/>
  <c r="J87" i="41"/>
  <c r="T87" i="41"/>
  <c r="X62" i="41"/>
  <c r="J62" i="41"/>
  <c r="B58" i="41"/>
  <c r="J58" i="41"/>
  <c r="G58" i="41"/>
  <c r="O58" i="41"/>
  <c r="A58" i="41"/>
  <c r="C58" i="41" s="1"/>
  <c r="W58" i="41"/>
  <c r="J54" i="41"/>
  <c r="X54" i="41"/>
  <c r="B53" i="41"/>
  <c r="J53" i="41"/>
  <c r="G53" i="41"/>
  <c r="M53" i="41"/>
  <c r="V53" i="41"/>
  <c r="A53" i="41"/>
  <c r="C53" i="41" s="1"/>
  <c r="I53" i="41"/>
  <c r="R53" i="41"/>
  <c r="X53" i="41"/>
  <c r="I52" i="41"/>
  <c r="J52" i="41"/>
  <c r="L52" i="41"/>
  <c r="B52" i="41"/>
  <c r="S44" i="41"/>
  <c r="J44" i="41"/>
  <c r="S27" i="41"/>
  <c r="J184" i="41"/>
  <c r="J152" i="41"/>
  <c r="B236" i="41"/>
  <c r="J236" i="41"/>
  <c r="X220" i="41"/>
  <c r="J215" i="41"/>
  <c r="F210" i="41"/>
  <c r="J210" i="41"/>
  <c r="S208" i="41"/>
  <c r="B204" i="41"/>
  <c r="J204" i="41"/>
  <c r="L203" i="41"/>
  <c r="X202" i="41"/>
  <c r="S202" i="41"/>
  <c r="I202" i="41"/>
  <c r="B202" i="41"/>
  <c r="J199" i="41"/>
  <c r="B192" i="41"/>
  <c r="J192" i="41"/>
  <c r="I189" i="41"/>
  <c r="J189" i="41"/>
  <c r="F186" i="41"/>
  <c r="J186" i="41"/>
  <c r="T184" i="41"/>
  <c r="K184" i="41"/>
  <c r="J183" i="41"/>
  <c r="W177" i="41"/>
  <c r="J176" i="41"/>
  <c r="B175" i="41"/>
  <c r="A174" i="41"/>
  <c r="C174" i="41" s="1"/>
  <c r="L172" i="41"/>
  <c r="J172" i="41"/>
  <c r="S163" i="41"/>
  <c r="L163" i="41"/>
  <c r="B163" i="41"/>
  <c r="B162" i="41"/>
  <c r="J162" i="41"/>
  <c r="H159" i="41"/>
  <c r="J159" i="41"/>
  <c r="R152" i="41"/>
  <c r="J151" i="41"/>
  <c r="X149" i="41"/>
  <c r="S149" i="41"/>
  <c r="I149" i="41"/>
  <c r="G148" i="41"/>
  <c r="J148" i="41"/>
  <c r="B144" i="41"/>
  <c r="J144" i="41"/>
  <c r="R141" i="41"/>
  <c r="K141" i="41"/>
  <c r="A141" i="41"/>
  <c r="C141" i="41" s="1"/>
  <c r="X137" i="41"/>
  <c r="S137" i="41"/>
  <c r="I137" i="41"/>
  <c r="B137" i="41"/>
  <c r="V131" i="41"/>
  <c r="L131" i="41"/>
  <c r="A131" i="41"/>
  <c r="C131" i="41" s="1"/>
  <c r="W119" i="41"/>
  <c r="X117" i="41"/>
  <c r="R117" i="41"/>
  <c r="I117" i="41"/>
  <c r="A117" i="41"/>
  <c r="C117" i="41" s="1"/>
  <c r="H116" i="41"/>
  <c r="J116" i="41"/>
  <c r="B116" i="41"/>
  <c r="L116" i="41"/>
  <c r="S116" i="41"/>
  <c r="F113" i="41"/>
  <c r="J113" i="41"/>
  <c r="J111" i="41"/>
  <c r="O111" i="41"/>
  <c r="W111" i="41"/>
  <c r="J109" i="41"/>
  <c r="A109" i="41"/>
  <c r="C109" i="41" s="1"/>
  <c r="X109" i="41"/>
  <c r="W103" i="41"/>
  <c r="O103" i="41"/>
  <c r="A103" i="41"/>
  <c r="C103" i="41" s="1"/>
  <c r="H96" i="41"/>
  <c r="J96" i="41"/>
  <c r="I96" i="41"/>
  <c r="B96" i="41"/>
  <c r="L96" i="41"/>
  <c r="S96" i="41"/>
  <c r="J91" i="41"/>
  <c r="S91" i="41"/>
  <c r="A88" i="41"/>
  <c r="C88" i="41" s="1"/>
  <c r="F88" i="41"/>
  <c r="O88" i="41"/>
  <c r="I88" i="41"/>
  <c r="S88" i="41"/>
  <c r="L76" i="41"/>
  <c r="J76" i="41"/>
  <c r="J64" i="41"/>
  <c r="S64" i="41"/>
  <c r="L40" i="41"/>
  <c r="O40" i="41"/>
  <c r="S40" i="41"/>
  <c r="B31" i="41"/>
  <c r="J31" i="41"/>
  <c r="M31" i="41"/>
  <c r="W31" i="41"/>
  <c r="I31" i="41"/>
  <c r="S31" i="41"/>
  <c r="X31" i="41"/>
  <c r="B27" i="41"/>
  <c r="J27" i="41"/>
  <c r="A27" i="41"/>
  <c r="C27" i="41" s="1"/>
  <c r="I27" i="41"/>
  <c r="M27" i="41"/>
  <c r="R27" i="41"/>
  <c r="W27" i="41"/>
  <c r="H27" i="41"/>
  <c r="T27" i="41"/>
  <c r="O27" i="41"/>
  <c r="V27" i="41"/>
  <c r="J233" i="41"/>
  <c r="J201" i="41"/>
  <c r="J169" i="41"/>
  <c r="J137" i="41"/>
  <c r="G86" i="41"/>
  <c r="J86" i="41"/>
  <c r="J85" i="41"/>
  <c r="A83" i="41"/>
  <c r="C83" i="41" s="1"/>
  <c r="J83" i="41"/>
  <c r="I79" i="41"/>
  <c r="J79" i="41"/>
  <c r="A71" i="41"/>
  <c r="C71" i="41" s="1"/>
  <c r="J71" i="41"/>
  <c r="B49" i="41"/>
  <c r="A49" i="41"/>
  <c r="C49" i="41" s="1"/>
  <c r="I49" i="41"/>
  <c r="J47" i="41"/>
  <c r="H46" i="41"/>
  <c r="J46" i="41"/>
  <c r="B46" i="41"/>
  <c r="L46" i="41"/>
  <c r="S46" i="41"/>
  <c r="B43" i="41"/>
  <c r="J43" i="41"/>
  <c r="H43" i="41"/>
  <c r="T43" i="41"/>
  <c r="A33" i="41"/>
  <c r="C33" i="41" s="1"/>
  <c r="G33" i="41"/>
  <c r="K33" i="41"/>
  <c r="R33" i="41"/>
  <c r="V33" i="41"/>
  <c r="A29" i="41"/>
  <c r="C29" i="41" s="1"/>
  <c r="L29" i="41"/>
  <c r="S29" i="41"/>
  <c r="J29" i="41"/>
  <c r="J81" i="41"/>
  <c r="J49" i="41"/>
  <c r="J33" i="41"/>
  <c r="G108" i="41"/>
  <c r="J108" i="41"/>
  <c r="S106" i="41"/>
  <c r="J106" i="41"/>
  <c r="H100" i="41"/>
  <c r="J100" i="41"/>
  <c r="B95" i="41"/>
  <c r="J95" i="41"/>
  <c r="L94" i="41"/>
  <c r="J94" i="41"/>
  <c r="B93" i="41"/>
  <c r="J93" i="41"/>
  <c r="K90" i="41"/>
  <c r="J90" i="41"/>
  <c r="V86" i="41"/>
  <c r="X85" i="41"/>
  <c r="W82" i="41"/>
  <c r="I74" i="41"/>
  <c r="J74" i="41"/>
  <c r="W63" i="41"/>
  <c r="R63" i="41"/>
  <c r="M63" i="41"/>
  <c r="I63" i="41"/>
  <c r="W61" i="41"/>
  <c r="S61" i="41"/>
  <c r="O61" i="41"/>
  <c r="L61" i="41"/>
  <c r="H61" i="41"/>
  <c r="B61" i="41"/>
  <c r="T49" i="41"/>
  <c r="W46" i="41"/>
  <c r="A45" i="41"/>
  <c r="C45" i="41" s="1"/>
  <c r="J45" i="41"/>
  <c r="S43" i="41"/>
  <c r="K43" i="41"/>
  <c r="B39" i="41"/>
  <c r="J39" i="41"/>
  <c r="A39" i="41"/>
  <c r="C39" i="41" s="1"/>
  <c r="W39" i="41"/>
  <c r="H38" i="41"/>
  <c r="J38" i="41"/>
  <c r="I38" i="41"/>
  <c r="X33" i="41"/>
  <c r="S33" i="41"/>
  <c r="I33" i="41"/>
  <c r="B33" i="41"/>
  <c r="W29" i="41"/>
  <c r="M29" i="41"/>
  <c r="H22" i="41"/>
  <c r="J22" i="41"/>
  <c r="B19" i="41"/>
  <c r="J19" i="41"/>
  <c r="F19" i="41"/>
  <c r="O19" i="41"/>
  <c r="W19" i="41"/>
  <c r="J15" i="41"/>
  <c r="X15" i="41"/>
  <c r="J14" i="41"/>
  <c r="B14" i="41"/>
  <c r="H14" i="41"/>
  <c r="L14" i="41"/>
  <c r="O14" i="41"/>
  <c r="S14" i="41"/>
  <c r="W14" i="41"/>
  <c r="A12" i="41"/>
  <c r="C12" i="41" s="1"/>
  <c r="K12" i="41"/>
  <c r="L12" i="41"/>
  <c r="I3" i="41"/>
  <c r="J3" i="41"/>
  <c r="H34" i="41"/>
  <c r="J34" i="41"/>
  <c r="L30" i="41"/>
  <c r="J30" i="41"/>
  <c r="B23" i="41"/>
  <c r="J23" i="41"/>
  <c r="S22" i="41"/>
  <c r="L22" i="41"/>
  <c r="A21" i="41"/>
  <c r="C21" i="41" s="1"/>
  <c r="I21" i="41"/>
  <c r="X19" i="41"/>
  <c r="X14" i="41"/>
  <c r="R14" i="41"/>
  <c r="I14" i="41"/>
  <c r="A14" i="41"/>
  <c r="C14" i="41" s="1"/>
  <c r="A9" i="41"/>
  <c r="G9" i="41"/>
  <c r="S9" i="41"/>
  <c r="H9" i="41"/>
  <c r="O9" i="41"/>
  <c r="K5" i="41"/>
  <c r="O5" i="41"/>
  <c r="J20" i="41"/>
  <c r="J12" i="41"/>
  <c r="I10" i="41"/>
  <c r="V8" i="41"/>
  <c r="H8" i="41"/>
  <c r="W6" i="41"/>
  <c r="O6" i="41"/>
  <c r="H6" i="41"/>
  <c r="J11" i="41"/>
  <c r="J18" i="41"/>
  <c r="J6" i="41"/>
  <c r="I220" i="41"/>
  <c r="I205" i="41"/>
  <c r="B205" i="41"/>
  <c r="L205" i="41"/>
  <c r="S205" i="41"/>
  <c r="X84" i="41"/>
  <c r="H42" i="41"/>
  <c r="I42" i="41"/>
  <c r="B42" i="41"/>
  <c r="L42" i="41"/>
  <c r="S42" i="41"/>
  <c r="G42" i="41"/>
  <c r="W42" i="41"/>
  <c r="O42" i="41"/>
  <c r="W235" i="41"/>
  <c r="T234" i="41"/>
  <c r="M234" i="41"/>
  <c r="F234" i="41"/>
  <c r="W233" i="41"/>
  <c r="B233" i="41"/>
  <c r="O231" i="41"/>
  <c r="T230" i="41"/>
  <c r="M230" i="41"/>
  <c r="F230" i="41"/>
  <c r="F228" i="41"/>
  <c r="A228" i="41"/>
  <c r="C228" i="41" s="1"/>
  <c r="F224" i="41"/>
  <c r="A224" i="41"/>
  <c r="C224" i="41" s="1"/>
  <c r="W220" i="41"/>
  <c r="S220" i="41"/>
  <c r="O220" i="41"/>
  <c r="L220" i="41"/>
  <c r="H220" i="41"/>
  <c r="S219" i="41"/>
  <c r="B216" i="41"/>
  <c r="H216" i="41"/>
  <c r="L216" i="41"/>
  <c r="O216" i="41"/>
  <c r="S216" i="41"/>
  <c r="W216" i="41"/>
  <c r="S215" i="41"/>
  <c r="X214" i="41"/>
  <c r="R214" i="41"/>
  <c r="I214" i="41"/>
  <c r="A214" i="41"/>
  <c r="C214" i="41" s="1"/>
  <c r="K210" i="41"/>
  <c r="O208" i="41"/>
  <c r="O205" i="41"/>
  <c r="G191" i="41"/>
  <c r="O191" i="41"/>
  <c r="I191" i="41"/>
  <c r="S191" i="41"/>
  <c r="L191" i="41"/>
  <c r="S176" i="41"/>
  <c r="B170" i="41"/>
  <c r="G170" i="41"/>
  <c r="K170" i="41"/>
  <c r="R170" i="41"/>
  <c r="V170" i="41"/>
  <c r="F170" i="41"/>
  <c r="L170" i="41"/>
  <c r="A170" i="41"/>
  <c r="C170" i="41" s="1"/>
  <c r="H170" i="41"/>
  <c r="M170" i="41"/>
  <c r="W170" i="41"/>
  <c r="I170" i="41"/>
  <c r="S170" i="41"/>
  <c r="X170" i="41"/>
  <c r="X176" i="41"/>
  <c r="I157" i="41"/>
  <c r="W157" i="41"/>
  <c r="O157" i="41"/>
  <c r="L157" i="41"/>
  <c r="S157" i="41"/>
  <c r="I224" i="41"/>
  <c r="V220" i="41"/>
  <c r="V214" i="41"/>
  <c r="M214" i="41"/>
  <c r="H210" i="41"/>
  <c r="L210" i="41"/>
  <c r="O210" i="41"/>
  <c r="S210" i="41"/>
  <c r="W210" i="41"/>
  <c r="B208" i="41"/>
  <c r="A208" i="41"/>
  <c r="C208" i="41" s="1"/>
  <c r="H208" i="41"/>
  <c r="L208" i="41"/>
  <c r="V208" i="41"/>
  <c r="I208" i="41"/>
  <c r="M208" i="41"/>
  <c r="R208" i="41"/>
  <c r="W208" i="41"/>
  <c r="A206" i="41"/>
  <c r="C206" i="41" s="1"/>
  <c r="G206" i="41"/>
  <c r="K206" i="41"/>
  <c r="R206" i="41"/>
  <c r="V206" i="41"/>
  <c r="B206" i="41"/>
  <c r="H206" i="41"/>
  <c r="L206" i="41"/>
  <c r="O206" i="41"/>
  <c r="S206" i="41"/>
  <c r="W206" i="41"/>
  <c r="G199" i="41"/>
  <c r="O199" i="41"/>
  <c r="I199" i="41"/>
  <c r="S199" i="41"/>
  <c r="L199" i="41"/>
  <c r="B172" i="41"/>
  <c r="F172" i="41"/>
  <c r="K172" i="41"/>
  <c r="O172" i="41"/>
  <c r="H172" i="41"/>
  <c r="M172" i="41"/>
  <c r="S172" i="41"/>
  <c r="X172" i="41"/>
  <c r="I172" i="41"/>
  <c r="T172" i="41"/>
  <c r="A172" i="41"/>
  <c r="C172" i="41" s="1"/>
  <c r="V172" i="41"/>
  <c r="X233" i="41"/>
  <c r="S233" i="41"/>
  <c r="M233" i="41"/>
  <c r="M220" i="41"/>
  <c r="B214" i="41"/>
  <c r="H214" i="41"/>
  <c r="L214" i="41"/>
  <c r="O214" i="41"/>
  <c r="S214" i="41"/>
  <c r="W214" i="41"/>
  <c r="H183" i="41"/>
  <c r="G183" i="41"/>
  <c r="O183" i="41"/>
  <c r="W183" i="41"/>
  <c r="I183" i="41"/>
  <c r="B183" i="41"/>
  <c r="L183" i="41"/>
  <c r="S183" i="41"/>
  <c r="B176" i="41"/>
  <c r="F176" i="41"/>
  <c r="K176" i="41"/>
  <c r="O176" i="41"/>
  <c r="T176" i="41"/>
  <c r="H176" i="41"/>
  <c r="L176" i="41"/>
  <c r="V176" i="41"/>
  <c r="A176" i="41"/>
  <c r="C176" i="41" s="1"/>
  <c r="I176" i="41"/>
  <c r="M176" i="41"/>
  <c r="R176" i="41"/>
  <c r="W176" i="41"/>
  <c r="S234" i="41"/>
  <c r="L234" i="41"/>
  <c r="G233" i="41"/>
  <c r="A233" i="41"/>
  <c r="C233" i="41" s="1"/>
  <c r="S230" i="41"/>
  <c r="L230" i="41"/>
  <c r="R220" i="41"/>
  <c r="K220" i="41"/>
  <c r="G220" i="41"/>
  <c r="B220" i="41"/>
  <c r="V236" i="41"/>
  <c r="R236" i="41"/>
  <c r="K236" i="41"/>
  <c r="G236" i="41"/>
  <c r="X234" i="41"/>
  <c r="A234" i="41"/>
  <c r="C234" i="41" s="1"/>
  <c r="T233" i="41"/>
  <c r="F233" i="41"/>
  <c r="W231" i="41"/>
  <c r="X230" i="41"/>
  <c r="A230" i="41"/>
  <c r="C230" i="41" s="1"/>
  <c r="W228" i="41"/>
  <c r="S228" i="41"/>
  <c r="O228" i="41"/>
  <c r="L228" i="41"/>
  <c r="W224" i="41"/>
  <c r="S224" i="41"/>
  <c r="O224" i="41"/>
  <c r="L224" i="41"/>
  <c r="S223" i="41"/>
  <c r="W222" i="41"/>
  <c r="O222" i="41"/>
  <c r="I222" i="41"/>
  <c r="X221" i="41"/>
  <c r="S221" i="41"/>
  <c r="G221" i="41"/>
  <c r="A221" i="41"/>
  <c r="C221" i="41" s="1"/>
  <c r="F220" i="41"/>
  <c r="B218" i="41"/>
  <c r="A218" i="41"/>
  <c r="C218" i="41" s="1"/>
  <c r="X218" i="41"/>
  <c r="F215" i="41"/>
  <c r="T215" i="41"/>
  <c r="K214" i="41"/>
  <c r="F214" i="41"/>
  <c r="X210" i="41"/>
  <c r="R210" i="41"/>
  <c r="I210" i="41"/>
  <c r="B210" i="41"/>
  <c r="T208" i="41"/>
  <c r="K208" i="41"/>
  <c r="G207" i="41"/>
  <c r="O207" i="41"/>
  <c r="I207" i="41"/>
  <c r="S207" i="41"/>
  <c r="W205" i="41"/>
  <c r="G205" i="41"/>
  <c r="W172" i="41"/>
  <c r="O170" i="41"/>
  <c r="B160" i="41"/>
  <c r="A160" i="41"/>
  <c r="C160" i="41" s="1"/>
  <c r="I160" i="41"/>
  <c r="M160" i="41"/>
  <c r="R160" i="41"/>
  <c r="W160" i="41"/>
  <c r="F160" i="41"/>
  <c r="K160" i="41"/>
  <c r="O160" i="41"/>
  <c r="T160" i="41"/>
  <c r="H160" i="41"/>
  <c r="S160" i="41"/>
  <c r="L160" i="41"/>
  <c r="V160" i="41"/>
  <c r="H124" i="41"/>
  <c r="B124" i="41"/>
  <c r="L124" i="41"/>
  <c r="S124" i="41"/>
  <c r="G124" i="41"/>
  <c r="I124" i="41"/>
  <c r="W124" i="41"/>
  <c r="O124" i="41"/>
  <c r="B164" i="41"/>
  <c r="F164" i="41"/>
  <c r="K164" i="41"/>
  <c r="O164" i="41"/>
  <c r="T164" i="41"/>
  <c r="B153" i="41"/>
  <c r="H153" i="41"/>
  <c r="L153" i="41"/>
  <c r="O153" i="41"/>
  <c r="S153" i="41"/>
  <c r="W153" i="41"/>
  <c r="F153" i="41"/>
  <c r="F145" i="41"/>
  <c r="A145" i="41"/>
  <c r="C145" i="41" s="1"/>
  <c r="G145" i="41"/>
  <c r="K145" i="41"/>
  <c r="R145" i="41"/>
  <c r="V145" i="41"/>
  <c r="B145" i="41"/>
  <c r="H145" i="41"/>
  <c r="L145" i="41"/>
  <c r="O145" i="41"/>
  <c r="S145" i="41"/>
  <c r="W145" i="41"/>
  <c r="F142" i="41"/>
  <c r="L142" i="41"/>
  <c r="G142" i="41"/>
  <c r="M142" i="41"/>
  <c r="W142" i="41"/>
  <c r="B142" i="41"/>
  <c r="I142" i="41"/>
  <c r="S142" i="41"/>
  <c r="X142" i="41"/>
  <c r="G138" i="41"/>
  <c r="I138" i="41"/>
  <c r="W138" i="41"/>
  <c r="L138" i="41"/>
  <c r="O138" i="41"/>
  <c r="G132" i="41"/>
  <c r="O132" i="41"/>
  <c r="W132" i="41"/>
  <c r="I132" i="41"/>
  <c r="B132" i="41"/>
  <c r="L132" i="41"/>
  <c r="S132" i="41"/>
  <c r="T204" i="41"/>
  <c r="O204" i="41"/>
  <c r="K204" i="41"/>
  <c r="F204" i="41"/>
  <c r="W201" i="41"/>
  <c r="O201" i="41"/>
  <c r="W200" i="41"/>
  <c r="R200" i="41"/>
  <c r="M200" i="41"/>
  <c r="I200" i="41"/>
  <c r="W198" i="41"/>
  <c r="S198" i="41"/>
  <c r="O198" i="41"/>
  <c r="L198" i="41"/>
  <c r="H198" i="41"/>
  <c r="B198" i="41"/>
  <c r="S197" i="41"/>
  <c r="L197" i="41"/>
  <c r="B197" i="41"/>
  <c r="T196" i="41"/>
  <c r="O196" i="41"/>
  <c r="K196" i="41"/>
  <c r="F196" i="41"/>
  <c r="W193" i="41"/>
  <c r="O193" i="41"/>
  <c r="W192" i="41"/>
  <c r="R192" i="41"/>
  <c r="M192" i="41"/>
  <c r="I192" i="41"/>
  <c r="W190" i="41"/>
  <c r="S190" i="41"/>
  <c r="O190" i="41"/>
  <c r="L190" i="41"/>
  <c r="H190" i="41"/>
  <c r="B190" i="41"/>
  <c r="S189" i="41"/>
  <c r="L189" i="41"/>
  <c r="B189" i="41"/>
  <c r="T188" i="41"/>
  <c r="O188" i="41"/>
  <c r="K188" i="41"/>
  <c r="F188" i="41"/>
  <c r="W185" i="41"/>
  <c r="O185" i="41"/>
  <c r="W184" i="41"/>
  <c r="R184" i="41"/>
  <c r="M184" i="41"/>
  <c r="I184" i="41"/>
  <c r="A184" i="41"/>
  <c r="C184" i="41" s="1"/>
  <c r="W181" i="41"/>
  <c r="S179" i="41"/>
  <c r="L179" i="41"/>
  <c r="B179" i="41"/>
  <c r="F178" i="41"/>
  <c r="W175" i="41"/>
  <c r="O175" i="41"/>
  <c r="G175" i="41"/>
  <c r="W174" i="41"/>
  <c r="S174" i="41"/>
  <c r="O174" i="41"/>
  <c r="L174" i="41"/>
  <c r="H174" i="41"/>
  <c r="H167" i="41"/>
  <c r="B167" i="41"/>
  <c r="L167" i="41"/>
  <c r="S167" i="41"/>
  <c r="A166" i="41"/>
  <c r="C166" i="41" s="1"/>
  <c r="F166" i="41"/>
  <c r="W164" i="41"/>
  <c r="A164" i="41"/>
  <c r="C164" i="41" s="1"/>
  <c r="F154" i="41"/>
  <c r="G154" i="41"/>
  <c r="A154" i="41"/>
  <c r="C154" i="41" s="1"/>
  <c r="L154" i="41"/>
  <c r="R153" i="41"/>
  <c r="K153" i="41"/>
  <c r="A153" i="41"/>
  <c r="C153" i="41" s="1"/>
  <c r="X151" i="41"/>
  <c r="T142" i="41"/>
  <c r="F133" i="41"/>
  <c r="A133" i="41"/>
  <c r="C133" i="41" s="1"/>
  <c r="G133" i="41"/>
  <c r="K133" i="41"/>
  <c r="R133" i="41"/>
  <c r="V133" i="41"/>
  <c r="B133" i="41"/>
  <c r="H133" i="41"/>
  <c r="L133" i="41"/>
  <c r="O133" i="41"/>
  <c r="S133" i="41"/>
  <c r="W133" i="41"/>
  <c r="B115" i="41"/>
  <c r="A115" i="41"/>
  <c r="C115" i="41" s="1"/>
  <c r="H115" i="41"/>
  <c r="L115" i="41"/>
  <c r="V115" i="41"/>
  <c r="F115" i="41"/>
  <c r="M115" i="41"/>
  <c r="S115" i="41"/>
  <c r="I115" i="41"/>
  <c r="T115" i="41"/>
  <c r="O115" i="41"/>
  <c r="W115" i="41"/>
  <c r="V200" i="41"/>
  <c r="L200" i="41"/>
  <c r="H200" i="41"/>
  <c r="A200" i="41"/>
  <c r="C200" i="41" s="1"/>
  <c r="V198" i="41"/>
  <c r="R198" i="41"/>
  <c r="K198" i="41"/>
  <c r="G198" i="41"/>
  <c r="V192" i="41"/>
  <c r="L192" i="41"/>
  <c r="H192" i="41"/>
  <c r="A192" i="41"/>
  <c r="C192" i="41" s="1"/>
  <c r="V190" i="41"/>
  <c r="R190" i="41"/>
  <c r="K190" i="41"/>
  <c r="G190" i="41"/>
  <c r="V184" i="41"/>
  <c r="L184" i="41"/>
  <c r="H184" i="41"/>
  <c r="I179" i="41"/>
  <c r="V174" i="41"/>
  <c r="R174" i="41"/>
  <c r="K174" i="41"/>
  <c r="G174" i="41"/>
  <c r="V164" i="41"/>
  <c r="I164" i="41"/>
  <c r="X153" i="41"/>
  <c r="I153" i="41"/>
  <c r="B150" i="41"/>
  <c r="I150" i="41"/>
  <c r="S150" i="41"/>
  <c r="X150" i="41"/>
  <c r="F150" i="41"/>
  <c r="L150" i="41"/>
  <c r="M145" i="41"/>
  <c r="O142" i="41"/>
  <c r="B139" i="41"/>
  <c r="F139" i="41"/>
  <c r="K139" i="41"/>
  <c r="O139" i="41"/>
  <c r="T139" i="41"/>
  <c r="A139" i="41"/>
  <c r="C139" i="41" s="1"/>
  <c r="H139" i="41"/>
  <c r="L139" i="41"/>
  <c r="V139" i="41"/>
  <c r="I139" i="41"/>
  <c r="M139" i="41"/>
  <c r="R139" i="41"/>
  <c r="W139" i="41"/>
  <c r="A121" i="41"/>
  <c r="C121" i="41" s="1"/>
  <c r="G121" i="41"/>
  <c r="K121" i="41"/>
  <c r="R121" i="41"/>
  <c r="V121" i="41"/>
  <c r="F121" i="41"/>
  <c r="L121" i="41"/>
  <c r="H121" i="41"/>
  <c r="M121" i="41"/>
  <c r="W121" i="41"/>
  <c r="B121" i="41"/>
  <c r="I121" i="41"/>
  <c r="S121" i="41"/>
  <c r="X121" i="41"/>
  <c r="X115" i="41"/>
  <c r="I114" i="41"/>
  <c r="L114" i="41"/>
  <c r="S114" i="41"/>
  <c r="G144" i="41"/>
  <c r="F141" i="41"/>
  <c r="W140" i="41"/>
  <c r="O140" i="41"/>
  <c r="G140" i="41"/>
  <c r="T131" i="41"/>
  <c r="O131" i="41"/>
  <c r="K131" i="41"/>
  <c r="F131" i="41"/>
  <c r="W130" i="41"/>
  <c r="I130" i="41"/>
  <c r="F125" i="41"/>
  <c r="B123" i="41"/>
  <c r="F123" i="41"/>
  <c r="K123" i="41"/>
  <c r="O123" i="41"/>
  <c r="T123" i="41"/>
  <c r="H120" i="41"/>
  <c r="I120" i="41"/>
  <c r="B109" i="41"/>
  <c r="H109" i="41"/>
  <c r="L109" i="41"/>
  <c r="O109" i="41"/>
  <c r="S109" i="41"/>
  <c r="W109" i="41"/>
  <c r="A105" i="41"/>
  <c r="C105" i="41" s="1"/>
  <c r="G105" i="41"/>
  <c r="K105" i="41"/>
  <c r="R105" i="41"/>
  <c r="V105" i="41"/>
  <c r="B105" i="41"/>
  <c r="H105" i="41"/>
  <c r="B91" i="41"/>
  <c r="F91" i="41"/>
  <c r="K91" i="41"/>
  <c r="O91" i="41"/>
  <c r="T91" i="41"/>
  <c r="A91" i="41"/>
  <c r="C91" i="41" s="1"/>
  <c r="H91" i="41"/>
  <c r="L91" i="41"/>
  <c r="V91" i="41"/>
  <c r="I91" i="41"/>
  <c r="M91" i="41"/>
  <c r="R91" i="41"/>
  <c r="W91" i="41"/>
  <c r="A87" i="41"/>
  <c r="C87" i="41" s="1"/>
  <c r="F87" i="41"/>
  <c r="B87" i="41"/>
  <c r="G87" i="41"/>
  <c r="K87" i="41"/>
  <c r="R87" i="41"/>
  <c r="V87" i="41"/>
  <c r="H87" i="41"/>
  <c r="L87" i="41"/>
  <c r="O87" i="41"/>
  <c r="S87" i="41"/>
  <c r="W87" i="41"/>
  <c r="X79" i="41"/>
  <c r="I72" i="41"/>
  <c r="O72" i="41"/>
  <c r="S72" i="41"/>
  <c r="B47" i="41"/>
  <c r="F47" i="41"/>
  <c r="K47" i="41"/>
  <c r="O47" i="41"/>
  <c r="T47" i="41"/>
  <c r="H47" i="41"/>
  <c r="L47" i="41"/>
  <c r="V47" i="41"/>
  <c r="I47" i="41"/>
  <c r="R47" i="41"/>
  <c r="S47" i="41"/>
  <c r="A47" i="41"/>
  <c r="C47" i="41" s="1"/>
  <c r="M47" i="41"/>
  <c r="W47" i="41"/>
  <c r="H108" i="41"/>
  <c r="B108" i="41"/>
  <c r="L108" i="41"/>
  <c r="S108" i="41"/>
  <c r="G90" i="41"/>
  <c r="L90" i="41"/>
  <c r="T90" i="41"/>
  <c r="X90" i="41"/>
  <c r="H90" i="41"/>
  <c r="B90" i="41"/>
  <c r="I90" i="41"/>
  <c r="R90" i="41"/>
  <c r="V90" i="41"/>
  <c r="A79" i="41"/>
  <c r="C79" i="41" s="1"/>
  <c r="F79" i="41"/>
  <c r="B79" i="41"/>
  <c r="G79" i="41"/>
  <c r="K79" i="41"/>
  <c r="R79" i="41"/>
  <c r="V79" i="41"/>
  <c r="H79" i="41"/>
  <c r="L79" i="41"/>
  <c r="O79" i="41"/>
  <c r="S79" i="41"/>
  <c r="W79" i="41"/>
  <c r="X75" i="41"/>
  <c r="B67" i="41"/>
  <c r="H67" i="41"/>
  <c r="L67" i="41"/>
  <c r="O67" i="41"/>
  <c r="S67" i="41"/>
  <c r="W67" i="41"/>
  <c r="F67" i="41"/>
  <c r="K67" i="41"/>
  <c r="G67" i="41"/>
  <c r="M67" i="41"/>
  <c r="V67" i="41"/>
  <c r="A67" i="41"/>
  <c r="C67" i="41" s="1"/>
  <c r="I67" i="41"/>
  <c r="R67" i="41"/>
  <c r="X67" i="41"/>
  <c r="V162" i="41"/>
  <c r="R162" i="41"/>
  <c r="K162" i="41"/>
  <c r="G162" i="41"/>
  <c r="I159" i="41"/>
  <c r="V156" i="41"/>
  <c r="L156" i="41"/>
  <c r="H156" i="41"/>
  <c r="X155" i="41"/>
  <c r="T155" i="41"/>
  <c r="L155" i="41"/>
  <c r="H155" i="41"/>
  <c r="V149" i="41"/>
  <c r="R149" i="41"/>
  <c r="K149" i="41"/>
  <c r="G149" i="41"/>
  <c r="V147" i="41"/>
  <c r="L147" i="41"/>
  <c r="H147" i="41"/>
  <c r="W144" i="41"/>
  <c r="R144" i="41"/>
  <c r="K144" i="41"/>
  <c r="W141" i="41"/>
  <c r="S141" i="41"/>
  <c r="O141" i="41"/>
  <c r="L141" i="41"/>
  <c r="H141" i="41"/>
  <c r="S140" i="41"/>
  <c r="L140" i="41"/>
  <c r="V137" i="41"/>
  <c r="R137" i="41"/>
  <c r="K137" i="41"/>
  <c r="G137" i="41"/>
  <c r="W131" i="41"/>
  <c r="R131" i="41"/>
  <c r="M131" i="41"/>
  <c r="I131" i="41"/>
  <c r="O130" i="41"/>
  <c r="V127" i="41"/>
  <c r="L127" i="41"/>
  <c r="H127" i="41"/>
  <c r="A127" i="41"/>
  <c r="C127" i="41" s="1"/>
  <c r="L126" i="41"/>
  <c r="W125" i="41"/>
  <c r="S125" i="41"/>
  <c r="O125" i="41"/>
  <c r="L125" i="41"/>
  <c r="H125" i="41"/>
  <c r="V123" i="41"/>
  <c r="I123" i="41"/>
  <c r="A123" i="41"/>
  <c r="C123" i="41" s="1"/>
  <c r="L120" i="41"/>
  <c r="O118" i="41"/>
  <c r="B111" i="41"/>
  <c r="A111" i="41"/>
  <c r="C111" i="41" s="1"/>
  <c r="H111" i="41"/>
  <c r="L111" i="41"/>
  <c r="V111" i="41"/>
  <c r="O110" i="41"/>
  <c r="V109" i="41"/>
  <c r="M109" i="41"/>
  <c r="G109" i="41"/>
  <c r="W108" i="41"/>
  <c r="B107" i="41"/>
  <c r="F107" i="41"/>
  <c r="K107" i="41"/>
  <c r="O107" i="41"/>
  <c r="T107" i="41"/>
  <c r="X105" i="41"/>
  <c r="S105" i="41"/>
  <c r="I105" i="41"/>
  <c r="H104" i="41"/>
  <c r="I104" i="41"/>
  <c r="B104" i="41"/>
  <c r="L104" i="41"/>
  <c r="S104" i="41"/>
  <c r="S90" i="41"/>
  <c r="M87" i="41"/>
  <c r="F85" i="41"/>
  <c r="K85" i="41"/>
  <c r="O85" i="41"/>
  <c r="T85" i="41"/>
  <c r="H85" i="41"/>
  <c r="L85" i="41"/>
  <c r="V85" i="41"/>
  <c r="A85" i="41"/>
  <c r="C85" i="41" s="1"/>
  <c r="I85" i="41"/>
  <c r="M85" i="41"/>
  <c r="R85" i="41"/>
  <c r="W85" i="41"/>
  <c r="G82" i="41"/>
  <c r="S82" i="41"/>
  <c r="I82" i="41"/>
  <c r="O82" i="41"/>
  <c r="B82" i="41"/>
  <c r="L82" i="41"/>
  <c r="V82" i="41"/>
  <c r="A75" i="41"/>
  <c r="C75" i="41" s="1"/>
  <c r="F75" i="41"/>
  <c r="B75" i="41"/>
  <c r="G75" i="41"/>
  <c r="K75" i="41"/>
  <c r="R75" i="41"/>
  <c r="V75" i="41"/>
  <c r="H75" i="41"/>
  <c r="L75" i="41"/>
  <c r="O75" i="41"/>
  <c r="S75" i="41"/>
  <c r="W75" i="41"/>
  <c r="H70" i="41"/>
  <c r="G70" i="41"/>
  <c r="I70" i="41"/>
  <c r="L70" i="41"/>
  <c r="S70" i="41"/>
  <c r="B70" i="41"/>
  <c r="T67" i="41"/>
  <c r="X47" i="41"/>
  <c r="H66" i="41"/>
  <c r="B66" i="41"/>
  <c r="L66" i="41"/>
  <c r="S66" i="41"/>
  <c r="G64" i="41"/>
  <c r="L64" i="41"/>
  <c r="V64" i="41"/>
  <c r="F54" i="41"/>
  <c r="S54" i="41"/>
  <c r="L54" i="41"/>
  <c r="W99" i="41"/>
  <c r="R99" i="41"/>
  <c r="M99" i="41"/>
  <c r="I99" i="41"/>
  <c r="W95" i="41"/>
  <c r="R95" i="41"/>
  <c r="M95" i="41"/>
  <c r="I95" i="41"/>
  <c r="O94" i="41"/>
  <c r="W83" i="41"/>
  <c r="S83" i="41"/>
  <c r="O83" i="41"/>
  <c r="L83" i="41"/>
  <c r="H83" i="41"/>
  <c r="B83" i="41"/>
  <c r="S78" i="41"/>
  <c r="L78" i="41"/>
  <c r="B78" i="41"/>
  <c r="S74" i="41"/>
  <c r="L74" i="41"/>
  <c r="B74" i="41"/>
  <c r="W71" i="41"/>
  <c r="S71" i="41"/>
  <c r="O71" i="41"/>
  <c r="L71" i="41"/>
  <c r="H71" i="41"/>
  <c r="B71" i="41"/>
  <c r="B69" i="41"/>
  <c r="I69" i="41"/>
  <c r="M69" i="41"/>
  <c r="R69" i="41"/>
  <c r="W69" i="41"/>
  <c r="W66" i="41"/>
  <c r="B65" i="41"/>
  <c r="F65" i="41"/>
  <c r="K65" i="41"/>
  <c r="O65" i="41"/>
  <c r="T65" i="41"/>
  <c r="B64" i="41"/>
  <c r="B60" i="41"/>
  <c r="G60" i="41"/>
  <c r="I60" i="41"/>
  <c r="O60" i="41"/>
  <c r="W60" i="41"/>
  <c r="V99" i="41"/>
  <c r="L99" i="41"/>
  <c r="H99" i="41"/>
  <c r="A99" i="41"/>
  <c r="C99" i="41" s="1"/>
  <c r="V95" i="41"/>
  <c r="L95" i="41"/>
  <c r="H95" i="41"/>
  <c r="A95" i="41"/>
  <c r="C95" i="41" s="1"/>
  <c r="W93" i="41"/>
  <c r="S93" i="41"/>
  <c r="O93" i="41"/>
  <c r="L93" i="41"/>
  <c r="H93" i="41"/>
  <c r="S92" i="41"/>
  <c r="L92" i="41"/>
  <c r="B92" i="41"/>
  <c r="X88" i="41"/>
  <c r="B88" i="41"/>
  <c r="R86" i="41"/>
  <c r="L86" i="41"/>
  <c r="B86" i="41"/>
  <c r="V83" i="41"/>
  <c r="R83" i="41"/>
  <c r="K83" i="41"/>
  <c r="G83" i="41"/>
  <c r="W81" i="41"/>
  <c r="R81" i="41"/>
  <c r="M81" i="41"/>
  <c r="I81" i="41"/>
  <c r="V71" i="41"/>
  <c r="R71" i="41"/>
  <c r="K71" i="41"/>
  <c r="G71" i="41"/>
  <c r="V69" i="41"/>
  <c r="O69" i="41"/>
  <c r="A69" i="41"/>
  <c r="C69" i="41" s="1"/>
  <c r="I66" i="41"/>
  <c r="W65" i="41"/>
  <c r="R60" i="41"/>
  <c r="F59" i="41"/>
  <c r="S59" i="41"/>
  <c r="A59" i="41"/>
  <c r="C59" i="41" s="1"/>
  <c r="L59" i="41"/>
  <c r="V59" i="41"/>
  <c r="A57" i="41"/>
  <c r="C57" i="41" s="1"/>
  <c r="G57" i="41"/>
  <c r="K57" i="41"/>
  <c r="R57" i="41"/>
  <c r="V57" i="41"/>
  <c r="B57" i="41"/>
  <c r="H57" i="41"/>
  <c r="L57" i="41"/>
  <c r="O57" i="41"/>
  <c r="S57" i="41"/>
  <c r="W57" i="41"/>
  <c r="B51" i="41"/>
  <c r="A51" i="41"/>
  <c r="C51" i="41" s="1"/>
  <c r="H51" i="41"/>
  <c r="L51" i="41"/>
  <c r="V51" i="41"/>
  <c r="I51" i="41"/>
  <c r="M51" i="41"/>
  <c r="R51" i="41"/>
  <c r="W51" i="41"/>
  <c r="G50" i="41"/>
  <c r="L50" i="41"/>
  <c r="O50" i="41"/>
  <c r="B45" i="41"/>
  <c r="G45" i="41"/>
  <c r="K45" i="41"/>
  <c r="R45" i="41"/>
  <c r="V45" i="41"/>
  <c r="H45" i="41"/>
  <c r="L45" i="41"/>
  <c r="O45" i="41"/>
  <c r="S45" i="41"/>
  <c r="W45" i="41"/>
  <c r="H41" i="41"/>
  <c r="L41" i="41"/>
  <c r="O41" i="41"/>
  <c r="S41" i="41"/>
  <c r="W41" i="41"/>
  <c r="A37" i="41"/>
  <c r="C37" i="41" s="1"/>
  <c r="F37" i="41"/>
  <c r="B37" i="41"/>
  <c r="G37" i="41"/>
  <c r="K37" i="41"/>
  <c r="R37" i="41"/>
  <c r="V37" i="41"/>
  <c r="G28" i="41"/>
  <c r="L28" i="41"/>
  <c r="F20" i="41"/>
  <c r="H20" i="41"/>
  <c r="O20" i="41"/>
  <c r="W20" i="41"/>
  <c r="A20" i="41"/>
  <c r="C20" i="41" s="1"/>
  <c r="L20" i="41"/>
  <c r="S20" i="41"/>
  <c r="F15" i="41"/>
  <c r="S15" i="41"/>
  <c r="A15" i="41"/>
  <c r="C15" i="41" s="1"/>
  <c r="L15" i="41"/>
  <c r="T15" i="41"/>
  <c r="F10" i="41"/>
  <c r="A10" i="41"/>
  <c r="C10" i="41" s="1"/>
  <c r="G10" i="41"/>
  <c r="K10" i="41"/>
  <c r="R10" i="41"/>
  <c r="V10" i="41"/>
  <c r="B10" i="41"/>
  <c r="H10" i="41"/>
  <c r="L10" i="41"/>
  <c r="O10" i="41"/>
  <c r="S10" i="41"/>
  <c r="W10" i="41"/>
  <c r="A4" i="41"/>
  <c r="H4" i="41"/>
  <c r="V4" i="41"/>
  <c r="I4" i="41"/>
  <c r="O4" i="41"/>
  <c r="W4" i="41"/>
  <c r="K4" i="41"/>
  <c r="R4" i="41"/>
  <c r="X58" i="41"/>
  <c r="S58" i="41"/>
  <c r="I58" i="41"/>
  <c r="W53" i="41"/>
  <c r="S53" i="41"/>
  <c r="O53" i="41"/>
  <c r="L53" i="41"/>
  <c r="H53" i="41"/>
  <c r="W49" i="41"/>
  <c r="S49" i="41"/>
  <c r="O49" i="41"/>
  <c r="L49" i="41"/>
  <c r="H49" i="41"/>
  <c r="W43" i="41"/>
  <c r="R43" i="41"/>
  <c r="M43" i="41"/>
  <c r="I43" i="41"/>
  <c r="A43" i="41"/>
  <c r="C43" i="41" s="1"/>
  <c r="X41" i="41"/>
  <c r="R41" i="41"/>
  <c r="I41" i="41"/>
  <c r="B41" i="41"/>
  <c r="S37" i="41"/>
  <c r="L37" i="41"/>
  <c r="B35" i="41"/>
  <c r="F35" i="41"/>
  <c r="K35" i="41"/>
  <c r="O35" i="41"/>
  <c r="T35" i="41"/>
  <c r="H35" i="41"/>
  <c r="L35" i="41"/>
  <c r="V35" i="41"/>
  <c r="A5" i="41"/>
  <c r="G5" i="41"/>
  <c r="L5" i="41"/>
  <c r="V5" i="41"/>
  <c r="H5" i="41"/>
  <c r="R5" i="41"/>
  <c r="W5" i="41"/>
  <c r="I5" i="41"/>
  <c r="S5" i="41"/>
  <c r="T39" i="41"/>
  <c r="O39" i="41"/>
  <c r="K39" i="41"/>
  <c r="F39" i="41"/>
  <c r="L36" i="41"/>
  <c r="X34" i="41"/>
  <c r="S34" i="41"/>
  <c r="I34" i="41"/>
  <c r="V31" i="41"/>
  <c r="L31" i="41"/>
  <c r="H31" i="41"/>
  <c r="A31" i="41"/>
  <c r="C31" i="41" s="1"/>
  <c r="V29" i="41"/>
  <c r="R29" i="41"/>
  <c r="K29" i="41"/>
  <c r="G29" i="41"/>
  <c r="B29" i="41"/>
  <c r="K23" i="41"/>
  <c r="F23" i="41"/>
  <c r="V21" i="41"/>
  <c r="R21" i="41"/>
  <c r="K21" i="41"/>
  <c r="G21" i="41"/>
  <c r="B21" i="41"/>
  <c r="V18" i="41"/>
  <c r="R18" i="41"/>
  <c r="K18" i="41"/>
  <c r="G18" i="41"/>
  <c r="A18" i="41"/>
  <c r="C18" i="41" s="1"/>
  <c r="W13" i="41"/>
  <c r="R13" i="41"/>
  <c r="H13" i="41"/>
  <c r="W12" i="41"/>
  <c r="O12" i="41"/>
  <c r="I12" i="41"/>
  <c r="S11" i="41"/>
  <c r="V6" i="41"/>
  <c r="R6" i="41"/>
  <c r="K6" i="41"/>
  <c r="G6" i="41"/>
  <c r="A6" i="41"/>
  <c r="S3" i="41"/>
  <c r="W34" i="41"/>
  <c r="M34" i="41"/>
  <c r="F34" i="41"/>
  <c r="T31" i="41"/>
  <c r="O31" i="41"/>
  <c r="K31" i="41"/>
  <c r="F31" i="41"/>
  <c r="F29" i="41"/>
  <c r="B22" i="41"/>
  <c r="F21" i="41"/>
  <c r="V13" i="41"/>
  <c r="L13" i="41"/>
  <c r="G13" i="41"/>
  <c r="V12" i="41"/>
  <c r="H12" i="41"/>
  <c r="I9" i="41"/>
  <c r="O3" i="41"/>
  <c r="S235" i="41"/>
  <c r="I235" i="41"/>
  <c r="O227" i="41"/>
  <c r="L219" i="41"/>
  <c r="A169" i="41"/>
  <c r="C169" i="41" s="1"/>
  <c r="F169" i="41"/>
  <c r="M169" i="41"/>
  <c r="T169" i="41"/>
  <c r="X169" i="41"/>
  <c r="B169" i="41"/>
  <c r="G169" i="41"/>
  <c r="H169" i="41"/>
  <c r="K169" i="41"/>
  <c r="R169" i="41"/>
  <c r="V169" i="41"/>
  <c r="A17" i="41"/>
  <c r="C17" i="41" s="1"/>
  <c r="F17" i="41"/>
  <c r="M17" i="41"/>
  <c r="T17" i="41"/>
  <c r="X17" i="41"/>
  <c r="G17" i="41"/>
  <c r="K17" i="41"/>
  <c r="O17" i="41"/>
  <c r="B17" i="41"/>
  <c r="H17" i="41"/>
  <c r="L17" i="41"/>
  <c r="V17" i="41"/>
  <c r="I17" i="41"/>
  <c r="R17" i="41"/>
  <c r="W17" i="41"/>
  <c r="S17" i="41"/>
  <c r="A7" i="41"/>
  <c r="F7" i="41"/>
  <c r="M7" i="41"/>
  <c r="T7" i="41"/>
  <c r="X7" i="41"/>
  <c r="G7" i="41"/>
  <c r="H7" i="41"/>
  <c r="K7" i="41"/>
  <c r="R7" i="41"/>
  <c r="V7" i="41"/>
  <c r="I7" i="41"/>
  <c r="W7" i="41"/>
  <c r="L7" i="41"/>
  <c r="O7" i="41"/>
  <c r="S7" i="41"/>
  <c r="B212" i="41"/>
  <c r="G212" i="41"/>
  <c r="R235" i="41"/>
  <c r="H235" i="41"/>
  <c r="R231" i="41"/>
  <c r="R227" i="41"/>
  <c r="K227" i="41"/>
  <c r="H227" i="41"/>
  <c r="W226" i="41"/>
  <c r="S226" i="41"/>
  <c r="O226" i="41"/>
  <c r="L226" i="41"/>
  <c r="V223" i="41"/>
  <c r="R223" i="41"/>
  <c r="K223" i="41"/>
  <c r="H223" i="41"/>
  <c r="V219" i="41"/>
  <c r="R219" i="41"/>
  <c r="K219" i="41"/>
  <c r="H219" i="41"/>
  <c r="A213" i="41"/>
  <c r="C213" i="41" s="1"/>
  <c r="F213" i="41"/>
  <c r="M213" i="41"/>
  <c r="T213" i="41"/>
  <c r="X213" i="41"/>
  <c r="W212" i="41"/>
  <c r="R212" i="41"/>
  <c r="M212" i="41"/>
  <c r="I212" i="41"/>
  <c r="A181" i="41"/>
  <c r="C181" i="41" s="1"/>
  <c r="F181" i="41"/>
  <c r="M181" i="41"/>
  <c r="T181" i="41"/>
  <c r="X181" i="41"/>
  <c r="B181" i="41"/>
  <c r="G181" i="41"/>
  <c r="H181" i="41"/>
  <c r="K181" i="41"/>
  <c r="R181" i="41"/>
  <c r="V181" i="41"/>
  <c r="O169" i="41"/>
  <c r="A165" i="41"/>
  <c r="C165" i="41" s="1"/>
  <c r="F165" i="41"/>
  <c r="M165" i="41"/>
  <c r="T165" i="41"/>
  <c r="X165" i="41"/>
  <c r="B165" i="41"/>
  <c r="G165" i="41"/>
  <c r="H165" i="41"/>
  <c r="K165" i="41"/>
  <c r="R165" i="41"/>
  <c r="V165" i="41"/>
  <c r="B151" i="41"/>
  <c r="G151" i="41"/>
  <c r="F151" i="41"/>
  <c r="K151" i="41"/>
  <c r="O151" i="41"/>
  <c r="T151" i="41"/>
  <c r="A151" i="41"/>
  <c r="C151" i="41" s="1"/>
  <c r="H151" i="41"/>
  <c r="L151" i="41"/>
  <c r="V151" i="41"/>
  <c r="I151" i="41"/>
  <c r="M151" i="41"/>
  <c r="R151" i="41"/>
  <c r="W151" i="41"/>
  <c r="A122" i="41"/>
  <c r="C122" i="41" s="1"/>
  <c r="F122" i="41"/>
  <c r="M122" i="41"/>
  <c r="T122" i="41"/>
  <c r="X122" i="41"/>
  <c r="B122" i="41"/>
  <c r="G122" i="41"/>
  <c r="H122" i="41"/>
  <c r="K122" i="41"/>
  <c r="R122" i="41"/>
  <c r="V122" i="41"/>
  <c r="I122" i="41"/>
  <c r="W122" i="41"/>
  <c r="L122" i="41"/>
  <c r="O122" i="41"/>
  <c r="A106" i="41"/>
  <c r="C106" i="41" s="1"/>
  <c r="F106" i="41"/>
  <c r="M106" i="41"/>
  <c r="T106" i="41"/>
  <c r="X106" i="41"/>
  <c r="B106" i="41"/>
  <c r="G106" i="41"/>
  <c r="H106" i="41"/>
  <c r="K106" i="41"/>
  <c r="R106" i="41"/>
  <c r="V106" i="41"/>
  <c r="I106" i="41"/>
  <c r="W106" i="41"/>
  <c r="L106" i="41"/>
  <c r="O106" i="41"/>
  <c r="O235" i="41"/>
  <c r="L231" i="41"/>
  <c r="I231" i="41"/>
  <c r="L227" i="41"/>
  <c r="O219" i="41"/>
  <c r="I219" i="41"/>
  <c r="V235" i="41"/>
  <c r="K235" i="41"/>
  <c r="V231" i="41"/>
  <c r="K231" i="41"/>
  <c r="H231" i="41"/>
  <c r="B235" i="41"/>
  <c r="R234" i="41"/>
  <c r="K234" i="41"/>
  <c r="G231" i="41"/>
  <c r="R230" i="41"/>
  <c r="K230" i="41"/>
  <c r="B227" i="41"/>
  <c r="H226" i="41"/>
  <c r="I225" i="41"/>
  <c r="B223" i="41"/>
  <c r="H222" i="41"/>
  <c r="B219" i="41"/>
  <c r="H215" i="41"/>
  <c r="K215" i="41"/>
  <c r="R215" i="41"/>
  <c r="V215" i="41"/>
  <c r="W213" i="41"/>
  <c r="R213" i="41"/>
  <c r="I213" i="41"/>
  <c r="V212" i="41"/>
  <c r="L212" i="41"/>
  <c r="H212" i="41"/>
  <c r="A212" i="41"/>
  <c r="C212" i="41" s="1"/>
  <c r="A209" i="41"/>
  <c r="C209" i="41" s="1"/>
  <c r="F209" i="41"/>
  <c r="M209" i="41"/>
  <c r="T209" i="41"/>
  <c r="X209" i="41"/>
  <c r="H207" i="41"/>
  <c r="K207" i="41"/>
  <c r="R207" i="41"/>
  <c r="V207" i="41"/>
  <c r="A207" i="41"/>
  <c r="C207" i="41" s="1"/>
  <c r="F207" i="41"/>
  <c r="M207" i="41"/>
  <c r="T207" i="41"/>
  <c r="X207" i="41"/>
  <c r="H203" i="41"/>
  <c r="K203" i="41"/>
  <c r="R203" i="41"/>
  <c r="V203" i="41"/>
  <c r="A203" i="41"/>
  <c r="C203" i="41" s="1"/>
  <c r="F203" i="41"/>
  <c r="M203" i="41"/>
  <c r="T203" i="41"/>
  <c r="X203" i="41"/>
  <c r="H199" i="41"/>
  <c r="K199" i="41"/>
  <c r="R199" i="41"/>
  <c r="V199" i="41"/>
  <c r="A199" i="41"/>
  <c r="C199" i="41" s="1"/>
  <c r="F199" i="41"/>
  <c r="M199" i="41"/>
  <c r="T199" i="41"/>
  <c r="X199" i="41"/>
  <c r="H195" i="41"/>
  <c r="K195" i="41"/>
  <c r="R195" i="41"/>
  <c r="V195" i="41"/>
  <c r="A195" i="41"/>
  <c r="C195" i="41" s="1"/>
  <c r="F195" i="41"/>
  <c r="M195" i="41"/>
  <c r="T195" i="41"/>
  <c r="X195" i="41"/>
  <c r="H191" i="41"/>
  <c r="K191" i="41"/>
  <c r="R191" i="41"/>
  <c r="V191" i="41"/>
  <c r="A191" i="41"/>
  <c r="C191" i="41" s="1"/>
  <c r="F191" i="41"/>
  <c r="M191" i="41"/>
  <c r="T191" i="41"/>
  <c r="X191" i="41"/>
  <c r="H187" i="41"/>
  <c r="K187" i="41"/>
  <c r="R187" i="41"/>
  <c r="V187" i="41"/>
  <c r="A187" i="41"/>
  <c r="C187" i="41" s="1"/>
  <c r="F187" i="41"/>
  <c r="M187" i="41"/>
  <c r="T187" i="41"/>
  <c r="X187" i="41"/>
  <c r="O181" i="41"/>
  <c r="A177" i="41"/>
  <c r="C177" i="41" s="1"/>
  <c r="F177" i="41"/>
  <c r="M177" i="41"/>
  <c r="T177" i="41"/>
  <c r="X177" i="41"/>
  <c r="B177" i="41"/>
  <c r="G177" i="41"/>
  <c r="H177" i="41"/>
  <c r="K177" i="41"/>
  <c r="R177" i="41"/>
  <c r="V177" i="41"/>
  <c r="L169" i="41"/>
  <c r="O165" i="41"/>
  <c r="A161" i="41"/>
  <c r="C161" i="41" s="1"/>
  <c r="F161" i="41"/>
  <c r="M161" i="41"/>
  <c r="T161" i="41"/>
  <c r="X161" i="41"/>
  <c r="B161" i="41"/>
  <c r="G161" i="41"/>
  <c r="H161" i="41"/>
  <c r="K161" i="41"/>
  <c r="R161" i="41"/>
  <c r="V161" i="41"/>
  <c r="S151" i="41"/>
  <c r="H146" i="41"/>
  <c r="K146" i="41"/>
  <c r="R146" i="41"/>
  <c r="V146" i="41"/>
  <c r="F146" i="41"/>
  <c r="O146" i="41"/>
  <c r="T146" i="41"/>
  <c r="A146" i="41"/>
  <c r="C146" i="41" s="1"/>
  <c r="G146" i="41"/>
  <c r="L146" i="41"/>
  <c r="B146" i="41"/>
  <c r="I146" i="41"/>
  <c r="M146" i="41"/>
  <c r="W146" i="41"/>
  <c r="L235" i="41"/>
  <c r="S227" i="41"/>
  <c r="I227" i="41"/>
  <c r="L223" i="41"/>
  <c r="I223" i="41"/>
  <c r="V227" i="41"/>
  <c r="G235" i="41"/>
  <c r="V234" i="41"/>
  <c r="H234" i="41"/>
  <c r="O233" i="41"/>
  <c r="L233" i="41"/>
  <c r="I233" i="41"/>
  <c r="B231" i="41"/>
  <c r="V230" i="41"/>
  <c r="H230" i="41"/>
  <c r="G227" i="41"/>
  <c r="V226" i="41"/>
  <c r="R226" i="41"/>
  <c r="K226" i="41"/>
  <c r="G223" i="41"/>
  <c r="V222" i="41"/>
  <c r="R222" i="41"/>
  <c r="K222" i="41"/>
  <c r="I221" i="41"/>
  <c r="G219" i="41"/>
  <c r="V218" i="41"/>
  <c r="R218" i="41"/>
  <c r="K218" i="41"/>
  <c r="H218" i="41"/>
  <c r="X235" i="41"/>
  <c r="T235" i="41"/>
  <c r="M235" i="41"/>
  <c r="F235" i="41"/>
  <c r="G234" i="41"/>
  <c r="V233" i="41"/>
  <c r="R233" i="41"/>
  <c r="K233" i="41"/>
  <c r="X231" i="41"/>
  <c r="T231" i="41"/>
  <c r="M231" i="41"/>
  <c r="F231" i="41"/>
  <c r="G230" i="41"/>
  <c r="V229" i="41"/>
  <c r="R229" i="41"/>
  <c r="K229" i="41"/>
  <c r="X227" i="41"/>
  <c r="T227" i="41"/>
  <c r="M227" i="41"/>
  <c r="F227" i="41"/>
  <c r="G226" i="41"/>
  <c r="V225" i="41"/>
  <c r="R225" i="41"/>
  <c r="K225" i="41"/>
  <c r="X223" i="41"/>
  <c r="T223" i="41"/>
  <c r="M223" i="41"/>
  <c r="F223" i="41"/>
  <c r="G222" i="41"/>
  <c r="V221" i="41"/>
  <c r="R221" i="41"/>
  <c r="K221" i="41"/>
  <c r="X219" i="41"/>
  <c r="T219" i="41"/>
  <c r="M219" i="41"/>
  <c r="F219" i="41"/>
  <c r="G218" i="41"/>
  <c r="V217" i="41"/>
  <c r="R217" i="41"/>
  <c r="K217" i="41"/>
  <c r="W215" i="41"/>
  <c r="M215" i="41"/>
  <c r="I215" i="41"/>
  <c r="B215" i="41"/>
  <c r="V213" i="41"/>
  <c r="L213" i="41"/>
  <c r="H213" i="41"/>
  <c r="B213" i="41"/>
  <c r="T212" i="41"/>
  <c r="O212" i="41"/>
  <c r="K212" i="41"/>
  <c r="F212" i="41"/>
  <c r="H211" i="41"/>
  <c r="K211" i="41"/>
  <c r="R211" i="41"/>
  <c r="V211" i="41"/>
  <c r="W209" i="41"/>
  <c r="R209" i="41"/>
  <c r="I209" i="41"/>
  <c r="B207" i="41"/>
  <c r="A205" i="41"/>
  <c r="C205" i="41" s="1"/>
  <c r="F205" i="41"/>
  <c r="M205" i="41"/>
  <c r="T205" i="41"/>
  <c r="X205" i="41"/>
  <c r="H205" i="41"/>
  <c r="K205" i="41"/>
  <c r="R205" i="41"/>
  <c r="V205" i="41"/>
  <c r="B203" i="41"/>
  <c r="A201" i="41"/>
  <c r="C201" i="41" s="1"/>
  <c r="F201" i="41"/>
  <c r="M201" i="41"/>
  <c r="T201" i="41"/>
  <c r="X201" i="41"/>
  <c r="H201" i="41"/>
  <c r="K201" i="41"/>
  <c r="R201" i="41"/>
  <c r="V201" i="41"/>
  <c r="B199" i="41"/>
  <c r="A197" i="41"/>
  <c r="C197" i="41" s="1"/>
  <c r="F197" i="41"/>
  <c r="M197" i="41"/>
  <c r="T197" i="41"/>
  <c r="X197" i="41"/>
  <c r="H197" i="41"/>
  <c r="K197" i="41"/>
  <c r="R197" i="41"/>
  <c r="V197" i="41"/>
  <c r="B195" i="41"/>
  <c r="A193" i="41"/>
  <c r="C193" i="41" s="1"/>
  <c r="F193" i="41"/>
  <c r="M193" i="41"/>
  <c r="T193" i="41"/>
  <c r="X193" i="41"/>
  <c r="H193" i="41"/>
  <c r="K193" i="41"/>
  <c r="R193" i="41"/>
  <c r="V193" i="41"/>
  <c r="B191" i="41"/>
  <c r="A189" i="41"/>
  <c r="C189" i="41" s="1"/>
  <c r="F189" i="41"/>
  <c r="M189" i="41"/>
  <c r="T189" i="41"/>
  <c r="X189" i="41"/>
  <c r="H189" i="41"/>
  <c r="K189" i="41"/>
  <c r="R189" i="41"/>
  <c r="V189" i="41"/>
  <c r="B187" i="41"/>
  <c r="A185" i="41"/>
  <c r="C185" i="41" s="1"/>
  <c r="F185" i="41"/>
  <c r="M185" i="41"/>
  <c r="T185" i="41"/>
  <c r="X185" i="41"/>
  <c r="H185" i="41"/>
  <c r="K185" i="41"/>
  <c r="R185" i="41"/>
  <c r="V185" i="41"/>
  <c r="L181" i="41"/>
  <c r="O177" i="41"/>
  <c r="A173" i="41"/>
  <c r="C173" i="41" s="1"/>
  <c r="F173" i="41"/>
  <c r="M173" i="41"/>
  <c r="T173" i="41"/>
  <c r="X173" i="41"/>
  <c r="B173" i="41"/>
  <c r="G173" i="41"/>
  <c r="H173" i="41"/>
  <c r="K173" i="41"/>
  <c r="R173" i="41"/>
  <c r="V173" i="41"/>
  <c r="W169" i="41"/>
  <c r="I169" i="41"/>
  <c r="L165" i="41"/>
  <c r="O161" i="41"/>
  <c r="A157" i="41"/>
  <c r="C157" i="41" s="1"/>
  <c r="F157" i="41"/>
  <c r="M157" i="41"/>
  <c r="T157" i="41"/>
  <c r="X157" i="41"/>
  <c r="B157" i="41"/>
  <c r="G157" i="41"/>
  <c r="H157" i="41"/>
  <c r="K157" i="41"/>
  <c r="R157" i="41"/>
  <c r="V157" i="41"/>
  <c r="S146" i="41"/>
  <c r="X183" i="41"/>
  <c r="T183" i="41"/>
  <c r="M183" i="41"/>
  <c r="F183" i="41"/>
  <c r="A183" i="41"/>
  <c r="C183" i="41" s="1"/>
  <c r="X179" i="41"/>
  <c r="T179" i="41"/>
  <c r="M179" i="41"/>
  <c r="F179" i="41"/>
  <c r="A179" i="41"/>
  <c r="C179" i="41" s="1"/>
  <c r="X175" i="41"/>
  <c r="T175" i="41"/>
  <c r="M175" i="41"/>
  <c r="F175" i="41"/>
  <c r="A175" i="41"/>
  <c r="C175" i="41" s="1"/>
  <c r="X171" i="41"/>
  <c r="T171" i="41"/>
  <c r="M171" i="41"/>
  <c r="F171" i="41"/>
  <c r="A171" i="41"/>
  <c r="C171" i="41" s="1"/>
  <c r="X167" i="41"/>
  <c r="T167" i="41"/>
  <c r="M167" i="41"/>
  <c r="F167" i="41"/>
  <c r="A167" i="41"/>
  <c r="C167" i="41" s="1"/>
  <c r="X163" i="41"/>
  <c r="T163" i="41"/>
  <c r="M163" i="41"/>
  <c r="F163" i="41"/>
  <c r="A163" i="41"/>
  <c r="C163" i="41" s="1"/>
  <c r="X159" i="41"/>
  <c r="T159" i="41"/>
  <c r="M159" i="41"/>
  <c r="F159" i="41"/>
  <c r="A159" i="41"/>
  <c r="C159" i="41" s="1"/>
  <c r="T154" i="41"/>
  <c r="O154" i="41"/>
  <c r="A152" i="41"/>
  <c r="C152" i="41" s="1"/>
  <c r="F152" i="41"/>
  <c r="M152" i="41"/>
  <c r="T152" i="41"/>
  <c r="X152" i="41"/>
  <c r="O148" i="41"/>
  <c r="K148" i="41"/>
  <c r="B147" i="41"/>
  <c r="G147" i="41"/>
  <c r="L144" i="41"/>
  <c r="H144" i="41"/>
  <c r="T143" i="41"/>
  <c r="O143" i="41"/>
  <c r="K143" i="41"/>
  <c r="H142" i="41"/>
  <c r="K142" i="41"/>
  <c r="R142" i="41"/>
  <c r="V142" i="41"/>
  <c r="A118" i="41"/>
  <c r="C118" i="41" s="1"/>
  <c r="F118" i="41"/>
  <c r="M118" i="41"/>
  <c r="T118" i="41"/>
  <c r="X118" i="41"/>
  <c r="B118" i="41"/>
  <c r="G118" i="41"/>
  <c r="H118" i="41"/>
  <c r="K118" i="41"/>
  <c r="R118" i="41"/>
  <c r="V118" i="41"/>
  <c r="W114" i="41"/>
  <c r="A102" i="41"/>
  <c r="C102" i="41" s="1"/>
  <c r="F102" i="41"/>
  <c r="M102" i="41"/>
  <c r="T102" i="41"/>
  <c r="X102" i="41"/>
  <c r="B102" i="41"/>
  <c r="G102" i="41"/>
  <c r="H102" i="41"/>
  <c r="K102" i="41"/>
  <c r="R102" i="41"/>
  <c r="V102" i="41"/>
  <c r="W98" i="41"/>
  <c r="H154" i="41"/>
  <c r="K154" i="41"/>
  <c r="R154" i="41"/>
  <c r="V154" i="41"/>
  <c r="A148" i="41"/>
  <c r="C148" i="41" s="1"/>
  <c r="F148" i="41"/>
  <c r="M148" i="41"/>
  <c r="T148" i="41"/>
  <c r="X148" i="41"/>
  <c r="B143" i="41"/>
  <c r="G143" i="41"/>
  <c r="A138" i="41"/>
  <c r="C138" i="41" s="1"/>
  <c r="F138" i="41"/>
  <c r="M138" i="41"/>
  <c r="T138" i="41"/>
  <c r="X138" i="41"/>
  <c r="H138" i="41"/>
  <c r="K138" i="41"/>
  <c r="R138" i="41"/>
  <c r="V138" i="41"/>
  <c r="A134" i="41"/>
  <c r="C134" i="41" s="1"/>
  <c r="F134" i="41"/>
  <c r="M134" i="41"/>
  <c r="T134" i="41"/>
  <c r="X134" i="41"/>
  <c r="H134" i="41"/>
  <c r="K134" i="41"/>
  <c r="R134" i="41"/>
  <c r="V134" i="41"/>
  <c r="A130" i="41"/>
  <c r="C130" i="41" s="1"/>
  <c r="F130" i="41"/>
  <c r="M130" i="41"/>
  <c r="T130" i="41"/>
  <c r="X130" i="41"/>
  <c r="H130" i="41"/>
  <c r="K130" i="41"/>
  <c r="R130" i="41"/>
  <c r="V130" i="41"/>
  <c r="A126" i="41"/>
  <c r="C126" i="41" s="1"/>
  <c r="F126" i="41"/>
  <c r="M126" i="41"/>
  <c r="T126" i="41"/>
  <c r="X126" i="41"/>
  <c r="H126" i="41"/>
  <c r="K126" i="41"/>
  <c r="R126" i="41"/>
  <c r="V126" i="41"/>
  <c r="A114" i="41"/>
  <c r="C114" i="41" s="1"/>
  <c r="F114" i="41"/>
  <c r="M114" i="41"/>
  <c r="T114" i="41"/>
  <c r="X114" i="41"/>
  <c r="B114" i="41"/>
  <c r="G114" i="41"/>
  <c r="H114" i="41"/>
  <c r="K114" i="41"/>
  <c r="R114" i="41"/>
  <c r="V114" i="41"/>
  <c r="A98" i="41"/>
  <c r="C98" i="41" s="1"/>
  <c r="F98" i="41"/>
  <c r="M98" i="41"/>
  <c r="T98" i="41"/>
  <c r="X98" i="41"/>
  <c r="B98" i="41"/>
  <c r="G98" i="41"/>
  <c r="H98" i="41"/>
  <c r="K98" i="41"/>
  <c r="R98" i="41"/>
  <c r="V98" i="41"/>
  <c r="H84" i="41"/>
  <c r="K84" i="41"/>
  <c r="R84" i="41"/>
  <c r="V84" i="41"/>
  <c r="F84" i="41"/>
  <c r="O84" i="41"/>
  <c r="T84" i="41"/>
  <c r="A84" i="41"/>
  <c r="C84" i="41" s="1"/>
  <c r="G84" i="41"/>
  <c r="L84" i="41"/>
  <c r="B84" i="41"/>
  <c r="I84" i="41"/>
  <c r="M84" i="41"/>
  <c r="W84" i="41"/>
  <c r="A76" i="41"/>
  <c r="C76" i="41" s="1"/>
  <c r="F76" i="41"/>
  <c r="M76" i="41"/>
  <c r="T76" i="41"/>
  <c r="X76" i="41"/>
  <c r="H76" i="41"/>
  <c r="K76" i="41"/>
  <c r="R76" i="41"/>
  <c r="V76" i="41"/>
  <c r="G76" i="41"/>
  <c r="I76" i="41"/>
  <c r="O76" i="41"/>
  <c r="W76" i="41"/>
  <c r="B76" i="41"/>
  <c r="A68" i="41"/>
  <c r="C68" i="41" s="1"/>
  <c r="F68" i="41"/>
  <c r="M68" i="41"/>
  <c r="T68" i="41"/>
  <c r="X68" i="41"/>
  <c r="B68" i="41"/>
  <c r="G68" i="41"/>
  <c r="H68" i="41"/>
  <c r="K68" i="41"/>
  <c r="R68" i="41"/>
  <c r="V68" i="41"/>
  <c r="I68" i="41"/>
  <c r="W68" i="41"/>
  <c r="L68" i="41"/>
  <c r="O68" i="41"/>
  <c r="G208" i="41"/>
  <c r="G204" i="41"/>
  <c r="G200" i="41"/>
  <c r="G196" i="41"/>
  <c r="G192" i="41"/>
  <c r="G188" i="41"/>
  <c r="G184" i="41"/>
  <c r="V183" i="41"/>
  <c r="R183" i="41"/>
  <c r="K183" i="41"/>
  <c r="G180" i="41"/>
  <c r="V179" i="41"/>
  <c r="R179" i="41"/>
  <c r="K179" i="41"/>
  <c r="G176" i="41"/>
  <c r="V175" i="41"/>
  <c r="R175" i="41"/>
  <c r="K175" i="41"/>
  <c r="G172" i="41"/>
  <c r="V171" i="41"/>
  <c r="R171" i="41"/>
  <c r="K171" i="41"/>
  <c r="G168" i="41"/>
  <c r="V167" i="41"/>
  <c r="R167" i="41"/>
  <c r="K167" i="41"/>
  <c r="G164" i="41"/>
  <c r="V163" i="41"/>
  <c r="R163" i="41"/>
  <c r="K163" i="41"/>
  <c r="G160" i="41"/>
  <c r="V159" i="41"/>
  <c r="R159" i="41"/>
  <c r="K159" i="41"/>
  <c r="G156" i="41"/>
  <c r="B155" i="41"/>
  <c r="G155" i="41"/>
  <c r="W154" i="41"/>
  <c r="M154" i="41"/>
  <c r="I154" i="41"/>
  <c r="B154" i="41"/>
  <c r="V152" i="41"/>
  <c r="L152" i="41"/>
  <c r="H152" i="41"/>
  <c r="B152" i="41"/>
  <c r="H150" i="41"/>
  <c r="K150" i="41"/>
  <c r="R150" i="41"/>
  <c r="V150" i="41"/>
  <c r="W148" i="41"/>
  <c r="R148" i="41"/>
  <c r="I148" i="41"/>
  <c r="A144" i="41"/>
  <c r="C144" i="41" s="1"/>
  <c r="F144" i="41"/>
  <c r="M144" i="41"/>
  <c r="T144" i="41"/>
  <c r="X144" i="41"/>
  <c r="W143" i="41"/>
  <c r="R143" i="41"/>
  <c r="M143" i="41"/>
  <c r="I143" i="41"/>
  <c r="A142" i="41"/>
  <c r="C142" i="41" s="1"/>
  <c r="H140" i="41"/>
  <c r="K140" i="41"/>
  <c r="R140" i="41"/>
  <c r="V140" i="41"/>
  <c r="A140" i="41"/>
  <c r="C140" i="41" s="1"/>
  <c r="F140" i="41"/>
  <c r="M140" i="41"/>
  <c r="T140" i="41"/>
  <c r="X140" i="41"/>
  <c r="B138" i="41"/>
  <c r="H136" i="41"/>
  <c r="K136" i="41"/>
  <c r="R136" i="41"/>
  <c r="V136" i="41"/>
  <c r="A136" i="41"/>
  <c r="C136" i="41" s="1"/>
  <c r="F136" i="41"/>
  <c r="M136" i="41"/>
  <c r="T136" i="41"/>
  <c r="X136" i="41"/>
  <c r="B134" i="41"/>
  <c r="H132" i="41"/>
  <c r="K132" i="41"/>
  <c r="R132" i="41"/>
  <c r="V132" i="41"/>
  <c r="A132" i="41"/>
  <c r="C132" i="41" s="1"/>
  <c r="F132" i="41"/>
  <c r="M132" i="41"/>
  <c r="T132" i="41"/>
  <c r="X132" i="41"/>
  <c r="B130" i="41"/>
  <c r="H128" i="41"/>
  <c r="K128" i="41"/>
  <c r="R128" i="41"/>
  <c r="V128" i="41"/>
  <c r="A128" i="41"/>
  <c r="C128" i="41" s="1"/>
  <c r="F128" i="41"/>
  <c r="M128" i="41"/>
  <c r="T128" i="41"/>
  <c r="X128" i="41"/>
  <c r="B126" i="41"/>
  <c r="L118" i="41"/>
  <c r="O114" i="41"/>
  <c r="A110" i="41"/>
  <c r="C110" i="41" s="1"/>
  <c r="F110" i="41"/>
  <c r="M110" i="41"/>
  <c r="T110" i="41"/>
  <c r="X110" i="41"/>
  <c r="B110" i="41"/>
  <c r="G110" i="41"/>
  <c r="H110" i="41"/>
  <c r="K110" i="41"/>
  <c r="R110" i="41"/>
  <c r="V110" i="41"/>
  <c r="L102" i="41"/>
  <c r="O98" i="41"/>
  <c r="A94" i="41"/>
  <c r="C94" i="41" s="1"/>
  <c r="F94" i="41"/>
  <c r="M94" i="41"/>
  <c r="T94" i="41"/>
  <c r="X94" i="41"/>
  <c r="B94" i="41"/>
  <c r="G94" i="41"/>
  <c r="H94" i="41"/>
  <c r="K94" i="41"/>
  <c r="R94" i="41"/>
  <c r="V94" i="41"/>
  <c r="B89" i="41"/>
  <c r="G89" i="41"/>
  <c r="F89" i="41"/>
  <c r="K89" i="41"/>
  <c r="O89" i="41"/>
  <c r="T89" i="41"/>
  <c r="A89" i="41"/>
  <c r="C89" i="41" s="1"/>
  <c r="H89" i="41"/>
  <c r="L89" i="41"/>
  <c r="V89" i="41"/>
  <c r="I89" i="41"/>
  <c r="M89" i="41"/>
  <c r="R89" i="41"/>
  <c r="W89" i="41"/>
  <c r="S84" i="41"/>
  <c r="A80" i="41"/>
  <c r="C80" i="41" s="1"/>
  <c r="F80" i="41"/>
  <c r="M80" i="41"/>
  <c r="T80" i="41"/>
  <c r="X80" i="41"/>
  <c r="H80" i="41"/>
  <c r="K80" i="41"/>
  <c r="R80" i="41"/>
  <c r="V80" i="41"/>
  <c r="G80" i="41"/>
  <c r="I80" i="41"/>
  <c r="O80" i="41"/>
  <c r="W80" i="41"/>
  <c r="B80" i="41"/>
  <c r="H62" i="41"/>
  <c r="K62" i="41"/>
  <c r="R62" i="41"/>
  <c r="V62" i="41"/>
  <c r="F62" i="41"/>
  <c r="O62" i="41"/>
  <c r="T62" i="41"/>
  <c r="A62" i="41"/>
  <c r="C62" i="41" s="1"/>
  <c r="G62" i="41"/>
  <c r="L62" i="41"/>
  <c r="B62" i="41"/>
  <c r="I62" i="41"/>
  <c r="M62" i="41"/>
  <c r="W62" i="41"/>
  <c r="S62" i="41"/>
  <c r="G139" i="41"/>
  <c r="G135" i="41"/>
  <c r="G131" i="41"/>
  <c r="G127" i="41"/>
  <c r="X124" i="41"/>
  <c r="T124" i="41"/>
  <c r="M124" i="41"/>
  <c r="F124" i="41"/>
  <c r="A124" i="41"/>
  <c r="C124" i="41" s="1"/>
  <c r="G123" i="41"/>
  <c r="X120" i="41"/>
  <c r="T120" i="41"/>
  <c r="M120" i="41"/>
  <c r="F120" i="41"/>
  <c r="A120" i="41"/>
  <c r="C120" i="41" s="1"/>
  <c r="G119" i="41"/>
  <c r="X116" i="41"/>
  <c r="T116" i="41"/>
  <c r="M116" i="41"/>
  <c r="F116" i="41"/>
  <c r="A116" i="41"/>
  <c r="C116" i="41" s="1"/>
  <c r="G115" i="41"/>
  <c r="X112" i="41"/>
  <c r="T112" i="41"/>
  <c r="M112" i="41"/>
  <c r="F112" i="41"/>
  <c r="A112" i="41"/>
  <c r="C112" i="41" s="1"/>
  <c r="G111" i="41"/>
  <c r="X108" i="41"/>
  <c r="T108" i="41"/>
  <c r="M108" i="41"/>
  <c r="F108" i="41"/>
  <c r="A108" i="41"/>
  <c r="C108" i="41" s="1"/>
  <c r="G107" i="41"/>
  <c r="X104" i="41"/>
  <c r="T104" i="41"/>
  <c r="M104" i="41"/>
  <c r="F104" i="41"/>
  <c r="A104" i="41"/>
  <c r="C104" i="41" s="1"/>
  <c r="G103" i="41"/>
  <c r="X100" i="41"/>
  <c r="T100" i="41"/>
  <c r="M100" i="41"/>
  <c r="F100" i="41"/>
  <c r="A100" i="41"/>
  <c r="C100" i="41" s="1"/>
  <c r="G99" i="41"/>
  <c r="X96" i="41"/>
  <c r="T96" i="41"/>
  <c r="M96" i="41"/>
  <c r="F96" i="41"/>
  <c r="A96" i="41"/>
  <c r="C96" i="41" s="1"/>
  <c r="G95" i="41"/>
  <c r="X92" i="41"/>
  <c r="T92" i="41"/>
  <c r="M92" i="41"/>
  <c r="F92" i="41"/>
  <c r="A92" i="41"/>
  <c r="C92" i="41" s="1"/>
  <c r="G91" i="41"/>
  <c r="A90" i="41"/>
  <c r="C90" i="41" s="1"/>
  <c r="F90" i="41"/>
  <c r="M90" i="41"/>
  <c r="L88" i="41"/>
  <c r="G88" i="41"/>
  <c r="O86" i="41"/>
  <c r="K86" i="41"/>
  <c r="B85" i="41"/>
  <c r="G85" i="41"/>
  <c r="H82" i="41"/>
  <c r="K82" i="41"/>
  <c r="A82" i="41"/>
  <c r="C82" i="41" s="1"/>
  <c r="F82" i="41"/>
  <c r="M82" i="41"/>
  <c r="T82" i="41"/>
  <c r="X82" i="41"/>
  <c r="H78" i="41"/>
  <c r="K78" i="41"/>
  <c r="R78" i="41"/>
  <c r="V78" i="41"/>
  <c r="A78" i="41"/>
  <c r="C78" i="41" s="1"/>
  <c r="F78" i="41"/>
  <c r="M78" i="41"/>
  <c r="T78" i="41"/>
  <c r="X78" i="41"/>
  <c r="H74" i="41"/>
  <c r="K74" i="41"/>
  <c r="R74" i="41"/>
  <c r="V74" i="41"/>
  <c r="A74" i="41"/>
  <c r="C74" i="41" s="1"/>
  <c r="F74" i="41"/>
  <c r="M74" i="41"/>
  <c r="T74" i="41"/>
  <c r="X74" i="41"/>
  <c r="L72" i="41"/>
  <c r="H26" i="41"/>
  <c r="K26" i="41"/>
  <c r="R26" i="41"/>
  <c r="V26" i="41"/>
  <c r="A26" i="41"/>
  <c r="C26" i="41" s="1"/>
  <c r="F26" i="41"/>
  <c r="M26" i="41"/>
  <c r="T26" i="41"/>
  <c r="X26" i="41"/>
  <c r="G26" i="41"/>
  <c r="I26" i="41"/>
  <c r="O26" i="41"/>
  <c r="W26" i="41"/>
  <c r="B26" i="41"/>
  <c r="L26" i="41"/>
  <c r="S26" i="41"/>
  <c r="A86" i="41"/>
  <c r="C86" i="41" s="1"/>
  <c r="F86" i="41"/>
  <c r="M86" i="41"/>
  <c r="T86" i="41"/>
  <c r="X86" i="41"/>
  <c r="W72" i="41"/>
  <c r="A56" i="41"/>
  <c r="C56" i="41" s="1"/>
  <c r="F56" i="41"/>
  <c r="M56" i="41"/>
  <c r="T56" i="41"/>
  <c r="X56" i="41"/>
  <c r="G56" i="41"/>
  <c r="K56" i="41"/>
  <c r="O56" i="41"/>
  <c r="B56" i="41"/>
  <c r="H56" i="41"/>
  <c r="L56" i="41"/>
  <c r="V56" i="41"/>
  <c r="I56" i="41"/>
  <c r="R56" i="41"/>
  <c r="W56" i="41"/>
  <c r="V124" i="41"/>
  <c r="R124" i="41"/>
  <c r="K124" i="41"/>
  <c r="V120" i="41"/>
  <c r="R120" i="41"/>
  <c r="K120" i="41"/>
  <c r="V116" i="41"/>
  <c r="R116" i="41"/>
  <c r="K116" i="41"/>
  <c r="V112" i="41"/>
  <c r="R112" i="41"/>
  <c r="K112" i="41"/>
  <c r="V108" i="41"/>
  <c r="R108" i="41"/>
  <c r="K108" i="41"/>
  <c r="V104" i="41"/>
  <c r="R104" i="41"/>
  <c r="K104" i="41"/>
  <c r="V100" i="41"/>
  <c r="R100" i="41"/>
  <c r="K100" i="41"/>
  <c r="V96" i="41"/>
  <c r="R96" i="41"/>
  <c r="K96" i="41"/>
  <c r="V92" i="41"/>
  <c r="R92" i="41"/>
  <c r="K92" i="41"/>
  <c r="H88" i="41"/>
  <c r="K88" i="41"/>
  <c r="R88" i="41"/>
  <c r="V88" i="41"/>
  <c r="A72" i="41"/>
  <c r="C72" i="41" s="1"/>
  <c r="F72" i="41"/>
  <c r="M72" i="41"/>
  <c r="T72" i="41"/>
  <c r="X72" i="41"/>
  <c r="B72" i="41"/>
  <c r="G72" i="41"/>
  <c r="H72" i="41"/>
  <c r="K72" i="41"/>
  <c r="R72" i="41"/>
  <c r="V72" i="41"/>
  <c r="A44" i="41"/>
  <c r="C44" i="41" s="1"/>
  <c r="F44" i="41"/>
  <c r="M44" i="41"/>
  <c r="T44" i="41"/>
  <c r="X44" i="41"/>
  <c r="B44" i="41"/>
  <c r="G44" i="41"/>
  <c r="H44" i="41"/>
  <c r="K44" i="41"/>
  <c r="R44" i="41"/>
  <c r="V44" i="41"/>
  <c r="I44" i="41"/>
  <c r="W44" i="41"/>
  <c r="L44" i="41"/>
  <c r="O44" i="41"/>
  <c r="G81" i="41"/>
  <c r="G77" i="41"/>
  <c r="G73" i="41"/>
  <c r="X70" i="41"/>
  <c r="T70" i="41"/>
  <c r="M70" i="41"/>
  <c r="F70" i="41"/>
  <c r="A70" i="41"/>
  <c r="C70" i="41" s="1"/>
  <c r="G69" i="41"/>
  <c r="X66" i="41"/>
  <c r="T66" i="41"/>
  <c r="M66" i="41"/>
  <c r="F66" i="41"/>
  <c r="A66" i="41"/>
  <c r="C66" i="41" s="1"/>
  <c r="G65" i="41"/>
  <c r="O64" i="41"/>
  <c r="K64" i="41"/>
  <c r="B63" i="41"/>
  <c r="G63" i="41"/>
  <c r="V60" i="41"/>
  <c r="L60" i="41"/>
  <c r="H60" i="41"/>
  <c r="T59" i="41"/>
  <c r="O59" i="41"/>
  <c r="K59" i="41"/>
  <c r="H58" i="41"/>
  <c r="K58" i="41"/>
  <c r="R58" i="41"/>
  <c r="V58" i="41"/>
  <c r="V55" i="41"/>
  <c r="L55" i="41"/>
  <c r="H55" i="41"/>
  <c r="T54" i="41"/>
  <c r="O54" i="41"/>
  <c r="W52" i="41"/>
  <c r="O52" i="41"/>
  <c r="W48" i="41"/>
  <c r="L48" i="41"/>
  <c r="A40" i="41"/>
  <c r="C40" i="41" s="1"/>
  <c r="F40" i="41"/>
  <c r="M40" i="41"/>
  <c r="T40" i="41"/>
  <c r="X40" i="41"/>
  <c r="B40" i="41"/>
  <c r="G40" i="41"/>
  <c r="H40" i="41"/>
  <c r="K40" i="41"/>
  <c r="R40" i="41"/>
  <c r="V40" i="41"/>
  <c r="W36" i="41"/>
  <c r="A32" i="41"/>
  <c r="C32" i="41" s="1"/>
  <c r="F32" i="41"/>
  <c r="M32" i="41"/>
  <c r="T32" i="41"/>
  <c r="X32" i="41"/>
  <c r="G32" i="41"/>
  <c r="K32" i="41"/>
  <c r="O32" i="41"/>
  <c r="B32" i="41"/>
  <c r="H32" i="41"/>
  <c r="L32" i="41"/>
  <c r="V32" i="41"/>
  <c r="I32" i="41"/>
  <c r="R32" i="41"/>
  <c r="W32" i="41"/>
  <c r="S30" i="41"/>
  <c r="A16" i="41"/>
  <c r="C16" i="41" s="1"/>
  <c r="F16" i="41"/>
  <c r="M16" i="41"/>
  <c r="B16" i="41"/>
  <c r="G16" i="41"/>
  <c r="H16" i="41"/>
  <c r="S16" i="41"/>
  <c r="X16" i="41"/>
  <c r="I16" i="41"/>
  <c r="O16" i="41"/>
  <c r="T16" i="41"/>
  <c r="K16" i="41"/>
  <c r="V16" i="41"/>
  <c r="L16" i="41"/>
  <c r="R16" i="41"/>
  <c r="W16" i="41"/>
  <c r="A64" i="41"/>
  <c r="C64" i="41" s="1"/>
  <c r="F64" i="41"/>
  <c r="M64" i="41"/>
  <c r="T64" i="41"/>
  <c r="X64" i="41"/>
  <c r="B59" i="41"/>
  <c r="G59" i="41"/>
  <c r="H54" i="41"/>
  <c r="K54" i="41"/>
  <c r="R54" i="41"/>
  <c r="V54" i="41"/>
  <c r="A54" i="41"/>
  <c r="C54" i="41" s="1"/>
  <c r="H50" i="41"/>
  <c r="K50" i="41"/>
  <c r="R50" i="41"/>
  <c r="V50" i="41"/>
  <c r="A50" i="41"/>
  <c r="C50" i="41" s="1"/>
  <c r="F50" i="41"/>
  <c r="M50" i="41"/>
  <c r="T50" i="41"/>
  <c r="X50" i="41"/>
  <c r="A36" i="41"/>
  <c r="C36" i="41" s="1"/>
  <c r="F36" i="41"/>
  <c r="M36" i="41"/>
  <c r="T36" i="41"/>
  <c r="X36" i="41"/>
  <c r="B36" i="41"/>
  <c r="G36" i="41"/>
  <c r="H36" i="41"/>
  <c r="K36" i="41"/>
  <c r="R36" i="41"/>
  <c r="V36" i="41"/>
  <c r="V70" i="41"/>
  <c r="R70" i="41"/>
  <c r="K70" i="41"/>
  <c r="V66" i="41"/>
  <c r="R66" i="41"/>
  <c r="K66" i="41"/>
  <c r="W64" i="41"/>
  <c r="R64" i="41"/>
  <c r="I64" i="41"/>
  <c r="A60" i="41"/>
  <c r="C60" i="41" s="1"/>
  <c r="F60" i="41"/>
  <c r="M60" i="41"/>
  <c r="T60" i="41"/>
  <c r="X60" i="41"/>
  <c r="W59" i="41"/>
  <c r="R59" i="41"/>
  <c r="M59" i="41"/>
  <c r="I59" i="41"/>
  <c r="B55" i="41"/>
  <c r="G55" i="41"/>
  <c r="W54" i="41"/>
  <c r="M54" i="41"/>
  <c r="I54" i="41"/>
  <c r="B54" i="41"/>
  <c r="A52" i="41"/>
  <c r="C52" i="41" s="1"/>
  <c r="F52" i="41"/>
  <c r="M52" i="41"/>
  <c r="T52" i="41"/>
  <c r="X52" i="41"/>
  <c r="H52" i="41"/>
  <c r="K52" i="41"/>
  <c r="R52" i="41"/>
  <c r="V52" i="41"/>
  <c r="B50" i="41"/>
  <c r="A48" i="41"/>
  <c r="C48" i="41" s="1"/>
  <c r="F48" i="41"/>
  <c r="M48" i="41"/>
  <c r="T48" i="41"/>
  <c r="X48" i="41"/>
  <c r="B48" i="41"/>
  <c r="G48" i="41"/>
  <c r="H48" i="41"/>
  <c r="K48" i="41"/>
  <c r="R48" i="41"/>
  <c r="V48" i="41"/>
  <c r="H30" i="41"/>
  <c r="K30" i="41"/>
  <c r="R30" i="41"/>
  <c r="V30" i="41"/>
  <c r="A30" i="41"/>
  <c r="C30" i="41" s="1"/>
  <c r="F30" i="41"/>
  <c r="M30" i="41"/>
  <c r="T30" i="41"/>
  <c r="X30" i="41"/>
  <c r="G30" i="41"/>
  <c r="I30" i="41"/>
  <c r="O30" i="41"/>
  <c r="W30" i="41"/>
  <c r="B30" i="41"/>
  <c r="A24" i="41"/>
  <c r="C24" i="41" s="1"/>
  <c r="F24" i="41"/>
  <c r="M24" i="41"/>
  <c r="T24" i="41"/>
  <c r="X24" i="41"/>
  <c r="B24" i="41"/>
  <c r="G24" i="41"/>
  <c r="H24" i="41"/>
  <c r="K24" i="41"/>
  <c r="R24" i="41"/>
  <c r="V24" i="41"/>
  <c r="I24" i="41"/>
  <c r="W24" i="41"/>
  <c r="L24" i="41"/>
  <c r="O24" i="41"/>
  <c r="X46" i="41"/>
  <c r="T46" i="41"/>
  <c r="M46" i="41"/>
  <c r="F46" i="41"/>
  <c r="A46" i="41"/>
  <c r="C46" i="41" s="1"/>
  <c r="X42" i="41"/>
  <c r="T42" i="41"/>
  <c r="M42" i="41"/>
  <c r="F42" i="41"/>
  <c r="A42" i="41"/>
  <c r="C42" i="41" s="1"/>
  <c r="X38" i="41"/>
  <c r="T38" i="41"/>
  <c r="M38" i="41"/>
  <c r="F38" i="41"/>
  <c r="A38" i="41"/>
  <c r="C38" i="41" s="1"/>
  <c r="A28" i="41"/>
  <c r="C28" i="41" s="1"/>
  <c r="F28" i="41"/>
  <c r="M28" i="41"/>
  <c r="T28" i="41"/>
  <c r="X28" i="41"/>
  <c r="H28" i="41"/>
  <c r="K28" i="41"/>
  <c r="R28" i="41"/>
  <c r="V28" i="41"/>
  <c r="B28" i="41"/>
  <c r="G51" i="41"/>
  <c r="G47" i="41"/>
  <c r="V46" i="41"/>
  <c r="R46" i="41"/>
  <c r="K46" i="41"/>
  <c r="G43" i="41"/>
  <c r="V42" i="41"/>
  <c r="R42" i="41"/>
  <c r="K42" i="41"/>
  <c r="G39" i="41"/>
  <c r="V38" i="41"/>
  <c r="R38" i="41"/>
  <c r="K38" i="41"/>
  <c r="G35" i="41"/>
  <c r="V34" i="41"/>
  <c r="R34" i="41"/>
  <c r="K34" i="41"/>
  <c r="G34" i="41"/>
  <c r="A34" i="41"/>
  <c r="C34" i="41" s="1"/>
  <c r="W28" i="41"/>
  <c r="O28" i="41"/>
  <c r="I28" i="41"/>
  <c r="X22" i="41"/>
  <c r="T22" i="41"/>
  <c r="M22" i="41"/>
  <c r="F22" i="41"/>
  <c r="A22" i="41"/>
  <c r="C22" i="41" s="1"/>
  <c r="V20" i="41"/>
  <c r="R20" i="41"/>
  <c r="K20" i="41"/>
  <c r="H19" i="41"/>
  <c r="K19" i="41"/>
  <c r="R19" i="41"/>
  <c r="V19" i="41"/>
  <c r="B15" i="41"/>
  <c r="G15" i="41"/>
  <c r="H15" i="41"/>
  <c r="K15" i="41"/>
  <c r="R15" i="41"/>
  <c r="V15" i="41"/>
  <c r="A11" i="41"/>
  <c r="C11" i="41" s="1"/>
  <c r="F11" i="41"/>
  <c r="M11" i="41"/>
  <c r="T11" i="41"/>
  <c r="X11" i="41"/>
  <c r="B11" i="41"/>
  <c r="G11" i="41"/>
  <c r="H11" i="41"/>
  <c r="K11" i="41"/>
  <c r="R11" i="41"/>
  <c r="V11" i="41"/>
  <c r="L3" i="41"/>
  <c r="B20" i="41"/>
  <c r="G20" i="41"/>
  <c r="O11" i="41"/>
  <c r="W3" i="41"/>
  <c r="G31" i="41"/>
  <c r="G27" i="41"/>
  <c r="G23" i="41"/>
  <c r="V22" i="41"/>
  <c r="R22" i="41"/>
  <c r="K22" i="41"/>
  <c r="X20" i="41"/>
  <c r="T20" i="41"/>
  <c r="M20" i="41"/>
  <c r="I20" i="41"/>
  <c r="L19" i="41"/>
  <c r="G19" i="41"/>
  <c r="A19" i="41"/>
  <c r="C19" i="41" s="1"/>
  <c r="W15" i="41"/>
  <c r="O15" i="41"/>
  <c r="I15" i="41"/>
  <c r="L11" i="41"/>
  <c r="A3" i="41"/>
  <c r="F3" i="41"/>
  <c r="M3" i="41"/>
  <c r="T3" i="41"/>
  <c r="X3" i="41"/>
  <c r="G3" i="41"/>
  <c r="H3" i="41"/>
  <c r="K3" i="41"/>
  <c r="R3" i="41"/>
  <c r="V3" i="41"/>
  <c r="X13" i="41"/>
  <c r="T13" i="41"/>
  <c r="M13" i="41"/>
  <c r="F13" i="41"/>
  <c r="G12" i="41"/>
  <c r="B12" i="41"/>
  <c r="X9" i="41"/>
  <c r="T9" i="41"/>
  <c r="M9" i="41"/>
  <c r="F9" i="41"/>
  <c r="G8" i="41"/>
  <c r="X5" i="41"/>
  <c r="T5" i="41"/>
  <c r="M5" i="41"/>
  <c r="F5" i="41"/>
  <c r="G4" i="41"/>
  <c r="X12" i="41"/>
  <c r="T12" i="41"/>
  <c r="M12" i="41"/>
  <c r="F12" i="41"/>
  <c r="X8" i="41"/>
  <c r="T8" i="41"/>
  <c r="M8" i="41"/>
  <c r="F8" i="41"/>
  <c r="X4" i="41"/>
  <c r="T4" i="41"/>
  <c r="M4" i="41"/>
  <c r="F4" i="41"/>
  <c r="E2" i="41"/>
  <c r="K2" i="41" l="1"/>
  <c r="J2" i="41"/>
  <c r="M2" i="41"/>
  <c r="X2" i="41"/>
  <c r="A2" i="41"/>
  <c r="H2" i="41"/>
  <c r="F2" i="41"/>
  <c r="G2" i="41"/>
  <c r="O2" i="41"/>
  <c r="R2" i="41"/>
  <c r="V2" i="41"/>
  <c r="L2" i="41"/>
  <c r="S2" i="41"/>
  <c r="W2" i="41"/>
  <c r="I2" i="41"/>
  <c r="T2" i="41"/>
  <c r="C8" i="36" l="1"/>
  <c r="K13" i="35"/>
  <c r="F7" i="17" l="1"/>
  <c r="F20" i="36" l="1"/>
  <c r="D8" i="36"/>
  <c r="E8" i="36" s="1"/>
  <c r="F8" i="36" s="1"/>
  <c r="H8" i="36" s="1"/>
  <c r="I8" i="36" s="1"/>
  <c r="J8" i="36" s="1"/>
  <c r="K8" i="36" s="1"/>
  <c r="L8" i="36" s="1"/>
  <c r="M8" i="36" s="1"/>
  <c r="N8" i="36" s="1"/>
  <c r="O8" i="36" s="1"/>
  <c r="P8" i="36" s="1"/>
  <c r="Q8" i="36" s="1"/>
  <c r="C26" i="35"/>
  <c r="F25" i="35"/>
  <c r="J13" i="35"/>
  <c r="I13" i="35" s="1"/>
  <c r="H13" i="35" s="1"/>
  <c r="G13" i="35" s="1"/>
  <c r="F13" i="35" s="1"/>
  <c r="E13" i="35" s="1"/>
  <c r="D13" i="35" s="1"/>
  <c r="C10" i="17"/>
  <c r="G10" i="17"/>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C5" i="7"/>
  <c r="N3" i="7"/>
  <c r="O4" i="7" s="1"/>
  <c r="B6" i="17"/>
  <c r="C5" i="17"/>
  <c r="C7" i="7"/>
  <c r="P1" i="5" s="1"/>
  <c r="C6" i="7"/>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O13" i="3"/>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AO19" i="3"/>
  <c r="AO21" i="3"/>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C14" i="17"/>
  <c r="C13" i="17"/>
  <c r="B14" i="17"/>
  <c r="B13" i="17"/>
  <c r="X8" i="5"/>
  <c r="R8" i="5"/>
  <c r="L8" i="5"/>
  <c r="F8" i="5"/>
  <c r="F14" i="17"/>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AO22" i="3"/>
  <c r="AO18" i="3"/>
  <c r="AD13" i="3"/>
  <c r="AJ15" i="3"/>
  <c r="AO16" i="3"/>
  <c r="AD16" i="3"/>
  <c r="AO97" i="3"/>
  <c r="AO89" i="3"/>
  <c r="AO81" i="3"/>
  <c r="AO73" i="3"/>
  <c r="AO65" i="3"/>
  <c r="AO57" i="3"/>
  <c r="AO49" i="3"/>
  <c r="AO41" i="3"/>
  <c r="AO33" i="3"/>
  <c r="AR12" i="3"/>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O20" i="3"/>
  <c r="AI12" i="3"/>
  <c r="AI16" i="3"/>
  <c r="F1" i="3"/>
  <c r="B8" i="2" l="1"/>
  <c r="B9" i="2"/>
  <c r="B8" i="41"/>
  <c r="C8" i="41" s="1"/>
  <c r="B9" i="41"/>
  <c r="C9" i="41" s="1"/>
  <c r="B6" i="2"/>
  <c r="B2" i="2"/>
  <c r="B7" i="2"/>
  <c r="B4" i="2"/>
  <c r="B5" i="2"/>
  <c r="B3" i="2"/>
  <c r="B6" i="41"/>
  <c r="C6" i="41" s="1"/>
  <c r="B3" i="41"/>
  <c r="C3" i="41" s="1"/>
  <c r="B5" i="41"/>
  <c r="C5" i="41" s="1"/>
  <c r="B7" i="41"/>
  <c r="C7" i="41" s="1"/>
  <c r="B4" i="41"/>
  <c r="C4" i="41" s="1"/>
  <c r="B2" i="41"/>
  <c r="C2" i="41" s="1"/>
  <c r="I101" i="3"/>
  <c r="C8" i="17" s="1"/>
  <c r="AO12" i="3"/>
  <c r="D6" i="17"/>
  <c r="J1" i="5"/>
  <c r="I105" i="3"/>
  <c r="G12" i="17" s="1"/>
  <c r="AU10" i="3"/>
  <c r="AQ10" i="3"/>
  <c r="C9" i="5" s="1"/>
  <c r="AW10" i="3"/>
  <c r="AS10" i="3"/>
  <c r="AO11" i="3"/>
  <c r="N5" i="7"/>
  <c r="N4" i="7"/>
  <c r="O5" i="7"/>
  <c r="AI13" i="3"/>
  <c r="AI14" i="3"/>
  <c r="AI11" i="3" l="1"/>
  <c r="C11" i="5"/>
  <c r="A5" i="19" s="1"/>
  <c r="B5" i="19" s="1"/>
  <c r="C10" i="5"/>
  <c r="A4" i="19" s="1"/>
  <c r="B4" i="19" s="1"/>
  <c r="E9" i="5"/>
  <c r="A3" i="19"/>
  <c r="B3" i="19" s="1"/>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B2" i="19" s="1"/>
  <c r="C13" i="5"/>
  <c r="A7" i="19" s="1"/>
  <c r="B7" i="19" s="1"/>
  <c r="C12" i="5"/>
  <c r="A6" i="19" s="1"/>
  <c r="B6" i="19" s="1"/>
  <c r="R14" i="5"/>
  <c r="O10" i="5"/>
  <c r="A16" i="19" s="1"/>
  <c r="B16" i="19" s="1"/>
  <c r="O8" i="5"/>
  <c r="A14" i="19" s="1"/>
  <c r="B14" i="19" s="1"/>
  <c r="O12" i="5"/>
  <c r="A18" i="19" s="1"/>
  <c r="B18" i="19" s="1"/>
  <c r="O9" i="5"/>
  <c r="A15" i="19" s="1"/>
  <c r="B15" i="19" s="1"/>
  <c r="O11" i="5"/>
  <c r="A17" i="19" s="1"/>
  <c r="B17" i="19" s="1"/>
  <c r="O13" i="5"/>
  <c r="A19" i="19" s="1"/>
  <c r="B19" i="19" s="1"/>
  <c r="O6" i="7"/>
  <c r="N7" i="7" s="1"/>
  <c r="N6" i="7"/>
  <c r="E11" i="5"/>
  <c r="E10" i="5"/>
  <c r="D10" i="5"/>
  <c r="D9" i="5"/>
  <c r="D5" i="19"/>
  <c r="I5" i="19"/>
  <c r="L5" i="19"/>
  <c r="K5" i="19"/>
  <c r="H5" i="19"/>
  <c r="C5" i="19" l="1"/>
  <c r="D11" i="5"/>
  <c r="I102" i="3"/>
  <c r="C9" i="17" s="1"/>
  <c r="G9" i="17" s="1"/>
  <c r="G11"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O7" i="7"/>
  <c r="N8" i="7" s="1"/>
  <c r="L3" i="19"/>
  <c r="I3" i="19"/>
  <c r="C3" i="19"/>
  <c r="H3" i="19"/>
  <c r="D3" i="19"/>
  <c r="K3" i="19"/>
  <c r="D4" i="19"/>
  <c r="I4" i="19"/>
  <c r="K4" i="19"/>
  <c r="L4" i="19"/>
  <c r="C4" i="19"/>
  <c r="H4" i="19"/>
  <c r="I18" i="19" l="1"/>
  <c r="D18" i="19"/>
  <c r="L18" i="19"/>
  <c r="C18" i="19"/>
  <c r="K18" i="19"/>
  <c r="H18" i="19"/>
  <c r="D10" i="19"/>
  <c r="H10" i="19"/>
  <c r="I10" i="19"/>
  <c r="L10" i="19"/>
  <c r="C10" i="19"/>
  <c r="K10" i="19"/>
  <c r="L11" i="19"/>
  <c r="K11" i="19"/>
  <c r="I11" i="19"/>
  <c r="H11" i="19"/>
  <c r="D11" i="19"/>
  <c r="C11" i="19"/>
  <c r="C21" i="19"/>
  <c r="H21" i="19"/>
  <c r="L21" i="19"/>
  <c r="K21" i="19"/>
  <c r="D21" i="19"/>
  <c r="I21" i="19"/>
  <c r="K13" i="19"/>
  <c r="H13" i="19"/>
  <c r="I13" i="19"/>
  <c r="C13" i="19"/>
  <c r="D13" i="19"/>
  <c r="L13" i="19"/>
  <c r="C15" i="19"/>
  <c r="L15" i="19"/>
  <c r="D15" i="19"/>
  <c r="K15" i="19"/>
  <c r="I15" i="19"/>
  <c r="H15" i="19"/>
  <c r="D22" i="19"/>
  <c r="C22" i="19"/>
  <c r="H22" i="19"/>
  <c r="I22" i="19"/>
  <c r="K22" i="19"/>
  <c r="L22" i="19"/>
  <c r="H25" i="19"/>
  <c r="D25" i="19"/>
  <c r="L25" i="19"/>
  <c r="K25" i="19"/>
  <c r="C25" i="19"/>
  <c r="I25" i="19"/>
  <c r="I16" i="19"/>
  <c r="C16" i="19"/>
  <c r="L16" i="19"/>
  <c r="D16" i="19"/>
  <c r="H16" i="19"/>
  <c r="K16" i="19"/>
  <c r="I23" i="19"/>
  <c r="C23" i="19"/>
  <c r="K23" i="19"/>
  <c r="D23" i="19"/>
  <c r="H23" i="19"/>
  <c r="L23" i="19"/>
  <c r="L14" i="19"/>
  <c r="H14" i="19"/>
  <c r="C14" i="19"/>
  <c r="I14" i="19"/>
  <c r="D14" i="19"/>
  <c r="K14" i="19"/>
  <c r="C19" i="19"/>
  <c r="K19" i="19"/>
  <c r="L19" i="19"/>
  <c r="H19" i="19"/>
  <c r="D19" i="19"/>
  <c r="I19" i="19"/>
  <c r="I2" i="19"/>
  <c r="K2" i="19"/>
  <c r="C2" i="19"/>
  <c r="D2" i="19"/>
  <c r="H2" i="19"/>
  <c r="L2" i="19"/>
  <c r="C24" i="19"/>
  <c r="D24" i="19"/>
  <c r="K24" i="19"/>
  <c r="H24" i="19"/>
  <c r="I24" i="19"/>
  <c r="L24" i="19"/>
  <c r="D9" i="19"/>
  <c r="K9" i="19"/>
  <c r="C9" i="19"/>
  <c r="H9" i="19"/>
  <c r="I9" i="19"/>
  <c r="L9" i="19"/>
  <c r="H7" i="19"/>
  <c r="I7" i="19"/>
  <c r="D7" i="19"/>
  <c r="L7" i="19"/>
  <c r="K7" i="19"/>
  <c r="C7" i="19"/>
  <c r="L8" i="19"/>
  <c r="D8" i="19"/>
  <c r="C8" i="19"/>
  <c r="H8" i="19"/>
  <c r="I8" i="19"/>
  <c r="K8" i="19"/>
  <c r="K17" i="19"/>
  <c r="I17" i="19"/>
  <c r="L17" i="19"/>
  <c r="D17" i="19"/>
  <c r="H17" i="19"/>
  <c r="C17" i="19"/>
  <c r="C6" i="19"/>
  <c r="I6" i="19"/>
  <c r="K6" i="19"/>
  <c r="H6" i="19"/>
  <c r="D6" i="19"/>
  <c r="L6" i="19"/>
  <c r="K20" i="19"/>
  <c r="C20" i="19"/>
  <c r="D20" i="19"/>
  <c r="H20" i="19"/>
  <c r="L20" i="19"/>
  <c r="I20" i="19"/>
  <c r="H12" i="19"/>
  <c r="D12" i="19"/>
  <c r="L12" i="19"/>
  <c r="K12" i="19"/>
  <c r="C12" i="19"/>
  <c r="I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6" authorId="0" shapeId="0">
      <text>
        <r>
          <rPr>
            <sz val="11"/>
            <color indexed="81"/>
            <rFont val="ＭＳ Ｐゴシック"/>
            <family val="3"/>
            <charset val="128"/>
          </rPr>
          <t>県選手権の出場資格がある場合には、OPを選択してください！</t>
        </r>
      </text>
    </comment>
    <comment ref="W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9"/>
            <color indexed="81"/>
            <rFont val="ＭＳ Ｐゴシック"/>
            <family val="3"/>
            <charset val="128"/>
          </rPr>
          <t xml:space="preserve">陸連登録データのJAAF IDをペーストしてください。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9"/>
            <color indexed="81"/>
            <rFont val="ＭＳ Ｐゴシック"/>
            <family val="3"/>
            <charset val="128"/>
          </rPr>
          <t xml:space="preserve">陸連登録データのJAAF IDをペーストしてください。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2" shapeId="0">
      <text>
        <r>
          <rPr>
            <b/>
            <sz val="14"/>
            <color indexed="81"/>
            <rFont val="ＭＳ Ｐゴシック"/>
            <family val="3"/>
            <charset val="128"/>
          </rPr>
          <t>資格習得大会名と年を入力してください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2" shapeId="0">
      <text>
        <r>
          <rPr>
            <b/>
            <sz val="14"/>
            <color indexed="81"/>
            <rFont val="ＭＳ Ｐゴシック"/>
            <family val="3"/>
            <charset val="128"/>
          </rPr>
          <t>資格習得大会名と年を入力してください</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2" shapeId="0">
      <text>
        <r>
          <rPr>
            <b/>
            <sz val="14"/>
            <color indexed="81"/>
            <rFont val="ＭＳ Ｐゴシック"/>
            <family val="3"/>
            <charset val="128"/>
          </rPr>
          <t>資格習得大会名と年を入力してください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2" shapeId="0">
      <text>
        <r>
          <rPr>
            <b/>
            <sz val="14"/>
            <color indexed="81"/>
            <rFont val="ＭＳ Ｐゴシック"/>
            <family val="3"/>
            <charset val="128"/>
          </rPr>
          <t>資格習得大会名と年を入力してください</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2" shapeId="0">
      <text>
        <r>
          <rPr>
            <b/>
            <sz val="14"/>
            <color indexed="81"/>
            <rFont val="ＭＳ Ｐゴシック"/>
            <family val="3"/>
            <charset val="128"/>
          </rPr>
          <t>資格習得大会名と年を入力してください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2" shapeId="0">
      <text>
        <r>
          <rPr>
            <b/>
            <sz val="14"/>
            <color indexed="81"/>
            <rFont val="ＭＳ Ｐゴシック"/>
            <family val="3"/>
            <charset val="128"/>
          </rPr>
          <t>資格習得大会名と年を入力してください</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2" shapeId="0">
      <text>
        <r>
          <rPr>
            <b/>
            <sz val="14"/>
            <color indexed="81"/>
            <rFont val="ＭＳ Ｐゴシック"/>
            <family val="3"/>
            <charset val="128"/>
          </rPr>
          <t>資格習得大会名と年を入力してください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2" shapeId="0">
      <text>
        <r>
          <rPr>
            <b/>
            <sz val="14"/>
            <color indexed="81"/>
            <rFont val="ＭＳ Ｐゴシック"/>
            <family val="3"/>
            <charset val="128"/>
          </rPr>
          <t>資格習得大会名と年を入力してください</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2" shapeId="0">
      <text>
        <r>
          <rPr>
            <b/>
            <sz val="14"/>
            <color indexed="81"/>
            <rFont val="ＭＳ Ｐゴシック"/>
            <family val="3"/>
            <charset val="128"/>
          </rPr>
          <t>資格習得大会名と年を入力してください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2" shapeId="0">
      <text>
        <r>
          <rPr>
            <b/>
            <sz val="14"/>
            <color indexed="81"/>
            <rFont val="ＭＳ Ｐゴシック"/>
            <family val="3"/>
            <charset val="128"/>
          </rPr>
          <t>資格習得大会名と年を入力してください</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2" shapeId="0">
      <text>
        <r>
          <rPr>
            <b/>
            <sz val="14"/>
            <color indexed="81"/>
            <rFont val="ＭＳ Ｐゴシック"/>
            <family val="3"/>
            <charset val="128"/>
          </rPr>
          <t>資格習得大会名と年を入力してください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2" shapeId="0">
      <text>
        <r>
          <rPr>
            <b/>
            <sz val="14"/>
            <color indexed="81"/>
            <rFont val="ＭＳ Ｐゴシック"/>
            <family val="3"/>
            <charset val="128"/>
          </rPr>
          <t>資格習得大会名と年を入力してください</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2" shapeId="0">
      <text>
        <r>
          <rPr>
            <b/>
            <sz val="14"/>
            <color indexed="81"/>
            <rFont val="ＭＳ Ｐゴシック"/>
            <family val="3"/>
            <charset val="128"/>
          </rPr>
          <t>資格習得大会名と年を入力してください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2" shapeId="0">
      <text>
        <r>
          <rPr>
            <b/>
            <sz val="14"/>
            <color indexed="81"/>
            <rFont val="ＭＳ Ｐゴシック"/>
            <family val="3"/>
            <charset val="128"/>
          </rPr>
          <t>資格習得大会名と年を入力してください</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2" shapeId="0">
      <text>
        <r>
          <rPr>
            <b/>
            <sz val="14"/>
            <color indexed="81"/>
            <rFont val="ＭＳ Ｐゴシック"/>
            <family val="3"/>
            <charset val="128"/>
          </rPr>
          <t>資格習得大会名と年を入力してください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2" shapeId="0">
      <text>
        <r>
          <rPr>
            <b/>
            <sz val="14"/>
            <color indexed="81"/>
            <rFont val="ＭＳ Ｐゴシック"/>
            <family val="3"/>
            <charset val="128"/>
          </rPr>
          <t>資格習得大会名と年を入力してください</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2" shapeId="0">
      <text>
        <r>
          <rPr>
            <b/>
            <sz val="14"/>
            <color indexed="81"/>
            <rFont val="ＭＳ Ｐゴシック"/>
            <family val="3"/>
            <charset val="128"/>
          </rPr>
          <t>資格習得大会名と年を入力してください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2" shapeId="0">
      <text>
        <r>
          <rPr>
            <b/>
            <sz val="14"/>
            <color indexed="81"/>
            <rFont val="ＭＳ Ｐゴシック"/>
            <family val="3"/>
            <charset val="128"/>
          </rPr>
          <t>資格習得大会名と年を入力してください</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2" shapeId="0">
      <text>
        <r>
          <rPr>
            <b/>
            <sz val="14"/>
            <color indexed="81"/>
            <rFont val="ＭＳ Ｐゴシック"/>
            <family val="3"/>
            <charset val="128"/>
          </rPr>
          <t>資格習得大会名と年を入力してください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2" shapeId="0">
      <text>
        <r>
          <rPr>
            <b/>
            <sz val="14"/>
            <color indexed="81"/>
            <rFont val="ＭＳ Ｐゴシック"/>
            <family val="3"/>
            <charset val="128"/>
          </rPr>
          <t>資格習得大会名と年を入力してください</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2" shapeId="0">
      <text>
        <r>
          <rPr>
            <b/>
            <sz val="14"/>
            <color indexed="81"/>
            <rFont val="ＭＳ Ｐゴシック"/>
            <family val="3"/>
            <charset val="128"/>
          </rPr>
          <t>資格習得大会名と年を入力してください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2" shapeId="0">
      <text>
        <r>
          <rPr>
            <b/>
            <sz val="14"/>
            <color indexed="81"/>
            <rFont val="ＭＳ Ｐゴシック"/>
            <family val="3"/>
            <charset val="128"/>
          </rPr>
          <t>資格習得大会名と年を入力してください</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2" shapeId="0">
      <text>
        <r>
          <rPr>
            <b/>
            <sz val="14"/>
            <color indexed="81"/>
            <rFont val="ＭＳ Ｐゴシック"/>
            <family val="3"/>
            <charset val="128"/>
          </rPr>
          <t>資格習得大会名と年を入力してください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2" shapeId="0">
      <text>
        <r>
          <rPr>
            <b/>
            <sz val="14"/>
            <color indexed="81"/>
            <rFont val="ＭＳ Ｐゴシック"/>
            <family val="3"/>
            <charset val="128"/>
          </rPr>
          <t>資格習得大会名と年を入力してください</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2" shapeId="0">
      <text>
        <r>
          <rPr>
            <b/>
            <sz val="14"/>
            <color indexed="81"/>
            <rFont val="ＭＳ Ｐゴシック"/>
            <family val="3"/>
            <charset val="128"/>
          </rPr>
          <t>資格習得大会名と年を入力してください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2" shapeId="0">
      <text>
        <r>
          <rPr>
            <b/>
            <sz val="14"/>
            <color indexed="81"/>
            <rFont val="ＭＳ Ｐゴシック"/>
            <family val="3"/>
            <charset val="128"/>
          </rPr>
          <t>資格習得大会名と年を入力してください</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2" shapeId="0">
      <text>
        <r>
          <rPr>
            <b/>
            <sz val="14"/>
            <color indexed="81"/>
            <rFont val="ＭＳ Ｐゴシック"/>
            <family val="3"/>
            <charset val="128"/>
          </rPr>
          <t>資格習得大会名と年を入力してください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2" shapeId="0">
      <text>
        <r>
          <rPr>
            <b/>
            <sz val="14"/>
            <color indexed="81"/>
            <rFont val="ＭＳ Ｐゴシック"/>
            <family val="3"/>
            <charset val="128"/>
          </rPr>
          <t>資格習得大会名と年を入力してください</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2" shapeId="0">
      <text>
        <r>
          <rPr>
            <b/>
            <sz val="14"/>
            <color indexed="81"/>
            <rFont val="ＭＳ Ｐゴシック"/>
            <family val="3"/>
            <charset val="128"/>
          </rPr>
          <t>資格習得大会名と年を入力してください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2" shapeId="0">
      <text>
        <r>
          <rPr>
            <b/>
            <sz val="14"/>
            <color indexed="81"/>
            <rFont val="ＭＳ Ｐゴシック"/>
            <family val="3"/>
            <charset val="128"/>
          </rPr>
          <t>資格習得大会名と年を入力してください</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2" shapeId="0">
      <text>
        <r>
          <rPr>
            <b/>
            <sz val="14"/>
            <color indexed="81"/>
            <rFont val="ＭＳ Ｐゴシック"/>
            <family val="3"/>
            <charset val="128"/>
          </rPr>
          <t>資格習得大会名と年を入力してください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2" shapeId="0">
      <text>
        <r>
          <rPr>
            <b/>
            <sz val="14"/>
            <color indexed="81"/>
            <rFont val="ＭＳ Ｐゴシック"/>
            <family val="3"/>
            <charset val="128"/>
          </rPr>
          <t>資格習得大会名と年を入力してください</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2" shapeId="0">
      <text>
        <r>
          <rPr>
            <b/>
            <sz val="14"/>
            <color indexed="81"/>
            <rFont val="ＭＳ Ｐゴシック"/>
            <family val="3"/>
            <charset val="128"/>
          </rPr>
          <t>資格習得大会名と年を入力してください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2" shapeId="0">
      <text>
        <r>
          <rPr>
            <b/>
            <sz val="14"/>
            <color indexed="81"/>
            <rFont val="ＭＳ Ｐゴシック"/>
            <family val="3"/>
            <charset val="128"/>
          </rPr>
          <t>資格習得大会名と年を入力してください</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2" shapeId="0">
      <text>
        <r>
          <rPr>
            <b/>
            <sz val="14"/>
            <color indexed="81"/>
            <rFont val="ＭＳ Ｐゴシック"/>
            <family val="3"/>
            <charset val="128"/>
          </rPr>
          <t>資格習得大会名と年を入力してください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2" shapeId="0">
      <text>
        <r>
          <rPr>
            <b/>
            <sz val="14"/>
            <color indexed="81"/>
            <rFont val="ＭＳ Ｐゴシック"/>
            <family val="3"/>
            <charset val="128"/>
          </rPr>
          <t>資格習得大会名と年を入力してください</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2" shapeId="0">
      <text>
        <r>
          <rPr>
            <b/>
            <sz val="14"/>
            <color indexed="81"/>
            <rFont val="ＭＳ Ｐゴシック"/>
            <family val="3"/>
            <charset val="128"/>
          </rPr>
          <t>資格習得大会名と年を入力してください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2" shapeId="0">
      <text>
        <r>
          <rPr>
            <b/>
            <sz val="14"/>
            <color indexed="81"/>
            <rFont val="ＭＳ Ｐゴシック"/>
            <family val="3"/>
            <charset val="128"/>
          </rPr>
          <t>資格習得大会名と年を入力してください</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2" shapeId="0">
      <text>
        <r>
          <rPr>
            <b/>
            <sz val="14"/>
            <color indexed="81"/>
            <rFont val="ＭＳ Ｐゴシック"/>
            <family val="3"/>
            <charset val="128"/>
          </rPr>
          <t>資格習得大会名と年を入力してください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2" shapeId="0">
      <text>
        <r>
          <rPr>
            <b/>
            <sz val="14"/>
            <color indexed="81"/>
            <rFont val="ＭＳ Ｐゴシック"/>
            <family val="3"/>
            <charset val="128"/>
          </rPr>
          <t>資格習得大会名と年を入力してください</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2" shapeId="0">
      <text>
        <r>
          <rPr>
            <b/>
            <sz val="14"/>
            <color indexed="81"/>
            <rFont val="ＭＳ Ｐゴシック"/>
            <family val="3"/>
            <charset val="128"/>
          </rPr>
          <t>資格習得大会名と年を入力してください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2" shapeId="0">
      <text>
        <r>
          <rPr>
            <b/>
            <sz val="14"/>
            <color indexed="81"/>
            <rFont val="ＭＳ Ｐゴシック"/>
            <family val="3"/>
            <charset val="128"/>
          </rPr>
          <t>資格習得大会名と年を入力してください</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2" shapeId="0">
      <text>
        <r>
          <rPr>
            <b/>
            <sz val="14"/>
            <color indexed="81"/>
            <rFont val="ＭＳ Ｐゴシック"/>
            <family val="3"/>
            <charset val="128"/>
          </rPr>
          <t>資格習得大会名と年を入力してください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2" shapeId="0">
      <text>
        <r>
          <rPr>
            <b/>
            <sz val="14"/>
            <color indexed="81"/>
            <rFont val="ＭＳ Ｐゴシック"/>
            <family val="3"/>
            <charset val="128"/>
          </rPr>
          <t>資格習得大会名と年を入力してください</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2" shapeId="0">
      <text>
        <r>
          <rPr>
            <b/>
            <sz val="14"/>
            <color indexed="81"/>
            <rFont val="ＭＳ Ｐゴシック"/>
            <family val="3"/>
            <charset val="128"/>
          </rPr>
          <t>資格習得大会名と年を入力してください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2" shapeId="0">
      <text>
        <r>
          <rPr>
            <b/>
            <sz val="14"/>
            <color indexed="81"/>
            <rFont val="ＭＳ Ｐゴシック"/>
            <family val="3"/>
            <charset val="128"/>
          </rPr>
          <t>資格習得大会名と年を入力してください</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2" shapeId="0">
      <text>
        <r>
          <rPr>
            <b/>
            <sz val="14"/>
            <color indexed="81"/>
            <rFont val="ＭＳ Ｐゴシック"/>
            <family val="3"/>
            <charset val="128"/>
          </rPr>
          <t>資格習得大会名と年を入力してください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2" shapeId="0">
      <text>
        <r>
          <rPr>
            <b/>
            <sz val="14"/>
            <color indexed="81"/>
            <rFont val="ＭＳ Ｐゴシック"/>
            <family val="3"/>
            <charset val="128"/>
          </rPr>
          <t>資格習得大会名と年を入力してください</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2" shapeId="0">
      <text>
        <r>
          <rPr>
            <b/>
            <sz val="14"/>
            <color indexed="81"/>
            <rFont val="ＭＳ Ｐゴシック"/>
            <family val="3"/>
            <charset val="128"/>
          </rPr>
          <t>資格習得大会名と年を入力してください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2" shapeId="0">
      <text>
        <r>
          <rPr>
            <b/>
            <sz val="14"/>
            <color indexed="81"/>
            <rFont val="ＭＳ Ｐゴシック"/>
            <family val="3"/>
            <charset val="128"/>
          </rPr>
          <t>資格習得大会名と年を入力してください</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2" shapeId="0">
      <text>
        <r>
          <rPr>
            <b/>
            <sz val="14"/>
            <color indexed="81"/>
            <rFont val="ＭＳ Ｐゴシック"/>
            <family val="3"/>
            <charset val="128"/>
          </rPr>
          <t>資格習得大会名と年を入力してください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2" shapeId="0">
      <text>
        <r>
          <rPr>
            <b/>
            <sz val="14"/>
            <color indexed="81"/>
            <rFont val="ＭＳ Ｐゴシック"/>
            <family val="3"/>
            <charset val="128"/>
          </rPr>
          <t>資格習得大会名と年を入力してください</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2" shapeId="0">
      <text>
        <r>
          <rPr>
            <b/>
            <sz val="14"/>
            <color indexed="81"/>
            <rFont val="ＭＳ Ｐゴシック"/>
            <family val="3"/>
            <charset val="128"/>
          </rPr>
          <t>資格習得大会名と年を入力してください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2" shapeId="0">
      <text>
        <r>
          <rPr>
            <b/>
            <sz val="14"/>
            <color indexed="81"/>
            <rFont val="ＭＳ Ｐゴシック"/>
            <family val="3"/>
            <charset val="128"/>
          </rPr>
          <t>資格習得大会名と年を入力してください</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2" shapeId="0">
      <text>
        <r>
          <rPr>
            <b/>
            <sz val="14"/>
            <color indexed="81"/>
            <rFont val="ＭＳ Ｐゴシック"/>
            <family val="3"/>
            <charset val="128"/>
          </rPr>
          <t>資格習得大会名と年を入力してください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2" shapeId="0">
      <text>
        <r>
          <rPr>
            <b/>
            <sz val="14"/>
            <color indexed="81"/>
            <rFont val="ＭＳ Ｐゴシック"/>
            <family val="3"/>
            <charset val="128"/>
          </rPr>
          <t>資格習得大会名と年を入力してください</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2" shapeId="0">
      <text>
        <r>
          <rPr>
            <b/>
            <sz val="14"/>
            <color indexed="81"/>
            <rFont val="ＭＳ Ｐゴシック"/>
            <family val="3"/>
            <charset val="128"/>
          </rPr>
          <t>資格習得大会名と年を入力してください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2" shapeId="0">
      <text>
        <r>
          <rPr>
            <b/>
            <sz val="14"/>
            <color indexed="81"/>
            <rFont val="ＭＳ Ｐゴシック"/>
            <family val="3"/>
            <charset val="128"/>
          </rPr>
          <t>資格習得大会名と年を入力してください</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2" shapeId="0">
      <text>
        <r>
          <rPr>
            <b/>
            <sz val="14"/>
            <color indexed="81"/>
            <rFont val="ＭＳ Ｐゴシック"/>
            <family val="3"/>
            <charset val="128"/>
          </rPr>
          <t>資格習得大会名と年を入力してください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2" shapeId="0">
      <text>
        <r>
          <rPr>
            <b/>
            <sz val="14"/>
            <color indexed="81"/>
            <rFont val="ＭＳ Ｐゴシック"/>
            <family val="3"/>
            <charset val="128"/>
          </rPr>
          <t>資格習得大会名と年を入力してください</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2" shapeId="0">
      <text>
        <r>
          <rPr>
            <b/>
            <sz val="14"/>
            <color indexed="81"/>
            <rFont val="ＭＳ Ｐゴシック"/>
            <family val="3"/>
            <charset val="128"/>
          </rPr>
          <t>資格習得大会名と年を入力してください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2" shapeId="0">
      <text>
        <r>
          <rPr>
            <b/>
            <sz val="14"/>
            <color indexed="81"/>
            <rFont val="ＭＳ Ｐゴシック"/>
            <family val="3"/>
            <charset val="128"/>
          </rPr>
          <t>資格習得大会名と年を入力してください</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2" shapeId="0">
      <text>
        <r>
          <rPr>
            <b/>
            <sz val="14"/>
            <color indexed="81"/>
            <rFont val="ＭＳ Ｐゴシック"/>
            <family val="3"/>
            <charset val="128"/>
          </rPr>
          <t>資格習得大会名と年を入力してください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2" shapeId="0">
      <text>
        <r>
          <rPr>
            <b/>
            <sz val="14"/>
            <color indexed="81"/>
            <rFont val="ＭＳ Ｐゴシック"/>
            <family val="3"/>
            <charset val="128"/>
          </rPr>
          <t>資格習得大会名と年を入力してください</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2" shapeId="0">
      <text>
        <r>
          <rPr>
            <b/>
            <sz val="14"/>
            <color indexed="81"/>
            <rFont val="ＭＳ Ｐゴシック"/>
            <family val="3"/>
            <charset val="128"/>
          </rPr>
          <t>資格習得大会名と年を入力してください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2" shapeId="0">
      <text>
        <r>
          <rPr>
            <b/>
            <sz val="14"/>
            <color indexed="81"/>
            <rFont val="ＭＳ Ｐゴシック"/>
            <family val="3"/>
            <charset val="128"/>
          </rPr>
          <t>資格習得大会名と年を入力してください</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2" shapeId="0">
      <text>
        <r>
          <rPr>
            <b/>
            <sz val="14"/>
            <color indexed="81"/>
            <rFont val="ＭＳ Ｐゴシック"/>
            <family val="3"/>
            <charset val="128"/>
          </rPr>
          <t>資格習得大会名と年を入力してください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2" shapeId="0">
      <text>
        <r>
          <rPr>
            <b/>
            <sz val="14"/>
            <color indexed="81"/>
            <rFont val="ＭＳ Ｐゴシック"/>
            <family val="3"/>
            <charset val="128"/>
          </rPr>
          <t>資格習得大会名と年を入力してください</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2" shapeId="0">
      <text>
        <r>
          <rPr>
            <b/>
            <sz val="14"/>
            <color indexed="81"/>
            <rFont val="ＭＳ Ｐゴシック"/>
            <family val="3"/>
            <charset val="128"/>
          </rPr>
          <t>資格習得大会名と年を入力してください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2" shapeId="0">
      <text>
        <r>
          <rPr>
            <b/>
            <sz val="14"/>
            <color indexed="81"/>
            <rFont val="ＭＳ Ｐゴシック"/>
            <family val="3"/>
            <charset val="128"/>
          </rPr>
          <t>資格習得大会名と年を入力してください</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2" shapeId="0">
      <text>
        <r>
          <rPr>
            <b/>
            <sz val="14"/>
            <color indexed="81"/>
            <rFont val="ＭＳ Ｐゴシック"/>
            <family val="3"/>
            <charset val="128"/>
          </rPr>
          <t>資格習得大会名と年を入力してください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2" shapeId="0">
      <text>
        <r>
          <rPr>
            <b/>
            <sz val="14"/>
            <color indexed="81"/>
            <rFont val="ＭＳ Ｐゴシック"/>
            <family val="3"/>
            <charset val="128"/>
          </rPr>
          <t>資格習得大会名と年を入力してください</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2" shapeId="0">
      <text>
        <r>
          <rPr>
            <b/>
            <sz val="14"/>
            <color indexed="81"/>
            <rFont val="ＭＳ Ｐゴシック"/>
            <family val="3"/>
            <charset val="128"/>
          </rPr>
          <t>資格習得大会名と年を入力してください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2" shapeId="0">
      <text>
        <r>
          <rPr>
            <b/>
            <sz val="14"/>
            <color indexed="81"/>
            <rFont val="ＭＳ Ｐゴシック"/>
            <family val="3"/>
            <charset val="128"/>
          </rPr>
          <t>資格習得大会名と年を入力してください</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2" shapeId="0">
      <text>
        <r>
          <rPr>
            <b/>
            <sz val="14"/>
            <color indexed="81"/>
            <rFont val="ＭＳ Ｐゴシック"/>
            <family val="3"/>
            <charset val="128"/>
          </rPr>
          <t>資格習得大会名と年を入力してください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2" shapeId="0">
      <text>
        <r>
          <rPr>
            <b/>
            <sz val="14"/>
            <color indexed="81"/>
            <rFont val="ＭＳ Ｐゴシック"/>
            <family val="3"/>
            <charset val="128"/>
          </rPr>
          <t>資格習得大会名と年を入力してください</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2" shapeId="0">
      <text>
        <r>
          <rPr>
            <b/>
            <sz val="14"/>
            <color indexed="81"/>
            <rFont val="ＭＳ Ｐゴシック"/>
            <family val="3"/>
            <charset val="128"/>
          </rPr>
          <t>資格習得大会名と年を入力してください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2" shapeId="0">
      <text>
        <r>
          <rPr>
            <b/>
            <sz val="14"/>
            <color indexed="81"/>
            <rFont val="ＭＳ Ｐゴシック"/>
            <family val="3"/>
            <charset val="128"/>
          </rPr>
          <t>資格習得大会名と年を入力してください</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2" shapeId="0">
      <text>
        <r>
          <rPr>
            <b/>
            <sz val="14"/>
            <color indexed="81"/>
            <rFont val="ＭＳ Ｐゴシック"/>
            <family val="3"/>
            <charset val="128"/>
          </rPr>
          <t>資格習得大会名と年を入力してください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2" shapeId="0">
      <text>
        <r>
          <rPr>
            <b/>
            <sz val="14"/>
            <color indexed="81"/>
            <rFont val="ＭＳ Ｐゴシック"/>
            <family val="3"/>
            <charset val="128"/>
          </rPr>
          <t>資格習得大会名と年を入力してください</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2" shapeId="0">
      <text>
        <r>
          <rPr>
            <b/>
            <sz val="14"/>
            <color indexed="81"/>
            <rFont val="ＭＳ Ｐゴシック"/>
            <family val="3"/>
            <charset val="128"/>
          </rPr>
          <t>資格習得大会名と年を入力してください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2" shapeId="0">
      <text>
        <r>
          <rPr>
            <b/>
            <sz val="14"/>
            <color indexed="81"/>
            <rFont val="ＭＳ Ｐゴシック"/>
            <family val="3"/>
            <charset val="128"/>
          </rPr>
          <t>資格習得大会名と年を入力してください</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2" shapeId="0">
      <text>
        <r>
          <rPr>
            <b/>
            <sz val="14"/>
            <color indexed="81"/>
            <rFont val="ＭＳ Ｐゴシック"/>
            <family val="3"/>
            <charset val="128"/>
          </rPr>
          <t>資格習得大会名と年を入力してください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2" shapeId="0">
      <text>
        <r>
          <rPr>
            <b/>
            <sz val="14"/>
            <color indexed="81"/>
            <rFont val="ＭＳ Ｐゴシック"/>
            <family val="3"/>
            <charset val="128"/>
          </rPr>
          <t>資格習得大会名と年を入力してください</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2" shapeId="0">
      <text>
        <r>
          <rPr>
            <b/>
            <sz val="14"/>
            <color indexed="81"/>
            <rFont val="ＭＳ Ｐゴシック"/>
            <family val="3"/>
            <charset val="128"/>
          </rPr>
          <t>資格習得大会名と年を入力してください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2" shapeId="0">
      <text>
        <r>
          <rPr>
            <b/>
            <sz val="14"/>
            <color indexed="81"/>
            <rFont val="ＭＳ Ｐゴシック"/>
            <family val="3"/>
            <charset val="128"/>
          </rPr>
          <t>資格習得大会名と年を入力してください</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2" shapeId="0">
      <text>
        <r>
          <rPr>
            <b/>
            <sz val="14"/>
            <color indexed="81"/>
            <rFont val="ＭＳ Ｐゴシック"/>
            <family val="3"/>
            <charset val="128"/>
          </rPr>
          <t>資格習得大会名と年を入力してください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2" shapeId="0">
      <text>
        <r>
          <rPr>
            <b/>
            <sz val="14"/>
            <color indexed="81"/>
            <rFont val="ＭＳ Ｐゴシック"/>
            <family val="3"/>
            <charset val="128"/>
          </rPr>
          <t>資格習得大会名と年を入力してください</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2" shapeId="0">
      <text>
        <r>
          <rPr>
            <b/>
            <sz val="14"/>
            <color indexed="81"/>
            <rFont val="ＭＳ Ｐゴシック"/>
            <family val="3"/>
            <charset val="128"/>
          </rPr>
          <t>資格習得大会名と年を入力してください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2" shapeId="0">
      <text>
        <r>
          <rPr>
            <b/>
            <sz val="14"/>
            <color indexed="81"/>
            <rFont val="ＭＳ Ｐゴシック"/>
            <family val="3"/>
            <charset val="128"/>
          </rPr>
          <t>資格習得大会名と年を入力してください</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2" shapeId="0">
      <text>
        <r>
          <rPr>
            <b/>
            <sz val="14"/>
            <color indexed="81"/>
            <rFont val="ＭＳ Ｐゴシック"/>
            <family val="3"/>
            <charset val="128"/>
          </rPr>
          <t>資格習得大会名と年を入力してください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2" shapeId="0">
      <text>
        <r>
          <rPr>
            <b/>
            <sz val="14"/>
            <color indexed="81"/>
            <rFont val="ＭＳ Ｐゴシック"/>
            <family val="3"/>
            <charset val="128"/>
          </rPr>
          <t>資格習得大会名と年を入力してください</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2" shapeId="0">
      <text>
        <r>
          <rPr>
            <b/>
            <sz val="14"/>
            <color indexed="81"/>
            <rFont val="ＭＳ Ｐゴシック"/>
            <family val="3"/>
            <charset val="128"/>
          </rPr>
          <t>資格習得大会名と年を入力してください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2" shapeId="0">
      <text>
        <r>
          <rPr>
            <b/>
            <sz val="14"/>
            <color indexed="81"/>
            <rFont val="ＭＳ Ｐゴシック"/>
            <family val="3"/>
            <charset val="128"/>
          </rPr>
          <t>資格習得大会名と年を入力してください</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2" shapeId="0">
      <text>
        <r>
          <rPr>
            <b/>
            <sz val="14"/>
            <color indexed="81"/>
            <rFont val="ＭＳ Ｐゴシック"/>
            <family val="3"/>
            <charset val="128"/>
          </rPr>
          <t>資格習得大会名と年を入力してください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2" shapeId="0">
      <text>
        <r>
          <rPr>
            <b/>
            <sz val="14"/>
            <color indexed="81"/>
            <rFont val="ＭＳ Ｐゴシック"/>
            <family val="3"/>
            <charset val="128"/>
          </rPr>
          <t>資格習得大会名と年を入力してください</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2" shapeId="0">
      <text>
        <r>
          <rPr>
            <b/>
            <sz val="14"/>
            <color indexed="81"/>
            <rFont val="ＭＳ Ｐゴシック"/>
            <family val="3"/>
            <charset val="128"/>
          </rPr>
          <t>資格習得大会名と年を入力してください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2" shapeId="0">
      <text>
        <r>
          <rPr>
            <b/>
            <sz val="14"/>
            <color indexed="81"/>
            <rFont val="ＭＳ Ｐゴシック"/>
            <family val="3"/>
            <charset val="128"/>
          </rPr>
          <t>資格習得大会名と年を入力してください</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2" shapeId="0">
      <text>
        <r>
          <rPr>
            <b/>
            <sz val="14"/>
            <color indexed="81"/>
            <rFont val="ＭＳ Ｐゴシック"/>
            <family val="3"/>
            <charset val="128"/>
          </rPr>
          <t>資格習得大会名と年を入力してください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2" shapeId="0">
      <text>
        <r>
          <rPr>
            <b/>
            <sz val="14"/>
            <color indexed="81"/>
            <rFont val="ＭＳ Ｐゴシック"/>
            <family val="3"/>
            <charset val="128"/>
          </rPr>
          <t>資格習得大会名と年を入力してください</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2" shapeId="0">
      <text>
        <r>
          <rPr>
            <b/>
            <sz val="14"/>
            <color indexed="81"/>
            <rFont val="ＭＳ Ｐゴシック"/>
            <family val="3"/>
            <charset val="128"/>
          </rPr>
          <t>資格習得大会名と年を入力してください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2" shapeId="0">
      <text>
        <r>
          <rPr>
            <b/>
            <sz val="14"/>
            <color indexed="81"/>
            <rFont val="ＭＳ Ｐゴシック"/>
            <family val="3"/>
            <charset val="128"/>
          </rPr>
          <t>資格習得大会名と年を入力してください</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2" shapeId="0">
      <text>
        <r>
          <rPr>
            <b/>
            <sz val="14"/>
            <color indexed="81"/>
            <rFont val="ＭＳ Ｐゴシック"/>
            <family val="3"/>
            <charset val="128"/>
          </rPr>
          <t>資格習得大会名と年を入力してください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2" shapeId="0">
      <text>
        <r>
          <rPr>
            <b/>
            <sz val="14"/>
            <color indexed="81"/>
            <rFont val="ＭＳ Ｐゴシック"/>
            <family val="3"/>
            <charset val="128"/>
          </rPr>
          <t>資格習得大会名と年を入力してください</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2" shapeId="0">
      <text>
        <r>
          <rPr>
            <b/>
            <sz val="14"/>
            <color indexed="81"/>
            <rFont val="ＭＳ Ｐゴシック"/>
            <family val="3"/>
            <charset val="128"/>
          </rPr>
          <t>資格習得大会名と年を入力してください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2" shapeId="0">
      <text>
        <r>
          <rPr>
            <b/>
            <sz val="14"/>
            <color indexed="81"/>
            <rFont val="ＭＳ Ｐゴシック"/>
            <family val="3"/>
            <charset val="128"/>
          </rPr>
          <t>資格習得大会名と年を入力してください</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2" shapeId="0">
      <text>
        <r>
          <rPr>
            <b/>
            <sz val="14"/>
            <color indexed="81"/>
            <rFont val="ＭＳ Ｐゴシック"/>
            <family val="3"/>
            <charset val="128"/>
          </rPr>
          <t>資格習得大会名と年を入力してください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2" shapeId="0">
      <text>
        <r>
          <rPr>
            <b/>
            <sz val="14"/>
            <color indexed="81"/>
            <rFont val="ＭＳ Ｐゴシック"/>
            <family val="3"/>
            <charset val="128"/>
          </rPr>
          <t>資格習得大会名と年を入力してください</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2" shapeId="0">
      <text>
        <r>
          <rPr>
            <b/>
            <sz val="14"/>
            <color indexed="81"/>
            <rFont val="ＭＳ Ｐゴシック"/>
            <family val="3"/>
            <charset val="128"/>
          </rPr>
          <t>資格習得大会名と年を入力してください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2" shapeId="0">
      <text>
        <r>
          <rPr>
            <b/>
            <sz val="14"/>
            <color indexed="81"/>
            <rFont val="ＭＳ Ｐゴシック"/>
            <family val="3"/>
            <charset val="128"/>
          </rPr>
          <t>資格習得大会名と年を入力してください</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2" shapeId="0">
      <text>
        <r>
          <rPr>
            <b/>
            <sz val="14"/>
            <color indexed="81"/>
            <rFont val="ＭＳ Ｐゴシック"/>
            <family val="3"/>
            <charset val="128"/>
          </rPr>
          <t>資格習得大会名と年を入力してください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2" shapeId="0">
      <text>
        <r>
          <rPr>
            <b/>
            <sz val="14"/>
            <color indexed="81"/>
            <rFont val="ＭＳ Ｐゴシック"/>
            <family val="3"/>
            <charset val="128"/>
          </rPr>
          <t>資格習得大会名と年を入力してください</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2" shapeId="0">
      <text>
        <r>
          <rPr>
            <b/>
            <sz val="14"/>
            <color indexed="81"/>
            <rFont val="ＭＳ Ｐゴシック"/>
            <family val="3"/>
            <charset val="128"/>
          </rPr>
          <t>資格習得大会名と年を入力してください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2" shapeId="0">
      <text>
        <r>
          <rPr>
            <b/>
            <sz val="14"/>
            <color indexed="81"/>
            <rFont val="ＭＳ Ｐゴシック"/>
            <family val="3"/>
            <charset val="128"/>
          </rPr>
          <t>資格習得大会名と年を入力してください</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2" shapeId="0">
      <text>
        <r>
          <rPr>
            <b/>
            <sz val="14"/>
            <color indexed="81"/>
            <rFont val="ＭＳ Ｐゴシック"/>
            <family val="3"/>
            <charset val="128"/>
          </rPr>
          <t>資格習得大会名と年を入力してください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2" shapeId="0">
      <text>
        <r>
          <rPr>
            <b/>
            <sz val="14"/>
            <color indexed="81"/>
            <rFont val="ＭＳ Ｐゴシック"/>
            <family val="3"/>
            <charset val="128"/>
          </rPr>
          <t>資格習得大会名と年を入力してください</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2" shapeId="0">
      <text>
        <r>
          <rPr>
            <b/>
            <sz val="14"/>
            <color indexed="81"/>
            <rFont val="ＭＳ Ｐゴシック"/>
            <family val="3"/>
            <charset val="128"/>
          </rPr>
          <t>資格習得大会名と年を入力してください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2" shapeId="0">
      <text>
        <r>
          <rPr>
            <b/>
            <sz val="14"/>
            <color indexed="81"/>
            <rFont val="ＭＳ Ｐゴシック"/>
            <family val="3"/>
            <charset val="128"/>
          </rPr>
          <t>資格習得大会名と年を入力してください</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2" shapeId="0">
      <text>
        <r>
          <rPr>
            <b/>
            <sz val="14"/>
            <color indexed="81"/>
            <rFont val="ＭＳ Ｐゴシック"/>
            <family val="3"/>
            <charset val="128"/>
          </rPr>
          <t>資格習得大会名と年を入力してください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2" shapeId="0">
      <text>
        <r>
          <rPr>
            <b/>
            <sz val="14"/>
            <color indexed="81"/>
            <rFont val="ＭＳ Ｐゴシック"/>
            <family val="3"/>
            <charset val="128"/>
          </rPr>
          <t>資格習得大会名と年を入力してください</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2" shapeId="0">
      <text>
        <r>
          <rPr>
            <b/>
            <sz val="14"/>
            <color indexed="81"/>
            <rFont val="ＭＳ Ｐゴシック"/>
            <family val="3"/>
            <charset val="128"/>
          </rPr>
          <t>資格習得大会名と年を入力してください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2" shapeId="0">
      <text>
        <r>
          <rPr>
            <b/>
            <sz val="14"/>
            <color indexed="81"/>
            <rFont val="ＭＳ Ｐゴシック"/>
            <family val="3"/>
            <charset val="128"/>
          </rPr>
          <t>資格習得大会名と年を入力してください</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2" shapeId="0">
      <text>
        <r>
          <rPr>
            <b/>
            <sz val="14"/>
            <color indexed="81"/>
            <rFont val="ＭＳ Ｐゴシック"/>
            <family val="3"/>
            <charset val="128"/>
          </rPr>
          <t>資格習得大会名と年を入力してください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2" shapeId="0">
      <text>
        <r>
          <rPr>
            <b/>
            <sz val="14"/>
            <color indexed="81"/>
            <rFont val="ＭＳ Ｐゴシック"/>
            <family val="3"/>
            <charset val="128"/>
          </rPr>
          <t>資格習得大会名と年を入力してください</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2" shapeId="0">
      <text>
        <r>
          <rPr>
            <b/>
            <sz val="14"/>
            <color indexed="81"/>
            <rFont val="ＭＳ Ｐゴシック"/>
            <family val="3"/>
            <charset val="128"/>
          </rPr>
          <t>資格習得大会名と年を入力してください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2" shapeId="0">
      <text>
        <r>
          <rPr>
            <b/>
            <sz val="14"/>
            <color indexed="81"/>
            <rFont val="ＭＳ Ｐゴシック"/>
            <family val="3"/>
            <charset val="128"/>
          </rPr>
          <t>資格習得大会名と年を入力してください</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2" shapeId="0">
      <text>
        <r>
          <rPr>
            <b/>
            <sz val="14"/>
            <color indexed="81"/>
            <rFont val="ＭＳ Ｐゴシック"/>
            <family val="3"/>
            <charset val="128"/>
          </rPr>
          <t>資格習得大会名と年を入力してください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2" shapeId="0">
      <text>
        <r>
          <rPr>
            <b/>
            <sz val="14"/>
            <color indexed="81"/>
            <rFont val="ＭＳ Ｐゴシック"/>
            <family val="3"/>
            <charset val="128"/>
          </rPr>
          <t>資格習得大会名と年を入力してください</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2" shapeId="0">
      <text>
        <r>
          <rPr>
            <b/>
            <sz val="14"/>
            <color indexed="81"/>
            <rFont val="ＭＳ Ｐゴシック"/>
            <family val="3"/>
            <charset val="128"/>
          </rPr>
          <t>資格習得大会名と年を入力してください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2" shapeId="0">
      <text>
        <r>
          <rPr>
            <b/>
            <sz val="14"/>
            <color indexed="81"/>
            <rFont val="ＭＳ Ｐゴシック"/>
            <family val="3"/>
            <charset val="128"/>
          </rPr>
          <t>資格習得大会名と年を入力してください</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2" shapeId="0">
      <text>
        <r>
          <rPr>
            <b/>
            <sz val="14"/>
            <color indexed="81"/>
            <rFont val="ＭＳ Ｐゴシック"/>
            <family val="3"/>
            <charset val="128"/>
          </rPr>
          <t>資格習得大会名と年を入力してください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2" shapeId="0">
      <text>
        <r>
          <rPr>
            <b/>
            <sz val="14"/>
            <color indexed="81"/>
            <rFont val="ＭＳ Ｐゴシック"/>
            <family val="3"/>
            <charset val="128"/>
          </rPr>
          <t>資格習得大会名と年を入力してください</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2" shapeId="0">
      <text>
        <r>
          <rPr>
            <b/>
            <sz val="14"/>
            <color indexed="81"/>
            <rFont val="ＭＳ Ｐゴシック"/>
            <family val="3"/>
            <charset val="128"/>
          </rPr>
          <t>資格習得大会名と年を入力してください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2" shapeId="0">
      <text>
        <r>
          <rPr>
            <b/>
            <sz val="14"/>
            <color indexed="81"/>
            <rFont val="ＭＳ Ｐゴシック"/>
            <family val="3"/>
            <charset val="128"/>
          </rPr>
          <t>資格習得大会名と年を入力してください</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2" shapeId="0">
      <text>
        <r>
          <rPr>
            <b/>
            <sz val="14"/>
            <color indexed="81"/>
            <rFont val="ＭＳ Ｐゴシック"/>
            <family val="3"/>
            <charset val="128"/>
          </rPr>
          <t>資格習得大会名と年を入力してください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2" shapeId="0">
      <text>
        <r>
          <rPr>
            <b/>
            <sz val="14"/>
            <color indexed="81"/>
            <rFont val="ＭＳ Ｐゴシック"/>
            <family val="3"/>
            <charset val="128"/>
          </rPr>
          <t>資格習得大会名と年を入力してください</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2" shapeId="0">
      <text>
        <r>
          <rPr>
            <b/>
            <sz val="14"/>
            <color indexed="81"/>
            <rFont val="ＭＳ Ｐゴシック"/>
            <family val="3"/>
            <charset val="128"/>
          </rPr>
          <t>資格習得大会名と年を入力してください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2" shapeId="0">
      <text>
        <r>
          <rPr>
            <b/>
            <sz val="14"/>
            <color indexed="81"/>
            <rFont val="ＭＳ Ｐゴシック"/>
            <family val="3"/>
            <charset val="128"/>
          </rPr>
          <t>資格習得大会名と年を入力してください</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2" shapeId="0">
      <text>
        <r>
          <rPr>
            <b/>
            <sz val="14"/>
            <color indexed="81"/>
            <rFont val="ＭＳ Ｐゴシック"/>
            <family val="3"/>
            <charset val="128"/>
          </rPr>
          <t>資格習得大会名と年を入力してください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2" shapeId="0">
      <text>
        <r>
          <rPr>
            <b/>
            <sz val="14"/>
            <color indexed="81"/>
            <rFont val="ＭＳ Ｐゴシック"/>
            <family val="3"/>
            <charset val="128"/>
          </rPr>
          <t>資格習得大会名と年を入力してください</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2" shapeId="0">
      <text>
        <r>
          <rPr>
            <b/>
            <sz val="14"/>
            <color indexed="81"/>
            <rFont val="ＭＳ Ｐゴシック"/>
            <family val="3"/>
            <charset val="128"/>
          </rPr>
          <t>資格習得大会名と年を入力してください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2" shapeId="0">
      <text>
        <r>
          <rPr>
            <b/>
            <sz val="14"/>
            <color indexed="81"/>
            <rFont val="ＭＳ Ｐゴシック"/>
            <family val="3"/>
            <charset val="128"/>
          </rPr>
          <t>資格習得大会名と年を入力してください</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2" shapeId="0">
      <text>
        <r>
          <rPr>
            <b/>
            <sz val="14"/>
            <color indexed="81"/>
            <rFont val="ＭＳ Ｐゴシック"/>
            <family val="3"/>
            <charset val="128"/>
          </rPr>
          <t>資格習得大会名と年を入力してください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2" shapeId="0">
      <text>
        <r>
          <rPr>
            <b/>
            <sz val="14"/>
            <color indexed="81"/>
            <rFont val="ＭＳ Ｐゴシック"/>
            <family val="3"/>
            <charset val="128"/>
          </rPr>
          <t>資格習得大会名と年を入力してください</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2" shapeId="0">
      <text>
        <r>
          <rPr>
            <b/>
            <sz val="14"/>
            <color indexed="81"/>
            <rFont val="ＭＳ Ｐゴシック"/>
            <family val="3"/>
            <charset val="128"/>
          </rPr>
          <t>資格習得大会名と年を入力してください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2" shapeId="0">
      <text>
        <r>
          <rPr>
            <b/>
            <sz val="14"/>
            <color indexed="81"/>
            <rFont val="ＭＳ Ｐゴシック"/>
            <family val="3"/>
            <charset val="128"/>
          </rPr>
          <t>資格習得大会名と年を入力してください</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2" shapeId="0">
      <text>
        <r>
          <rPr>
            <b/>
            <sz val="14"/>
            <color indexed="81"/>
            <rFont val="ＭＳ Ｐゴシック"/>
            <family val="3"/>
            <charset val="128"/>
          </rPr>
          <t>資格習得大会名と年を入力してください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2" shapeId="0">
      <text>
        <r>
          <rPr>
            <b/>
            <sz val="14"/>
            <color indexed="81"/>
            <rFont val="ＭＳ Ｐゴシック"/>
            <family val="3"/>
            <charset val="128"/>
          </rPr>
          <t>資格習得大会名と年を入力してください</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2" shapeId="0">
      <text>
        <r>
          <rPr>
            <b/>
            <sz val="14"/>
            <color indexed="81"/>
            <rFont val="ＭＳ Ｐゴシック"/>
            <family val="3"/>
            <charset val="128"/>
          </rPr>
          <t>資格習得大会名と年を入力してください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2" shapeId="0">
      <text>
        <r>
          <rPr>
            <b/>
            <sz val="14"/>
            <color indexed="81"/>
            <rFont val="ＭＳ Ｐゴシック"/>
            <family val="3"/>
            <charset val="128"/>
          </rPr>
          <t>資格習得大会名と年を入力してください</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2" shapeId="0">
      <text>
        <r>
          <rPr>
            <b/>
            <sz val="14"/>
            <color indexed="81"/>
            <rFont val="ＭＳ Ｐゴシック"/>
            <family val="3"/>
            <charset val="128"/>
          </rPr>
          <t>資格習得大会名と年を入力してください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2" shapeId="0">
      <text>
        <r>
          <rPr>
            <b/>
            <sz val="14"/>
            <color indexed="81"/>
            <rFont val="ＭＳ Ｐゴシック"/>
            <family val="3"/>
            <charset val="128"/>
          </rPr>
          <t>資格習得大会名と年を入力してください</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2" shapeId="0">
      <text>
        <r>
          <rPr>
            <b/>
            <sz val="14"/>
            <color indexed="81"/>
            <rFont val="ＭＳ Ｐゴシック"/>
            <family val="3"/>
            <charset val="128"/>
          </rPr>
          <t>資格習得大会名と年を入力してください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2" shapeId="0">
      <text>
        <r>
          <rPr>
            <b/>
            <sz val="14"/>
            <color indexed="81"/>
            <rFont val="ＭＳ Ｐゴシック"/>
            <family val="3"/>
            <charset val="128"/>
          </rPr>
          <t>資格習得大会名と年を入力してください</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2" shapeId="0">
      <text>
        <r>
          <rPr>
            <b/>
            <sz val="14"/>
            <color indexed="81"/>
            <rFont val="ＭＳ Ｐゴシック"/>
            <family val="3"/>
            <charset val="128"/>
          </rPr>
          <t>資格習得大会名と年を入力してください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2" shapeId="0">
      <text>
        <r>
          <rPr>
            <b/>
            <sz val="14"/>
            <color indexed="81"/>
            <rFont val="ＭＳ Ｐゴシック"/>
            <family val="3"/>
            <charset val="128"/>
          </rPr>
          <t>資格習得大会名と年を入力してください</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2" shapeId="0">
      <text>
        <r>
          <rPr>
            <b/>
            <sz val="14"/>
            <color indexed="81"/>
            <rFont val="ＭＳ Ｐゴシック"/>
            <family val="3"/>
            <charset val="128"/>
          </rPr>
          <t>資格習得大会名と年を入力してください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2" shapeId="0">
      <text>
        <r>
          <rPr>
            <b/>
            <sz val="14"/>
            <color indexed="81"/>
            <rFont val="ＭＳ Ｐゴシック"/>
            <family val="3"/>
            <charset val="128"/>
          </rPr>
          <t>資格習得大会名と年を入力してください</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2" shapeId="0">
      <text>
        <r>
          <rPr>
            <b/>
            <sz val="14"/>
            <color indexed="81"/>
            <rFont val="ＭＳ Ｐゴシック"/>
            <family val="3"/>
            <charset val="128"/>
          </rPr>
          <t>資格習得大会名と年を入力してください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2" shapeId="0">
      <text>
        <r>
          <rPr>
            <b/>
            <sz val="14"/>
            <color indexed="81"/>
            <rFont val="ＭＳ Ｐゴシック"/>
            <family val="3"/>
            <charset val="128"/>
          </rPr>
          <t>資格習得大会名と年を入力してください</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2" shapeId="0">
      <text>
        <r>
          <rPr>
            <b/>
            <sz val="14"/>
            <color indexed="81"/>
            <rFont val="ＭＳ Ｐゴシック"/>
            <family val="3"/>
            <charset val="128"/>
          </rPr>
          <t>資格習得大会名と年を入力してください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2" shapeId="0">
      <text>
        <r>
          <rPr>
            <b/>
            <sz val="14"/>
            <color indexed="81"/>
            <rFont val="ＭＳ Ｐゴシック"/>
            <family val="3"/>
            <charset val="128"/>
          </rPr>
          <t>資格習得大会名と年を入力してください</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2" shapeId="0">
      <text>
        <r>
          <rPr>
            <b/>
            <sz val="14"/>
            <color indexed="81"/>
            <rFont val="ＭＳ Ｐゴシック"/>
            <family val="3"/>
            <charset val="128"/>
          </rPr>
          <t>資格習得大会名と年を入力してください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2" shapeId="0">
      <text>
        <r>
          <rPr>
            <b/>
            <sz val="14"/>
            <color indexed="81"/>
            <rFont val="ＭＳ Ｐゴシック"/>
            <family val="3"/>
            <charset val="128"/>
          </rPr>
          <t>資格習得大会名と年を入力してください</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2" shapeId="0">
      <text>
        <r>
          <rPr>
            <b/>
            <sz val="14"/>
            <color indexed="81"/>
            <rFont val="ＭＳ Ｐゴシック"/>
            <family val="3"/>
            <charset val="128"/>
          </rPr>
          <t>資格習得大会名と年を入力してください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2" shapeId="0">
      <text>
        <r>
          <rPr>
            <b/>
            <sz val="14"/>
            <color indexed="81"/>
            <rFont val="ＭＳ Ｐゴシック"/>
            <family val="3"/>
            <charset val="128"/>
          </rPr>
          <t>資格習得大会名と年を入力してください</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2" shapeId="0">
      <text>
        <r>
          <rPr>
            <b/>
            <sz val="14"/>
            <color indexed="81"/>
            <rFont val="ＭＳ Ｐゴシック"/>
            <family val="3"/>
            <charset val="128"/>
          </rPr>
          <t>資格習得大会名と年を入力してください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2" shapeId="0">
      <text>
        <r>
          <rPr>
            <b/>
            <sz val="14"/>
            <color indexed="81"/>
            <rFont val="ＭＳ Ｐゴシック"/>
            <family val="3"/>
            <charset val="128"/>
          </rPr>
          <t>資格習得大会名と年を入力してください</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2" shapeId="0">
      <text>
        <r>
          <rPr>
            <b/>
            <sz val="14"/>
            <color indexed="81"/>
            <rFont val="ＭＳ Ｐゴシック"/>
            <family val="3"/>
            <charset val="128"/>
          </rPr>
          <t>資格習得大会名と年を入力してください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2" shapeId="0">
      <text>
        <r>
          <rPr>
            <b/>
            <sz val="14"/>
            <color indexed="81"/>
            <rFont val="ＭＳ Ｐゴシック"/>
            <family val="3"/>
            <charset val="128"/>
          </rPr>
          <t>資格習得大会名と年を入力してください</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2" shapeId="0">
      <text>
        <r>
          <rPr>
            <b/>
            <sz val="14"/>
            <color indexed="81"/>
            <rFont val="ＭＳ Ｐゴシック"/>
            <family val="3"/>
            <charset val="128"/>
          </rPr>
          <t>資格習得大会名と年を入力してください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2" shapeId="0">
      <text>
        <r>
          <rPr>
            <b/>
            <sz val="14"/>
            <color indexed="81"/>
            <rFont val="ＭＳ Ｐゴシック"/>
            <family val="3"/>
            <charset val="128"/>
          </rPr>
          <t>資格習得大会名と年を入力してください</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2" shapeId="0">
      <text>
        <r>
          <rPr>
            <b/>
            <sz val="14"/>
            <color indexed="81"/>
            <rFont val="ＭＳ Ｐゴシック"/>
            <family val="3"/>
            <charset val="128"/>
          </rPr>
          <t>資格習得大会名と年を入力してください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2" shapeId="0">
      <text>
        <r>
          <rPr>
            <b/>
            <sz val="14"/>
            <color indexed="81"/>
            <rFont val="ＭＳ Ｐゴシック"/>
            <family val="3"/>
            <charset val="128"/>
          </rPr>
          <t>資格習得大会名と年を入力してください</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2" shapeId="0">
      <text>
        <r>
          <rPr>
            <b/>
            <sz val="14"/>
            <color indexed="81"/>
            <rFont val="ＭＳ Ｐゴシック"/>
            <family val="3"/>
            <charset val="128"/>
          </rPr>
          <t>資格習得大会名と年を入力してください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2" shapeId="0">
      <text>
        <r>
          <rPr>
            <b/>
            <sz val="14"/>
            <color indexed="81"/>
            <rFont val="ＭＳ Ｐゴシック"/>
            <family val="3"/>
            <charset val="128"/>
          </rPr>
          <t>資格習得大会名と年を入力してください</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2" shapeId="0">
      <text>
        <r>
          <rPr>
            <b/>
            <sz val="14"/>
            <color indexed="81"/>
            <rFont val="ＭＳ Ｐゴシック"/>
            <family val="3"/>
            <charset val="128"/>
          </rPr>
          <t>資格習得大会名と年を入力してください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2" shapeId="0">
      <text>
        <r>
          <rPr>
            <b/>
            <sz val="14"/>
            <color indexed="81"/>
            <rFont val="ＭＳ Ｐゴシック"/>
            <family val="3"/>
            <charset val="128"/>
          </rPr>
          <t>資格習得大会名と年を入力してください</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2" shapeId="0">
      <text>
        <r>
          <rPr>
            <b/>
            <sz val="14"/>
            <color indexed="81"/>
            <rFont val="ＭＳ Ｐゴシック"/>
            <family val="3"/>
            <charset val="128"/>
          </rPr>
          <t>資格習得大会名と年を入力してください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2" shapeId="0">
      <text>
        <r>
          <rPr>
            <b/>
            <sz val="14"/>
            <color indexed="81"/>
            <rFont val="ＭＳ Ｐゴシック"/>
            <family val="3"/>
            <charset val="128"/>
          </rPr>
          <t>資格習得大会名と年を入力してください</t>
        </r>
      </text>
    </comment>
  </commentList>
</comments>
</file>

<file path=xl/sharedStrings.xml><?xml version="1.0" encoding="utf-8"?>
<sst xmlns="http://schemas.openxmlformats.org/spreadsheetml/2006/main" count="3491" uniqueCount="1702">
  <si>
    <t>ﾅﾝﾊﾞｰ</t>
    <phoneticPr fontId="6"/>
  </si>
  <si>
    <t>学年</t>
    <rPh sb="0" eb="2">
      <t>ガクネン</t>
    </rPh>
    <phoneticPr fontId="6"/>
  </si>
  <si>
    <t>男</t>
    <rPh sb="0" eb="1">
      <t>オトコ</t>
    </rPh>
    <phoneticPr fontId="6"/>
  </si>
  <si>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</si>
  <si>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</si>
  <si>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</si>
  <si>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</si>
  <si>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</si>
  <si>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</si>
  <si>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</si>
  <si>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</si>
  <si>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</si>
  <si>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</si>
  <si>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</si>
  <si>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</si>
  <si>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</si>
  <si>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</si>
  <si>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</si>
  <si>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</si>
  <si>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</si>
  <si>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</si>
  <si>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</si>
  <si>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</si>
  <si>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</si>
  <si>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</si>
  <si>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</si>
  <si>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</si>
  <si>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</si>
  <si>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</si>
  <si>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</si>
  <si>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</si>
  <si>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</si>
  <si>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</si>
  <si>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</si>
  <si>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</si>
  <si>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</si>
  <si>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</si>
  <si>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6"/>
  </si>
  <si>
    <t>性別</t>
    <rPh sb="0" eb="2">
      <t>セイベツ</t>
    </rPh>
    <phoneticPr fontId="6"/>
  </si>
  <si>
    <t>記録</t>
    <rPh sb="0" eb="2">
      <t>キロク</t>
    </rPh>
    <phoneticPr fontId="6"/>
  </si>
  <si>
    <t>種目３</t>
    <rPh sb="0" eb="2">
      <t>シュモク</t>
    </rPh>
    <phoneticPr fontId="6"/>
  </si>
  <si>
    <t>例</t>
    <rPh sb="0" eb="1">
      <t>レイ</t>
    </rPh>
    <phoneticPr fontId="6"/>
  </si>
  <si>
    <t>4X100mR</t>
    <phoneticPr fontId="6"/>
  </si>
  <si>
    <t>4X400mR</t>
    <phoneticPr fontId="6"/>
  </si>
  <si>
    <t>氏　名</t>
    <rPh sb="0" eb="1">
      <t>シ</t>
    </rPh>
    <rPh sb="2" eb="3">
      <t>メイ</t>
    </rPh>
    <phoneticPr fontId="6"/>
  </si>
  <si>
    <t>A4サイズ</t>
    <phoneticPr fontId="10"/>
  </si>
  <si>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0"/>
  </si>
  <si>
    <t>女</t>
    <rPh sb="0" eb="1">
      <t>オンナ</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</si>
  <si>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</si>
  <si>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</si>
  <si>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</si>
  <si>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</si>
  <si>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</si>
  <si>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</si>
  <si>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</si>
  <si>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</si>
  <si>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</si>
  <si>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</si>
  <si>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</si>
  <si>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</si>
  <si>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</si>
  <si>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6"/>
  </si>
  <si>
    <t xml:space="preserve">チーム名 </t>
    <rPh sb="3" eb="4">
      <t>メイ</t>
    </rPh>
    <phoneticPr fontId="6"/>
  </si>
  <si>
    <t>12m00</t>
    <phoneticPr fontId="6"/>
  </si>
  <si>
    <t>54秒23</t>
    <rPh sb="2" eb="3">
      <t>ビョウ</t>
    </rPh>
    <phoneticPr fontId="6"/>
  </si>
  <si>
    <t>↓</t>
    <phoneticPr fontId="6"/>
  </si>
  <si>
    <t>期　日</t>
    <rPh sb="0" eb="1">
      <t>キ</t>
    </rPh>
    <rPh sb="2" eb="3">
      <t>ヒ</t>
    </rPh>
    <phoneticPr fontId="6"/>
  </si>
  <si>
    <t>会　場</t>
    <rPh sb="0" eb="1">
      <t>カイ</t>
    </rPh>
    <rPh sb="2" eb="3">
      <t>バ</t>
    </rPh>
    <phoneticPr fontId="6"/>
  </si>
  <si>
    <t>送付先</t>
    <rPh sb="0" eb="2">
      <t>ソウフ</t>
    </rPh>
    <rPh sb="2" eb="3">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</si>
  <si>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</si>
  <si>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　　 のときは整数で表示されます。</t>
    <rPh sb="7" eb="9">
      <t>セイスウ</t>
    </rPh>
    <rPh sb="10" eb="12">
      <t>ヒョウジ</t>
    </rPh>
    <phoneticPr fontId="6"/>
  </si>
  <si>
    <t>　　なっていることを確認してください。</t>
    <rPh sb="10" eb="12">
      <t>カクニン</t>
    </rPh>
    <phoneticPr fontId="6"/>
  </si>
  <si>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6"/>
  </si>
  <si>
    <t>男100m</t>
    <rPh sb="0" eb="1">
      <t>ダン</t>
    </rPh>
    <phoneticPr fontId="6"/>
  </si>
  <si>
    <t>男砲丸投</t>
    <rPh sb="0" eb="1">
      <t>オトコ</t>
    </rPh>
    <rPh sb="1" eb="4">
      <t>ホウガンナ</t>
    </rPh>
    <phoneticPr fontId="10"/>
  </si>
  <si>
    <t>男1500m</t>
    <phoneticPr fontId="6"/>
  </si>
  <si>
    <t>★記録がない場合は空欄にしてください。</t>
    <rPh sb="1" eb="3">
      <t>キロク</t>
    </rPh>
    <rPh sb="6" eb="8">
      <t>バアイ</t>
    </rPh>
    <rPh sb="9" eb="11">
      <t>クウラン</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</si>
  <si>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</si>
  <si>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</si>
  <si>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</si>
  <si>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　＜注意事項等＞</t>
    <rPh sb="2" eb="4">
      <t>チュウイ</t>
    </rPh>
    <rPh sb="4" eb="6">
      <t>ジコウ</t>
    </rPh>
    <rPh sb="6" eb="7">
      <t>トウ</t>
    </rPh>
    <phoneticPr fontId="6"/>
  </si>
  <si>
    <t>　 ※記録が１分未満で、10分の1以下が「00」</t>
    <rPh sb="3" eb="5">
      <t>キロク</t>
    </rPh>
    <rPh sb="7" eb="8">
      <t>フン</t>
    </rPh>
    <rPh sb="8" eb="10">
      <t>ミマン</t>
    </rPh>
    <rPh sb="14" eb="15">
      <t>ブン</t>
    </rPh>
    <rPh sb="17" eb="19">
      <t>イカ</t>
    </rPh>
    <phoneticPr fontId="6"/>
  </si>
  <si>
    <t>例１</t>
    <rPh sb="0" eb="1">
      <t>レイ</t>
    </rPh>
    <phoneticPr fontId="6"/>
  </si>
  <si>
    <t>例２</t>
    <rPh sb="0" eb="1">
      <t>レイ</t>
    </rPh>
    <phoneticPr fontId="6"/>
  </si>
  <si>
    <t>例３</t>
    <rPh sb="0" eb="1">
      <t>レイ</t>
    </rPh>
    <phoneticPr fontId="6"/>
  </si>
  <si>
    <t>ﾌﾘｶﾞﾅ</t>
    <phoneticPr fontId="6"/>
  </si>
  <si>
    <t>種目</t>
    <rPh sb="0" eb="2">
      <t>シュモク</t>
    </rPh>
    <phoneticPr fontId="40"/>
  </si>
  <si>
    <t>男4X100mR</t>
    <rPh sb="0" eb="1">
      <t>オトコ</t>
    </rPh>
    <phoneticPr fontId="6"/>
  </si>
  <si>
    <t>男4X400mR</t>
    <rPh sb="0" eb="1">
      <t>オトコ</t>
    </rPh>
    <phoneticPr fontId="6"/>
  </si>
  <si>
    <t>女4X100mR</t>
    <phoneticPr fontId="6"/>
  </si>
  <si>
    <t>女4X400mR</t>
    <phoneticPr fontId="6"/>
  </si>
  <si>
    <t>男子</t>
    <rPh sb="0" eb="2">
      <t>ダンシ</t>
    </rPh>
    <phoneticPr fontId="40"/>
  </si>
  <si>
    <t>女子</t>
    <rPh sb="0" eb="2">
      <t>ジョシ</t>
    </rPh>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</si>
  <si>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</si>
  <si>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</si>
  <si>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t>ｶﾅ</t>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</si>
  <si>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</si>
  <si>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</si>
  <si>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t>
    <phoneticPr fontId="6"/>
  </si>
  <si>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</si>
  <si>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</si>
  <si>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</si>
  <si>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</si>
  <si>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</si>
  <si>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</si>
  <si>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</si>
  <si>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</si>
  <si>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男1600R</t>
    <rPh sb="0" eb="1">
      <t>オトコ</t>
    </rPh>
    <phoneticPr fontId="6"/>
  </si>
  <si>
    <t>女400R</t>
    <rPh sb="0" eb="1">
      <t>オンナ</t>
    </rPh>
    <phoneticPr fontId="6"/>
  </si>
  <si>
    <t>女1600R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</si>
  <si>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</si>
  <si>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</si>
  <si>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</si>
  <si>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</si>
  <si>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〒463-8799　守山郵便局　私書箱１４号　名古屋地区陸上競技協会</t>
    <rPh sb="23" eb="26">
      <t>ナゴヤ</t>
    </rPh>
    <rPh sb="26" eb="28">
      <t>チク</t>
    </rPh>
    <phoneticPr fontId="6"/>
  </si>
  <si>
    <t>種　目　数</t>
    <rPh sb="0" eb="1">
      <t>シュ</t>
    </rPh>
    <rPh sb="2" eb="3">
      <t>メ</t>
    </rPh>
    <rPh sb="4" eb="5">
      <t>スウ</t>
    </rPh>
    <phoneticPr fontId="10"/>
  </si>
  <si>
    <t>種目計</t>
    <rPh sb="0" eb="2">
      <t>シュモク</t>
    </rPh>
    <rPh sb="2" eb="3">
      <t>ケイ</t>
    </rPh>
    <phoneticPr fontId="6"/>
  </si>
  <si>
    <t>種目数</t>
    <rPh sb="0" eb="3">
      <t>シュモクスウ</t>
    </rPh>
    <phoneticPr fontId="10"/>
  </si>
  <si>
    <t>リレー</t>
    <phoneticPr fontId="10"/>
  </si>
  <si>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6"/>
  </si>
  <si>
    <t>リレー計</t>
    <rPh sb="3" eb="4">
      <t>ケイ</t>
    </rPh>
    <phoneticPr fontId="6"/>
  </si>
  <si>
    <t>プログラム購入部数</t>
    <phoneticPr fontId="10"/>
  </si>
  <si>
    <t>部</t>
    <rPh sb="0" eb="1">
      <t>ブ</t>
    </rPh>
    <phoneticPr fontId="10"/>
  </si>
  <si>
    <t>役員のできる方のお名前を入力してください</t>
    <rPh sb="0" eb="2">
      <t>ヤクイン</t>
    </rPh>
    <rPh sb="6" eb="7">
      <t>カタ</t>
    </rPh>
    <rPh sb="9" eb="11">
      <t>ナマ</t>
    </rPh>
    <rPh sb="12" eb="14">
      <t>ニュウリョク</t>
    </rPh>
    <phoneticPr fontId="6"/>
  </si>
  <si>
    <t>申込責任者</t>
    <rPh sb="0" eb="2">
      <t>モウシコミ</t>
    </rPh>
    <rPh sb="2" eb="5">
      <t>セキニ</t>
    </rPh>
    <phoneticPr fontId="6"/>
  </si>
  <si>
    <t>申込責任者</t>
    <rPh sb="0" eb="2">
      <t>モウシコミ</t>
    </rPh>
    <rPh sb="2" eb="5">
      <t>セキニンシャ</t>
    </rPh>
    <phoneticPr fontId="6"/>
  </si>
  <si>
    <t>部</t>
    <rPh sb="0" eb="1">
      <t>ブ</t>
    </rPh>
    <phoneticPr fontId="6"/>
  </si>
  <si>
    <t>役員のできる方のお名前</t>
    <rPh sb="0" eb="2">
      <t>ヤクイン</t>
    </rPh>
    <rPh sb="6" eb="7">
      <t>カタ</t>
    </rPh>
    <rPh sb="9" eb="11">
      <t>ナマ</t>
    </rPh>
    <phoneticPr fontId="6"/>
  </si>
  <si>
    <t>OP</t>
    <phoneticPr fontId="6"/>
  </si>
  <si>
    <t>参加人数</t>
    <rPh sb="0" eb="4">
      <t>サンカニンズウ</t>
    </rPh>
    <phoneticPr fontId="10"/>
  </si>
  <si>
    <t>男女計</t>
    <rPh sb="0" eb="3">
      <t>ダンジョ</t>
    </rPh>
    <phoneticPr fontId="6"/>
  </si>
  <si>
    <t>③選手情報入力</t>
    <rPh sb="1" eb="3">
      <t>センシュ</t>
    </rPh>
    <rPh sb="3" eb="5">
      <t>ジョウホウ</t>
    </rPh>
    <rPh sb="5" eb="7">
      <t>ニュウリョク</t>
    </rPh>
    <phoneticPr fontId="6"/>
  </si>
  <si>
    <t>④リレー情報確認</t>
    <rPh sb="4" eb="6">
      <t>ジョウホウ</t>
    </rPh>
    <rPh sb="6" eb="8">
      <t>カクニン</t>
    </rPh>
    <phoneticPr fontId="6"/>
  </si>
  <si>
    <t>⑤種目別人数一覧表</t>
    <rPh sb="1" eb="4">
      <t>シュモクベツ</t>
    </rPh>
    <rPh sb="4" eb="6">
      <t>ニンズウ</t>
    </rPh>
    <rPh sb="6" eb="8">
      <t>イチラン</t>
    </rPh>
    <rPh sb="8" eb="9">
      <t>ヒョウ</t>
    </rPh>
    <phoneticPr fontId="6"/>
  </si>
  <si>
    <t>絶対に、行を空けて入力しないでください。</t>
    <rPh sb="0" eb="2">
      <t>ゼッタイ</t>
    </rPh>
    <rPh sb="4" eb="5">
      <t>ギョウ</t>
    </rPh>
    <rPh sb="6" eb="7">
      <t>ア</t>
    </rPh>
    <rPh sb="9" eb="11">
      <t>ニュウリョク</t>
    </rPh>
    <phoneticPr fontId="6"/>
  </si>
  <si>
    <t>20m</t>
    <phoneticPr fontId="6"/>
  </si>
  <si>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6"/>
  </si>
  <si>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6"/>
  </si>
  <si>
    <t>２</t>
  </si>
  <si>
    <t>※このファイルをメールに添付して送信してください！</t>
    <rPh sb="12" eb="14">
      <t>テンプ</t>
    </rPh>
    <rPh sb="16" eb="18">
      <t>ソウシン</t>
    </rPh>
    <phoneticPr fontId="6"/>
  </si>
  <si>
    <t>プログラム事前申し込み１部</t>
    <rPh sb="5" eb="7">
      <t>ジゼン</t>
    </rPh>
    <rPh sb="7" eb="8">
      <t>モウ</t>
    </rPh>
    <rPh sb="9" eb="10">
      <t>コ</t>
    </rPh>
    <rPh sb="12" eb="13">
      <t>ブ</t>
    </rPh>
    <phoneticPr fontId="6"/>
  </si>
  <si>
    <t>口座番号</t>
    <rPh sb="0" eb="2">
      <t>コウザ</t>
    </rPh>
    <rPh sb="2" eb="4">
      <t>バンゴウ</t>
    </rPh>
    <phoneticPr fontId="60"/>
  </si>
  <si>
    <t>00870 = 3 = 90904</t>
  </si>
  <si>
    <t>加入者名</t>
    <rPh sb="0" eb="3">
      <t>カニュウシャ</t>
    </rPh>
    <rPh sb="3" eb="4">
      <t>メイ</t>
    </rPh>
    <phoneticPr fontId="60"/>
  </si>
  <si>
    <t>名古屋地区陸上競技協会</t>
    <rPh sb="5" eb="7">
      <t>リクジョウ</t>
    </rPh>
    <rPh sb="7" eb="9">
      <t>キョウギ</t>
    </rPh>
    <rPh sb="9" eb="11">
      <t>キョウカイ</t>
    </rPh>
    <phoneticPr fontId="60"/>
  </si>
  <si>
    <t>金　　額</t>
    <rPh sb="0" eb="1">
      <t>キン</t>
    </rPh>
    <rPh sb="3" eb="4">
      <t>ガク</t>
    </rPh>
    <phoneticPr fontId="60"/>
  </si>
  <si>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0"/>
  </si>
  <si>
    <t>通信欄に記入事項（おところ、おなまえの他に）</t>
    <rPh sb="0" eb="3">
      <t>ツウシンラン</t>
    </rPh>
    <rPh sb="4" eb="6">
      <t>キニュウ</t>
    </rPh>
    <rPh sb="6" eb="8">
      <t>ジコウ</t>
    </rPh>
    <rPh sb="19" eb="20">
      <t>ホカ</t>
    </rPh>
    <phoneticPr fontId="60"/>
  </si>
  <si>
    <t>店名</t>
    <rPh sb="0" eb="2">
      <t>テンメイ</t>
    </rPh>
    <phoneticPr fontId="60"/>
  </si>
  <si>
    <t>〇八九</t>
    <rPh sb="0" eb="3">
      <t>０８９</t>
    </rPh>
    <phoneticPr fontId="60"/>
  </si>
  <si>
    <t>店</t>
    <rPh sb="0" eb="1">
      <t>テン</t>
    </rPh>
    <phoneticPr fontId="60"/>
  </si>
  <si>
    <t>店番</t>
    <rPh sb="0" eb="1">
      <t>テン</t>
    </rPh>
    <rPh sb="1" eb="2">
      <t>バン</t>
    </rPh>
    <phoneticPr fontId="60"/>
  </si>
  <si>
    <t>０８９</t>
  </si>
  <si>
    <t>ｾﾞﾛﾊﾁｷｭｳ</t>
  </si>
  <si>
    <t>預金項目</t>
    <rPh sb="0" eb="2">
      <t>ヨキン</t>
    </rPh>
    <rPh sb="2" eb="4">
      <t>コウモク</t>
    </rPh>
    <phoneticPr fontId="60"/>
  </si>
  <si>
    <t>当座預金</t>
    <rPh sb="0" eb="2">
      <t>トウザ</t>
    </rPh>
    <rPh sb="2" eb="4">
      <t>ヨキン</t>
    </rPh>
    <phoneticPr fontId="60"/>
  </si>
  <si>
    <t>００９０９０４</t>
  </si>
  <si>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</si>
  <si>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</si>
  <si>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t>①団体情報入力</t>
    <rPh sb="1" eb="3">
      <t>ダン</t>
    </rPh>
    <rPh sb="3" eb="5">
      <t>ジョウホウ</t>
    </rPh>
    <rPh sb="5" eb="7">
      <t>ニュウリョク</t>
    </rPh>
    <phoneticPr fontId="6"/>
  </si>
  <si>
    <t>団体名検索</t>
    <rPh sb="0" eb="2">
      <t>ダンタイ</t>
    </rPh>
    <rPh sb="2" eb="3">
      <t>メイ</t>
    </rPh>
    <rPh sb="3" eb="5">
      <t>ケンサク</t>
    </rPh>
    <phoneticPr fontId="6"/>
  </si>
  <si>
    <t>団体名</t>
    <rPh sb="0" eb="2">
      <t>ダンタイ</t>
    </rPh>
    <rPh sb="2" eb="3">
      <t>メイ</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</si>
  <si>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</si>
  <si>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</si>
  <si>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</si>
  <si>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←入力</t>
    <rPh sb="1" eb="3">
      <t>ニュウリョク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</si>
  <si>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</si>
  <si>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プログラム購入部数</t>
    <phoneticPr fontId="6"/>
  </si>
  <si>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6"/>
  </si>
  <si>
    <t>団体名略称</t>
  </si>
  <si>
    <t>団体名カナ</t>
  </si>
  <si>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</si>
  <si>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</si>
  <si>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</si>
  <si>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</si>
  <si>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</si>
  <si>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</si>
  <si>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</si>
  <si>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</si>
  <si>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</si>
  <si>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</si>
  <si>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</si>
  <si>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</si>
  <si>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</si>
  <si>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</si>
  <si>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愛知電機</t>
  </si>
  <si>
    <t>アイチデンキ</t>
  </si>
  <si>
    <t>ANC</t>
  </si>
  <si>
    <t>アイチナゴヤクラブ</t>
  </si>
  <si>
    <t>愛知茗友ｸﾗﾌﾞ</t>
  </si>
  <si>
    <t>アイチメイユウクラブ</t>
  </si>
  <si>
    <t>アクアAC</t>
  </si>
  <si>
    <t>アクアエシー</t>
  </si>
  <si>
    <t>ｳｨﾝﾄﾞﾗﾝ</t>
  </si>
  <si>
    <t>ウィンドラン</t>
  </si>
  <si>
    <t>AGX</t>
  </si>
  <si>
    <t>エージーエックス</t>
  </si>
  <si>
    <t>栄徳EAGLES</t>
  </si>
  <si>
    <t>エイトクイーグルス</t>
  </si>
  <si>
    <t>大須AC</t>
  </si>
  <si>
    <t>オオスエーシー</t>
  </si>
  <si>
    <t>オオタニクラブ</t>
  </si>
  <si>
    <t>OBUエニスポ</t>
  </si>
  <si>
    <t>オオブエニスポアスリートクラブ</t>
  </si>
  <si>
    <t>オワリアサヒランニングクラブ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</si>
  <si>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</si>
  <si>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</si>
  <si>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</si>
  <si>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</si>
  <si>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</si>
  <si>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</si>
  <si>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</si>
  <si>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</si>
  <si>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</si>
  <si>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シガクカンクラブ</t>
  </si>
  <si>
    <t>庄内ＲＴ</t>
  </si>
  <si>
    <t>ショウナイアールティ</t>
  </si>
  <si>
    <t>スズラン</t>
  </si>
  <si>
    <t>スズキランニングクラブ</t>
  </si>
  <si>
    <t>ｾｶﾝﾄﾞｳｲﾝﾄﾞ</t>
  </si>
  <si>
    <t>セカンドウインド</t>
  </si>
  <si>
    <t>大同特殊鋼</t>
  </si>
  <si>
    <t>ダイドウトクシュコウ</t>
  </si>
  <si>
    <t>百花繚･RUN</t>
  </si>
  <si>
    <t>チーム　ヒャッカリョウラン</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</si>
  <si>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</si>
  <si>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</si>
  <si>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</si>
  <si>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</si>
  <si>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</si>
  <si>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</si>
  <si>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</si>
  <si>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</si>
  <si>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</si>
  <si>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</si>
  <si>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チュウオウハツジョウ(カ)</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</si>
  <si>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</si>
  <si>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</si>
  <si>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</si>
  <si>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</si>
  <si>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</si>
  <si>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</si>
  <si>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</si>
  <si>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</si>
  <si>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</si>
  <si>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</si>
  <si>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</si>
  <si>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</si>
  <si>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</si>
  <si>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</si>
  <si>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</si>
  <si>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</si>
  <si>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</si>
  <si>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JRC</t>
  </si>
  <si>
    <t>トヨヤマジェイアールシー</t>
  </si>
  <si>
    <t>名古屋AC</t>
  </si>
  <si>
    <t>ナゴヤエーシー</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</si>
  <si>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</si>
  <si>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</si>
  <si>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</si>
  <si>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</si>
  <si>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</si>
  <si>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</si>
  <si>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</si>
  <si>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</si>
  <si>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</si>
  <si>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</si>
  <si>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</si>
  <si>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</si>
  <si>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</si>
  <si>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</si>
  <si>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</si>
  <si>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</si>
  <si>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</si>
  <si>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</si>
  <si>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</si>
  <si>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</si>
  <si>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</si>
  <si>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</si>
  <si>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</si>
  <si>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</si>
  <si>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</si>
  <si>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</si>
  <si>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</si>
  <si>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</si>
  <si>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</si>
  <si>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</si>
  <si>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</si>
  <si>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</si>
  <si>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</si>
  <si>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</si>
  <si>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</si>
  <si>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</si>
  <si>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</si>
  <si>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</si>
  <si>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</si>
  <si>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</si>
  <si>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</si>
  <si>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</si>
  <si>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</si>
  <si>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</si>
  <si>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</si>
  <si>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</si>
  <si>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</si>
  <si>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</si>
  <si>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</si>
  <si>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</si>
  <si>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北海道大</t>
  </si>
  <si>
    <t>ホッカイドウダイガク</t>
  </si>
  <si>
    <t>東北大</t>
  </si>
  <si>
    <t>トウホクダイガク</t>
  </si>
  <si>
    <t>筑波大</t>
  </si>
  <si>
    <t>ツクバダイガク</t>
  </si>
  <si>
    <t>高崎経済大</t>
  </si>
  <si>
    <t>タカサキケイザイダイガク</t>
  </si>
  <si>
    <t>城西大</t>
  </si>
  <si>
    <t>ジョウサイダイガク</t>
  </si>
  <si>
    <t>駿河台大</t>
  </si>
  <si>
    <t>スルガダイダイガク</t>
  </si>
  <si>
    <t>東京国際大</t>
  </si>
  <si>
    <t>トウキョウコクサイダイガク</t>
  </si>
  <si>
    <t>東洋大</t>
  </si>
  <si>
    <t>トウヨウダイガク</t>
  </si>
  <si>
    <t>早稲田大</t>
  </si>
  <si>
    <t>ワセダダイガク</t>
  </si>
  <si>
    <t>順天堂大</t>
  </si>
  <si>
    <t>ジュンテンドウダイガク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</si>
  <si>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</si>
  <si>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</si>
  <si>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</si>
  <si>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</si>
  <si>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</si>
  <si>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</si>
  <si>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</si>
  <si>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</si>
  <si>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</si>
  <si>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</si>
  <si>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</si>
  <si>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</si>
  <si>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</si>
  <si>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</si>
  <si>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</si>
  <si>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</si>
  <si>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上智大</t>
  </si>
  <si>
    <t>ジョウチダイガク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</si>
  <si>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</si>
  <si>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</si>
  <si>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</si>
  <si>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</si>
  <si>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</si>
  <si>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</si>
  <si>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</si>
  <si>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</si>
  <si>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</si>
  <si>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</si>
  <si>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</si>
  <si>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</si>
  <si>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</si>
  <si>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</si>
  <si>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</si>
  <si>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</si>
  <si>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</si>
  <si>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</si>
  <si>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</si>
  <si>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</si>
  <si>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東京農業大</t>
  </si>
  <si>
    <t>トウキョウノウギョウダイガク</t>
  </si>
  <si>
    <t>日本大</t>
  </si>
  <si>
    <t>ニホンダイガク</t>
  </si>
  <si>
    <t>一橋大</t>
  </si>
  <si>
    <t>ヒトツバシダイガク</t>
  </si>
  <si>
    <t>法政大</t>
  </si>
  <si>
    <t>ホウセイダイガク</t>
  </si>
  <si>
    <t>明治大</t>
  </si>
  <si>
    <t>メイジダイガク</t>
  </si>
  <si>
    <t>神奈川大</t>
  </si>
  <si>
    <t>カナガワダイガク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</si>
  <si>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</si>
  <si>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</si>
  <si>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</si>
  <si>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</si>
  <si>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</si>
  <si>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</si>
  <si>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</si>
  <si>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</si>
  <si>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</si>
  <si>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</si>
  <si>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都留文科大</t>
  </si>
  <si>
    <t>ツルブンカダイガク</t>
  </si>
  <si>
    <t>山梨学院大</t>
  </si>
  <si>
    <t>ヤマナシガクインダイガク</t>
  </si>
  <si>
    <t>ギフショウトクガクエンダイガク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</si>
  <si>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</si>
  <si>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</si>
  <si>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</si>
  <si>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</si>
  <si>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</si>
  <si>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</si>
  <si>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</si>
  <si>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</si>
  <si>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</si>
  <si>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</si>
  <si>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</si>
  <si>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</si>
  <si>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</si>
  <si>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</si>
  <si>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</si>
  <si>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</si>
  <si>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</si>
  <si>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</si>
  <si>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</si>
  <si>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</si>
  <si>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中京大</t>
  </si>
  <si>
    <t>チュウキョウダイガク</t>
  </si>
  <si>
    <t>中部大</t>
  </si>
  <si>
    <t>チュウブダイガク</t>
  </si>
  <si>
    <t>東海学園大</t>
  </si>
  <si>
    <t>トウカイガクエンダイガク</t>
  </si>
  <si>
    <t>名古屋学院大</t>
  </si>
  <si>
    <t>ナゴヤガクインダイガク</t>
  </si>
  <si>
    <t>名古屋工業大</t>
  </si>
  <si>
    <t>ナゴヤコウギョウダイガク</t>
  </si>
  <si>
    <t>名古屋市立大</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</si>
  <si>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</si>
  <si>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</si>
  <si>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</si>
  <si>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</si>
  <si>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</si>
  <si>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</si>
  <si>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</si>
  <si>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</si>
  <si>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</si>
  <si>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</si>
  <si>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</si>
  <si>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</si>
  <si>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京都大</t>
  </si>
  <si>
    <t>キョウトダイガク</t>
  </si>
  <si>
    <t>同志社大</t>
  </si>
  <si>
    <t>ドウシシャダイガク</t>
  </si>
  <si>
    <t>立命館大</t>
  </si>
  <si>
    <t>リツメイカンダイガク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</si>
  <si>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</si>
  <si>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</si>
  <si>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</si>
  <si>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</si>
  <si>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</si>
  <si>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</si>
  <si>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</si>
  <si>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</si>
  <si>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関西学院大</t>
  </si>
  <si>
    <t>カンセイガクインダイガク</t>
  </si>
  <si>
    <t>甲南大</t>
  </si>
  <si>
    <t>コウナンダイガク</t>
  </si>
  <si>
    <t>神戸大</t>
  </si>
  <si>
    <t>コウベダイガク</t>
  </si>
  <si>
    <t>広島大</t>
  </si>
  <si>
    <t>ヒロシマダイガク</t>
  </si>
  <si>
    <t>九州大</t>
  </si>
  <si>
    <t>キュウシュウダイガク</t>
  </si>
  <si>
    <t>産業医科大</t>
  </si>
  <si>
    <t>サンギョウイカダイガク</t>
  </si>
  <si>
    <t>鹿屋体育大</t>
  </si>
  <si>
    <t>カノヤタイイクダイガク</t>
  </si>
  <si>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6"/>
  </si>
  <si>
    <t>←団体名を選択すると、自動で入力されます。</t>
    <rPh sb="1" eb="3">
      <t>ダンタイ</t>
    </rPh>
    <rPh sb="3" eb="4">
      <t>メイ</t>
    </rPh>
    <rPh sb="5" eb="7">
      <t>センタク</t>
    </rPh>
    <rPh sb="11" eb="13">
      <t>ジドウ</t>
    </rPh>
    <rPh sb="14" eb="16">
      <t>ニュウリョク</t>
    </rPh>
    <phoneticPr fontId="6"/>
  </si>
  <si>
    <t>※種目数・参加料等を確認してから印刷をしてください。</t>
    <phoneticPr fontId="6"/>
  </si>
  <si>
    <t>旭丘高</t>
  </si>
  <si>
    <t>明和高</t>
  </si>
  <si>
    <t>千種高</t>
  </si>
  <si>
    <t>瑞陵高</t>
  </si>
  <si>
    <t>惟信高</t>
  </si>
  <si>
    <t>松蔭高</t>
  </si>
  <si>
    <t>昭和高</t>
  </si>
  <si>
    <t>名古屋西高</t>
  </si>
  <si>
    <t>熱田高</t>
  </si>
  <si>
    <t>中村高</t>
  </si>
  <si>
    <t>南陽高</t>
  </si>
  <si>
    <t>鳴海高</t>
  </si>
  <si>
    <t>守山高</t>
  </si>
  <si>
    <t>愛知総合工科高</t>
  </si>
  <si>
    <t>名南工高</t>
  </si>
  <si>
    <t>愛知商高</t>
  </si>
  <si>
    <t>中川商高</t>
  </si>
  <si>
    <t>春日井高</t>
  </si>
  <si>
    <t>春日井西高</t>
  </si>
  <si>
    <t>春日井商高</t>
  </si>
  <si>
    <t>旭野高</t>
  </si>
  <si>
    <t>長久手高</t>
  </si>
  <si>
    <t>東郷高</t>
  </si>
  <si>
    <t>瀬戸高</t>
  </si>
  <si>
    <t>豊明高</t>
  </si>
  <si>
    <t>大府高</t>
  </si>
  <si>
    <t>オオブ</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</si>
  <si>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</si>
  <si>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</si>
  <si>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</si>
  <si>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</si>
  <si>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</si>
  <si>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</si>
  <si>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</si>
  <si>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</si>
  <si>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</si>
  <si>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</si>
  <si>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</si>
  <si>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</si>
  <si>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</si>
  <si>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</si>
  <si>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</si>
  <si>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市工業高</t>
  </si>
  <si>
    <t>市工芸高</t>
  </si>
  <si>
    <t>西陵高</t>
  </si>
  <si>
    <t>名古屋商高</t>
  </si>
  <si>
    <t>若宮商高</t>
  </si>
  <si>
    <t>ナゴヤイチリツワカミヤショウギョウ</t>
  </si>
  <si>
    <t>緑高</t>
  </si>
  <si>
    <t>富田高</t>
  </si>
  <si>
    <t>トミダ</t>
  </si>
  <si>
    <t>山田高</t>
  </si>
  <si>
    <t>瀬戸西高</t>
  </si>
  <si>
    <t>春日井東高</t>
  </si>
  <si>
    <t>日進高</t>
  </si>
  <si>
    <t>阿久比高</t>
  </si>
  <si>
    <t>アグイ</t>
  </si>
  <si>
    <t>高蔵寺高</t>
  </si>
  <si>
    <t>コウゾウジ</t>
  </si>
  <si>
    <t>半田東高</t>
  </si>
  <si>
    <t>春日井工高</t>
  </si>
  <si>
    <t>日進西高</t>
  </si>
  <si>
    <t>ニッシンニシ</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</si>
  <si>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</si>
  <si>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</si>
  <si>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</si>
  <si>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</si>
  <si>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</si>
  <si>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</si>
  <si>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</si>
  <si>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</si>
  <si>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</si>
  <si>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</si>
  <si>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</si>
  <si>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</si>
  <si>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</si>
  <si>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</si>
  <si>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</si>
  <si>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</si>
  <si>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</si>
  <si>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</si>
  <si>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</si>
  <si>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</si>
  <si>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</si>
  <si>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</si>
  <si>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同朋高</t>
  </si>
  <si>
    <t>名古屋高</t>
  </si>
  <si>
    <t>名女大高</t>
  </si>
  <si>
    <t>中部大一高</t>
  </si>
  <si>
    <t>桜花学園高</t>
  </si>
  <si>
    <t>愛工大名電高</t>
  </si>
  <si>
    <t>南山男子高</t>
  </si>
  <si>
    <t>ナンザンガクエンダンシ</t>
  </si>
  <si>
    <t>名城大附高</t>
  </si>
  <si>
    <t>菊華高</t>
  </si>
  <si>
    <t>星城高</t>
  </si>
  <si>
    <t>中部大春日丘高</t>
  </si>
  <si>
    <t>栄徳高</t>
  </si>
  <si>
    <t>日進中</t>
  </si>
  <si>
    <t>ニッシンチュウ</t>
  </si>
  <si>
    <t>田光中</t>
  </si>
  <si>
    <t>タコウチュウ</t>
  </si>
  <si>
    <t>チクサダイ</t>
  </si>
  <si>
    <t>ナゴヤキタ</t>
  </si>
  <si>
    <t>名塚中</t>
  </si>
  <si>
    <t>ホウセイ</t>
  </si>
  <si>
    <t>瑞穂ヶ丘中</t>
  </si>
  <si>
    <t>ミズホガオカチュウ</t>
  </si>
  <si>
    <t>沢上中</t>
  </si>
  <si>
    <t>サワカミチュウ</t>
  </si>
  <si>
    <t>富田中</t>
  </si>
  <si>
    <t>はとり中</t>
  </si>
  <si>
    <t>ホウジン</t>
  </si>
  <si>
    <t>守山中</t>
  </si>
  <si>
    <t>モリヤマヒガシ</t>
  </si>
  <si>
    <t>守山西中</t>
  </si>
  <si>
    <t>モリヤマニシチュウ</t>
  </si>
  <si>
    <t>鳴子台中</t>
  </si>
  <si>
    <t>ナルコダイチュウ</t>
  </si>
  <si>
    <t>有松中</t>
  </si>
  <si>
    <t>扇台中</t>
  </si>
  <si>
    <t>オウギダイチュウ</t>
  </si>
  <si>
    <t>鎌倉台中</t>
  </si>
  <si>
    <t>カミノクラ</t>
  </si>
  <si>
    <t>高針台中</t>
  </si>
  <si>
    <t>牧の池中</t>
  </si>
  <si>
    <t>御幸山中</t>
  </si>
  <si>
    <t>平針中</t>
  </si>
  <si>
    <t>瀬戸南山中</t>
  </si>
  <si>
    <t>高森台中</t>
  </si>
  <si>
    <t>タカモリダイチュウ</t>
  </si>
  <si>
    <t>豊明中</t>
  </si>
  <si>
    <t>ハルキチュウ</t>
  </si>
  <si>
    <t>長久手中</t>
  </si>
  <si>
    <t>大府西中</t>
  </si>
  <si>
    <t>知多中部中</t>
  </si>
  <si>
    <t>東浦北部中</t>
  </si>
  <si>
    <t>ヒガシウラホクブチュウ</t>
  </si>
  <si>
    <t>野間中</t>
  </si>
  <si>
    <t>ノマチュウ</t>
  </si>
  <si>
    <t>武豊中</t>
  </si>
  <si>
    <t>富貴中</t>
  </si>
  <si>
    <t>愛知中</t>
  </si>
  <si>
    <t>トウカイ</t>
  </si>
  <si>
    <t>メイケイダイタカクラ</t>
  </si>
  <si>
    <t>吉根中</t>
  </si>
  <si>
    <t>キッコチュウ</t>
  </si>
  <si>
    <t>乙川中</t>
  </si>
  <si>
    <t>前津中</t>
  </si>
  <si>
    <t>振込明細書のコピーを余白に添付してください</t>
    <rPh sb="0" eb="2">
      <t>フリコミ</t>
    </rPh>
    <rPh sb="2" eb="5">
      <t>メイサイショ</t>
    </rPh>
    <rPh sb="10" eb="12">
      <t>ヨハク</t>
    </rPh>
    <rPh sb="13" eb="15">
      <t>テンプ</t>
    </rPh>
    <phoneticPr fontId="6"/>
  </si>
  <si>
    <t>SET PROJECT</t>
  </si>
  <si>
    <t>TNP</t>
  </si>
  <si>
    <t>ティーエヌピー</t>
  </si>
  <si>
    <t>緑丘高</t>
  </si>
  <si>
    <t>水野中</t>
  </si>
  <si>
    <t>滋賀大</t>
  </si>
  <si>
    <t>岐阜協立大</t>
  </si>
  <si>
    <t>ギフキョウリツダイガク</t>
  </si>
  <si>
    <t>藤田医科大</t>
  </si>
  <si>
    <t>フジタイカダイガク</t>
  </si>
  <si>
    <t>大阪府立大</t>
  </si>
  <si>
    <t>男4X400mR</t>
  </si>
  <si>
    <t>女4X400mR</t>
  </si>
  <si>
    <t>記録３</t>
    <rPh sb="0" eb="2">
      <t>キロク</t>
    </rPh>
    <phoneticPr fontId="6"/>
  </si>
  <si>
    <t>4.35.67</t>
    <phoneticPr fontId="6"/>
  </si>
  <si>
    <t>英字名</t>
    <rPh sb="0" eb="2">
      <t>エイジ</t>
    </rPh>
    <rPh sb="2" eb="3">
      <t>メイ</t>
    </rPh>
    <phoneticPr fontId="6"/>
  </si>
  <si>
    <t>英字(姓)NAGOYA</t>
    <phoneticPr fontId="6"/>
  </si>
  <si>
    <t>英字(名)taro</t>
    <phoneticPr fontId="6"/>
  </si>
  <si>
    <t>大学生のみ学連地域コードをハイフンを付けて入力</t>
    <rPh sb="0" eb="3">
      <t>ダイガクセイ</t>
    </rPh>
    <rPh sb="5" eb="7">
      <t>ガクレン</t>
    </rPh>
    <rPh sb="7" eb="9">
      <t>チイキ</t>
    </rPh>
    <rPh sb="18" eb="19">
      <t>ツ</t>
    </rPh>
    <rPh sb="21" eb="23">
      <t>ニュウリョク</t>
    </rPh>
    <phoneticPr fontId="6"/>
  </si>
  <si>
    <t>日付が数字になる場合には、ホームタブの数値メニューのリストから</t>
    <rPh sb="0" eb="2">
      <t>ヒヅケ</t>
    </rPh>
    <rPh sb="3" eb="5">
      <t>スウジ</t>
    </rPh>
    <rPh sb="8" eb="10">
      <t>バアイ</t>
    </rPh>
    <rPh sb="19" eb="21">
      <t>スウチ</t>
    </rPh>
    <phoneticPr fontId="6"/>
  </si>
  <si>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</si>
  <si>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</si>
  <si>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</si>
  <si>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</si>
  <si>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</si>
  <si>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</si>
  <si>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</si>
  <si>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6"/>
  </si>
  <si>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6"/>
  </si>
  <si>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6"/>
  </si>
  <si>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6"/>
  </si>
  <si>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6"/>
  </si>
  <si>
    <t>　　フィールド種目では、記録の近い組の最後に追加します。</t>
    <rPh sb="19" eb="21">
      <t>サイゴ</t>
    </rPh>
    <phoneticPr fontId="6"/>
  </si>
  <si>
    <t>　⑤リレー情報確認で、メンバーが反映されていることを必ず確認してください。</t>
    <rPh sb="5" eb="7">
      <t>ジョウホウ</t>
    </rPh>
    <rPh sb="7" eb="9">
      <t>カクニン</t>
    </rPh>
    <rPh sb="28" eb="30">
      <t>カクニン</t>
    </rPh>
    <phoneticPr fontId="6"/>
  </si>
  <si>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</si>
  <si>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</si>
  <si>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</si>
  <si>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t>　　②選手情報の入力</t>
    <rPh sb="3" eb="5">
      <t>センシュ</t>
    </rPh>
    <rPh sb="5" eb="7">
      <t>ジョウホウ</t>
    </rPh>
    <rPh sb="8" eb="10">
      <t>ニュウリョク</t>
    </rPh>
    <phoneticPr fontId="6"/>
  </si>
  <si>
    <t>　　※種目はドロップダウンリストから選択してください。</t>
    <rPh sb="3" eb="5">
      <t>シュモク</t>
    </rPh>
    <rPh sb="18" eb="20">
      <t>センタク</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</si>
  <si>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</si>
  <si>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</si>
  <si>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</si>
  <si>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◎トラック種目・・・・分秒をドット「．」で区切り、</t>
    </r>
    <r>
      <rPr>
        <b/>
        <u/>
        <sz val="11"/>
        <color indexed="10"/>
        <rFont val="ＭＳ ゴシック"/>
        <family val="3"/>
        <charset val="128"/>
      </rPr>
      <t>100分の1秒まで入力</t>
    </r>
    <rPh sb="5" eb="7">
      <t>シュモク</t>
    </rPh>
    <phoneticPr fontId="6"/>
  </si>
  <si>
    <t>4.07.00</t>
    <phoneticPr fontId="6"/>
  </si>
  <si>
    <t>12秒00</t>
    <rPh sb="2" eb="3">
      <t>ビョウ</t>
    </rPh>
    <phoneticPr fontId="6"/>
  </si>
  <si>
    <r>
      <t>◎フィールド種目・・・メートルを「m」で区切り、</t>
    </r>
    <r>
      <rPr>
        <b/>
        <u/>
        <sz val="11"/>
        <color indexed="10"/>
        <rFont val="ＭＳ ゴシック"/>
        <family val="3"/>
        <charset val="128"/>
      </rPr>
      <t>cm単位まで入力（「cm」の文字は入れない）</t>
    </r>
    <rPh sb="6" eb="8">
      <t>シュモク</t>
    </rPh>
    <phoneticPr fontId="6"/>
  </si>
  <si>
    <t>↓</t>
    <phoneticPr fontId="6"/>
  </si>
  <si>
    <t>20m00</t>
    <phoneticPr fontId="6"/>
  </si>
  <si>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6"/>
  </si>
  <si>
    <t>　　③種目別人数の確認・印刷</t>
    <rPh sb="3" eb="6">
      <t>シュモクベツ</t>
    </rPh>
    <rPh sb="6" eb="8">
      <t>ニンズウ</t>
    </rPh>
    <rPh sb="9" eb="11">
      <t>カクニン</t>
    </rPh>
    <rPh sb="12" eb="14">
      <t>インサツ</t>
    </rPh>
    <phoneticPr fontId="6"/>
  </si>
  <si>
    <t>　　④ファイルの保存</t>
    <rPh sb="8" eb="10">
      <t>ホゾン</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</si>
  <si>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</si>
  <si>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t>　　⑤メール送信</t>
    <rPh sb="6" eb="8">
      <t>ソウシン</t>
    </rPh>
    <phoneticPr fontId="6"/>
  </si>
  <si>
    <t>　・入力したファイルを添付して送信してください。アドレスは要項を確認してください。</t>
    <rPh sb="2" eb="4">
      <t>ニュウリョク</t>
    </rPh>
    <rPh sb="11" eb="13">
      <t>テンプ</t>
    </rPh>
    <rPh sb="29" eb="31">
      <t>ヨウコウ</t>
    </rPh>
    <rPh sb="32" eb="34">
      <t>カクニン</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</si>
  <si>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</si>
  <si>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⑥参加料の振込</t>
    <rPh sb="3" eb="6">
      <t>サンカリョウ</t>
    </rPh>
    <rPh sb="7" eb="9">
      <t>フリコミ</t>
    </rPh>
    <phoneticPr fontId="6"/>
  </si>
  <si>
    <r>
      <t>　・参加料を振り込んで</t>
    </r>
    <r>
      <rPr>
        <sz val="11"/>
        <color indexed="8"/>
        <rFont val="ＭＳ 明朝"/>
        <family val="1"/>
        <charset val="128"/>
      </rPr>
      <t>ください。</t>
    </r>
    <rPh sb="2" eb="5">
      <t>サンカリョウ</t>
    </rPh>
    <rPh sb="6" eb="7">
      <t>フ</t>
    </rPh>
    <rPh sb="8" eb="9">
      <t>コ</t>
    </rPh>
    <phoneticPr fontId="6"/>
  </si>
  <si>
    <t>　　⑦郵送</t>
    <rPh sb="3" eb="5">
      <t>ユウソウ</t>
    </rPh>
    <phoneticPr fontId="6"/>
  </si>
  <si>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6"/>
  </si>
  <si>
    <t>　　⑧申込完了</t>
    <rPh sb="3" eb="5">
      <t>モウシコミ</t>
    </rPh>
    <rPh sb="5" eb="7">
      <t>カンリョウ</t>
    </rPh>
    <phoneticPr fontId="6"/>
  </si>
  <si>
    <t>リレー参加数✕1200円</t>
    <rPh sb="3" eb="6">
      <t>サンカスウ</t>
    </rPh>
    <rPh sb="11" eb="12">
      <t>エン</t>
    </rPh>
    <phoneticPr fontId="6"/>
  </si>
  <si>
    <t>プログラム部数✕1000円</t>
    <rPh sb="5" eb="7">
      <t>ブスウ</t>
    </rPh>
    <rPh sb="12" eb="13">
      <t>エン</t>
    </rPh>
    <phoneticPr fontId="6"/>
  </si>
  <si>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6"/>
  </si>
  <si>
    <r>
      <t>このファイルでは、</t>
    </r>
    <r>
      <rPr>
        <sz val="20"/>
        <color theme="3"/>
        <rFont val="HG創英角ﾎﾟｯﾌﾟ体"/>
        <family val="3"/>
        <charset val="128"/>
      </rPr>
      <t>個人登録(愛知陸協・マスターズ名古屋)</t>
    </r>
    <r>
      <rPr>
        <sz val="16"/>
        <rFont val="HG創英角ﾎﾟｯﾌﾟ体"/>
        <family val="3"/>
        <charset val="128"/>
      </rPr>
      <t>の方は申し込めません.</t>
    </r>
    <rPh sb="9" eb="11">
      <t>コジン</t>
    </rPh>
    <rPh sb="11" eb="13">
      <t>トウロク</t>
    </rPh>
    <rPh sb="14" eb="16">
      <t>アイチ</t>
    </rPh>
    <rPh sb="16" eb="18">
      <t>リッキョウ</t>
    </rPh>
    <rPh sb="24" eb="27">
      <t>ナゴヤ</t>
    </rPh>
    <rPh sb="29" eb="30">
      <t>カタ</t>
    </rPh>
    <rPh sb="31" eb="32">
      <t>モウ</t>
    </rPh>
    <rPh sb="33" eb="34">
      <t>コ</t>
    </rPh>
    <phoneticPr fontId="6"/>
  </si>
  <si>
    <t>←大学生のみ、地域学連コードをハイフンを含めて入力してください。</t>
    <rPh sb="1" eb="4">
      <t>ダイガクセイ</t>
    </rPh>
    <rPh sb="7" eb="9">
      <t>チイキ</t>
    </rPh>
    <rPh sb="9" eb="11">
      <t>ガクレン</t>
    </rPh>
    <rPh sb="20" eb="21">
      <t>フク</t>
    </rPh>
    <rPh sb="23" eb="25">
      <t>ニュウ</t>
    </rPh>
    <phoneticPr fontId="6"/>
  </si>
  <si>
    <t>http://www.aichi-rk.jp/01_01nittei.htm</t>
  </si>
  <si>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6"/>
  </si>
  <si>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6"/>
  </si>
  <si>
    <t>　　選手を追加する場合に差分だけではなく、全員分のデータに追加する人を入力してください。</t>
    <rPh sb="2" eb="4">
      <t>センシュ</t>
    </rPh>
    <rPh sb="5" eb="7">
      <t>ツイカ</t>
    </rPh>
    <rPh sb="9" eb="11">
      <t>バアイ</t>
    </rPh>
    <rPh sb="12" eb="14">
      <t>サブン</t>
    </rPh>
    <rPh sb="21" eb="23">
      <t>ゼンイ</t>
    </rPh>
    <rPh sb="23" eb="24">
      <t>ブン</t>
    </rPh>
    <rPh sb="29" eb="31">
      <t>ツイカ</t>
    </rPh>
    <rPh sb="33" eb="34">
      <t>ヒト</t>
    </rPh>
    <rPh sb="35" eb="37">
      <t>ニュウリョク</t>
    </rPh>
    <phoneticPr fontId="6"/>
  </si>
  <si>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6"/>
  </si>
  <si>
    <t>できる限り感染リスクを軽減させた競技会の運営に務めてまいります。</t>
    <phoneticPr fontId="6"/>
  </si>
  <si>
    <t>そこで、競技会に参加される皆様には、大会前後の体調を確認・記録し、大会前の体調については大会当日に提出をして頂きます。</t>
    <rPh sb="13" eb="14">
      <t>ミナ</t>
    </rPh>
    <rPh sb="14" eb="15">
      <t>サマ</t>
    </rPh>
    <rPh sb="54" eb="55">
      <t>イタダ</t>
    </rPh>
    <phoneticPr fontId="6"/>
  </si>
  <si>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6"/>
  </si>
  <si>
    <t>合計</t>
    <rPh sb="0" eb="2">
      <t>ゴウケイ</t>
    </rPh>
    <phoneticPr fontId="6"/>
  </si>
  <si>
    <t>⬅</t>
    <phoneticPr fontId="6"/>
  </si>
  <si>
    <r>
      <rPr>
        <b/>
        <sz val="15.5"/>
        <rFont val="ARゴシック体S"/>
        <family val="3"/>
        <charset val="128"/>
      </rPr>
      <t>　　　　　　　　　　　　　　　　　　　　</t>
    </r>
    <r>
      <rPr>
        <b/>
        <sz val="15.5"/>
        <color rgb="FFFF0000"/>
        <rFont val="ARゴシック体S"/>
        <family val="3"/>
        <charset val="128"/>
      </rPr>
      <t>]ＡＡＦ</t>
    </r>
  </si>
  <si>
    <t>【大会前／提出用】新型コロナウイルス感染症についての体調管理チェツクシート</t>
    <phoneticPr fontId="96"/>
  </si>
  <si>
    <t>本チェックシートは各種大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大会会場にて感染症患者またはその疑いのある⽅が発⾒された場合に必要な範囲で保健所等に提供することがあります。</t>
    <phoneticPr fontId="97"/>
  </si>
  <si>
    <t>※犬会1週間前から記入し、犬会当日、主催者の指示に従い指定の場所に提出すること</t>
    <phoneticPr fontId="98"/>
  </si>
  <si>
    <t>※該当しない場合は☓を入れ、該当する場合は○を記入すること（体温0.1℃単位の数字を記入）</t>
    <phoneticPr fontId="98"/>
  </si>
  <si>
    <t>N0.</t>
    <phoneticPr fontId="99"/>
  </si>
  <si>
    <t>チェックリスト</t>
    <phoneticPr fontId="15"/>
  </si>
  <si>
    <t>]．</t>
    <phoneticPr fontId="99"/>
  </si>
  <si>
    <t>のどの痛みがある</t>
    <phoneticPr fontId="15"/>
  </si>
  <si>
    <t>２</t>
    <phoneticPr fontId="15"/>
  </si>
  <si>
    <t>咳（せき）が出る</t>
    <phoneticPr fontId="15"/>
  </si>
  <si>
    <t>３</t>
    <phoneticPr fontId="15"/>
  </si>
  <si>
    <t>痰（たん）がでたリ、からんだリする</t>
    <phoneticPr fontId="15"/>
  </si>
  <si>
    <t>４</t>
    <phoneticPr fontId="15"/>
  </si>
  <si>
    <t>鼻水（はなみず）、鼻づまリがある　※アレルギーを除く</t>
    <phoneticPr fontId="15"/>
  </si>
  <si>
    <t>５</t>
    <phoneticPr fontId="15"/>
  </si>
  <si>
    <t>頭が痛い</t>
    <phoneticPr fontId="15"/>
  </si>
  <si>
    <t>６</t>
    <phoneticPr fontId="15"/>
  </si>
  <si>
    <t>体のだるさなどがある</t>
    <phoneticPr fontId="15"/>
  </si>
  <si>
    <t>７</t>
    <phoneticPr fontId="15"/>
  </si>
  <si>
    <t>発熱の症状がある</t>
    <phoneticPr fontId="15"/>
  </si>
  <si>
    <t>８</t>
    <phoneticPr fontId="15"/>
  </si>
  <si>
    <t>息苦しさがある</t>
    <phoneticPr fontId="15"/>
  </si>
  <si>
    <t>９</t>
    <phoneticPr fontId="15"/>
  </si>
  <si>
    <t>味覚異常(味がしない)</t>
    <phoneticPr fontId="15"/>
  </si>
  <si>
    <t>咬覚異常(匂いがしない)</t>
    <phoneticPr fontId="15"/>
  </si>
  <si>
    <t>体温</t>
    <phoneticPr fontId="15"/>
  </si>
  <si>
    <t>゜Ｃ</t>
    <phoneticPr fontId="15"/>
  </si>
  <si>
    <t>゜Ｃ</t>
    <phoneticPr fontId="15"/>
  </si>
  <si>
    <t>゜Ｃ</t>
    <phoneticPr fontId="15"/>
  </si>
  <si>
    <t>氏名</t>
    <phoneticPr fontId="15"/>
  </si>
  <si>
    <t>所属（学校名など）</t>
  </si>
  <si>
    <t>連絡先（電話番号）</t>
    <phoneticPr fontId="15"/>
  </si>
  <si>
    <t>保護者氏名
(中学生･高校生のみ)</t>
    <rPh sb="7" eb="9">
      <t>チュウガク</t>
    </rPh>
    <rPh sb="9" eb="10">
      <t>セイ</t>
    </rPh>
    <rPh sb="11" eb="14">
      <t>コウコウセイ</t>
    </rPh>
    <phoneticPr fontId="14"/>
  </si>
  <si>
    <t>]ＡＡＦ</t>
    <phoneticPr fontId="101"/>
  </si>
  <si>
    <t>　【大会後／個人管理用】新型コロナウイルス感染症についての体調管理チェツクシート</t>
    <phoneticPr fontId="103"/>
  </si>
  <si>
    <t>※犬会終了後２週間は健康チェックをすること。</t>
    <phoneticPr fontId="103"/>
  </si>
  <si>
    <t>※該当しない場合は☓を入れ、該当する場合は○を記入すること［体温は0.1℃単位の数字を記入］</t>
    <phoneticPr fontId="103"/>
  </si>
  <si>
    <t>N0.</t>
    <phoneticPr fontId="99"/>
  </si>
  <si>
    <t>チェックリスト</t>
    <phoneticPr fontId="15"/>
  </si>
  <si>
    <t>１</t>
    <phoneticPr fontId="97"/>
  </si>
  <si>
    <t>のどの痛みがある</t>
    <phoneticPr fontId="99"/>
  </si>
  <si>
    <t>２</t>
    <phoneticPr fontId="15"/>
  </si>
  <si>
    <t>咳（せき）が出る</t>
    <phoneticPr fontId="99"/>
  </si>
  <si>
    <t>３</t>
    <phoneticPr fontId="15"/>
  </si>
  <si>
    <t>痰（たん）がでたり、からんだりする</t>
    <phoneticPr fontId="99"/>
  </si>
  <si>
    <t>鼻水、鼻づまりがある　ﾒｱﾚﾉﾚｷﾞｰを匹</t>
    <phoneticPr fontId="104"/>
  </si>
  <si>
    <t>５</t>
    <phoneticPr fontId="15"/>
  </si>
  <si>
    <t>頭が痛い</t>
    <phoneticPr fontId="99"/>
  </si>
  <si>
    <t>６</t>
    <phoneticPr fontId="15"/>
  </si>
  <si>
    <t>体のだるさなどがある</t>
    <phoneticPr fontId="99"/>
  </si>
  <si>
    <t>７</t>
    <phoneticPr fontId="15"/>
  </si>
  <si>
    <t>発熱の症状がある</t>
    <phoneticPr fontId="99"/>
  </si>
  <si>
    <t>８</t>
    <phoneticPr fontId="15"/>
  </si>
  <si>
    <t>息苦しさがある</t>
    <phoneticPr fontId="99"/>
  </si>
  <si>
    <t>９</t>
    <phoneticPr fontId="15"/>
  </si>
  <si>
    <t>味覚異常(味がしない)</t>
    <phoneticPr fontId="99"/>
  </si>
  <si>
    <t>嗅覚異常(匂いがしない)</t>
    <phoneticPr fontId="99"/>
  </si>
  <si>
    <t>体温</t>
    <phoneticPr fontId="99"/>
  </si>
  <si>
    <t>゜ Ｃ</t>
    <phoneticPr fontId="104"/>
  </si>
  <si>
    <t>゜ Ｃ</t>
    <phoneticPr fontId="104"/>
  </si>
  <si>
    <t>゜ Ｃ</t>
    <phoneticPr fontId="104"/>
  </si>
  <si>
    <t>゜ Ｃ</t>
    <phoneticPr fontId="104"/>
  </si>
  <si>
    <t>氏名</t>
    <phoneticPr fontId="15"/>
  </si>
  <si>
    <t>※症状が４日以上続く場合は必ず最寄りの保健所、医師会、診療所等に報告してください。症状には個人差がありますので、強い症状と思う場合にはすぐに報告してください。</t>
    <phoneticPr fontId="99"/>
  </si>
  <si>
    <t>※保健所、医師会、診療所等に相談後、必ず大会主催者に報告してください。</t>
    <phoneticPr fontId="99"/>
  </si>
  <si>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6"/>
  </si>
  <si>
    <t>アクレディテーションカード</t>
  </si>
  <si>
    <t>Accreditation Card</t>
  </si>
  <si>
    <t>試合のときに発行する入場許可証</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</si>
  <si>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0"/>
  </si>
  <si>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0"/>
  </si>
  <si>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0"/>
  </si>
  <si>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0"/>
  </si>
  <si>
    <t>キ　　　リ　　　ト　　リ</t>
    <phoneticPr fontId="40"/>
  </si>
  <si>
    <t>ADカード申請書</t>
    <rPh sb="5" eb="8">
      <t>シンセイショ</t>
    </rPh>
    <phoneticPr fontId="40"/>
  </si>
  <si>
    <t>申請日</t>
    <rPh sb="0" eb="3">
      <t>シンセイビ</t>
    </rPh>
    <phoneticPr fontId="40"/>
  </si>
  <si>
    <t>令和２年　　　　月　　　　日</t>
    <rPh sb="0" eb="2">
      <t>レイワ</t>
    </rPh>
    <rPh sb="3" eb="4">
      <t>ネン</t>
    </rPh>
    <rPh sb="8" eb="9">
      <t>ツキ</t>
    </rPh>
    <rPh sb="13" eb="14">
      <t>ヒ</t>
    </rPh>
    <phoneticPr fontId="40"/>
  </si>
  <si>
    <t>名古屋地区陸上競技協会　会長　坂井田　酵三殿</t>
    <rPh sb="0" eb="11">
      <t>ナゴヤチクリ</t>
    </rPh>
    <rPh sb="12" eb="14">
      <t>カイチョウ</t>
    </rPh>
    <rPh sb="15" eb="18">
      <t>サカイダ</t>
    </rPh>
    <rPh sb="20" eb="21">
      <t>サン</t>
    </rPh>
    <rPh sb="21" eb="22">
      <t>ドノ</t>
    </rPh>
    <phoneticPr fontId="40"/>
  </si>
  <si>
    <t>団　体　名</t>
    <rPh sb="0" eb="1">
      <t>ダン</t>
    </rPh>
    <rPh sb="2" eb="3">
      <t>カラダ</t>
    </rPh>
    <rPh sb="4" eb="5">
      <t>メイ</t>
    </rPh>
    <phoneticPr fontId="40"/>
  </si>
  <si>
    <t>申請者 氏名</t>
    <rPh sb="0" eb="3">
      <t>シンセイシャ</t>
    </rPh>
    <rPh sb="4" eb="6">
      <t>シメイ</t>
    </rPh>
    <phoneticPr fontId="40"/>
  </si>
  <si>
    <t>申請者住所</t>
    <rPh sb="0" eb="3">
      <t>シンセイシャ</t>
    </rPh>
    <rPh sb="3" eb="5">
      <t>ジュウショ</t>
    </rPh>
    <phoneticPr fontId="40"/>
  </si>
  <si>
    <t>電話番号
（携帯が望ましい）</t>
    <rPh sb="0" eb="4">
      <t>デンワバンゴウ</t>
    </rPh>
    <rPh sb="6" eb="8">
      <t>ケイタイ</t>
    </rPh>
    <rPh sb="9" eb="10">
      <t>ノゾ</t>
    </rPh>
    <phoneticPr fontId="40"/>
  </si>
  <si>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0"/>
  </si>
  <si>
    <t>これらの項目が守られない場合には退場して頂く場合があります。、</t>
    <phoneticPr fontId="40"/>
  </si>
  <si>
    <t>本人自署</t>
    <rPh sb="0" eb="2">
      <t>ホンニン</t>
    </rPh>
    <rPh sb="2" eb="4">
      <t>ジショ</t>
    </rPh>
    <phoneticPr fontId="40"/>
  </si>
  <si>
    <t>選手との続柄</t>
    <rPh sb="0" eb="2">
      <t>センシュ</t>
    </rPh>
    <rPh sb="4" eb="6">
      <t>ゾクガラ</t>
    </rPh>
    <phoneticPr fontId="40"/>
  </si>
  <si>
    <t>・他地区、他県登録者の参加は認めていません。</t>
    <rPh sb="1" eb="4">
      <t>タチク</t>
    </rPh>
    <rPh sb="5" eb="7">
      <t>タケン</t>
    </rPh>
    <rPh sb="7" eb="10">
      <t>トウロクシャ</t>
    </rPh>
    <rPh sb="11" eb="13">
      <t>サンカ</t>
    </rPh>
    <rPh sb="14" eb="15">
      <t>ミト</t>
    </rPh>
    <phoneticPr fontId="6"/>
  </si>
  <si>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6"/>
  </si>
  <si>
    <t>・メールの件名には、必ず団体名を記入してください。</t>
    <rPh sb="5" eb="7">
      <t>ケンメイ</t>
    </rPh>
    <rPh sb="10" eb="11">
      <t>カナラ</t>
    </rPh>
    <rPh sb="12" eb="15">
      <t>ダンタイメイ</t>
    </rPh>
    <rPh sb="16" eb="18">
      <t>キニュウ</t>
    </rPh>
    <phoneticPr fontId="6"/>
  </si>
  <si>
    <t>・申込ファイル名も団体名に変えてから送信してください。</t>
    <rPh sb="1" eb="3">
      <t>モウシコミ</t>
    </rPh>
    <rPh sb="7" eb="8">
      <t>メイ</t>
    </rPh>
    <rPh sb="9" eb="12">
      <t>ダンタイメイ</t>
    </rPh>
    <rPh sb="13" eb="14">
      <t>カ</t>
    </rPh>
    <rPh sb="18" eb="20">
      <t>ソウシン</t>
    </rPh>
    <phoneticPr fontId="6"/>
  </si>
  <si>
    <r>
      <t xml:space="preserve">ﾌﾘｶﾞﾅ
</t>
    </r>
    <r>
      <rPr>
        <b/>
        <sz val="8"/>
        <color indexed="10"/>
        <rFont val="ＭＳ 明朝"/>
        <family val="1"/>
        <charset val="128"/>
      </rPr>
      <t>姓と名の間に
半角ｽﾍﾟｰｽ1つ</t>
    </r>
    <rPh sb="13" eb="15">
      <t>ハンカク</t>
    </rPh>
    <phoneticPr fontId="6"/>
  </si>
  <si>
    <t>名古屋　太郎</t>
    <rPh sb="0" eb="3">
      <t>ナゴヤ</t>
    </rPh>
    <rPh sb="4" eb="6">
      <t>タロウ</t>
    </rPh>
    <phoneticPr fontId="6"/>
  </si>
  <si>
    <t>ﾅｺﾞﾔ ﾀﾛｳ</t>
    <phoneticPr fontId="6"/>
  </si>
  <si>
    <t>競技者名英字</t>
  </si>
  <si>
    <t>国籍</t>
  </si>
  <si>
    <t>高2</t>
    <rPh sb="0" eb="1">
      <t>コウ</t>
    </rPh>
    <phoneticPr fontId="6"/>
  </si>
  <si>
    <t>生年月日</t>
    <rPh sb="0" eb="4">
      <t>セイネン</t>
    </rPh>
    <phoneticPr fontId="6"/>
  </si>
  <si>
    <t>ナンバー</t>
    <phoneticPr fontId="6"/>
  </si>
  <si>
    <t>JAAF ID</t>
    <phoneticPr fontId="6"/>
  </si>
  <si>
    <t>中１</t>
    <rPh sb="0" eb="1">
      <t>チュウ</t>
    </rPh>
    <phoneticPr fontId="6"/>
  </si>
  <si>
    <t>中２</t>
    <rPh sb="0" eb="1">
      <t>チュウ</t>
    </rPh>
    <phoneticPr fontId="6"/>
  </si>
  <si>
    <t>中３</t>
    <rPh sb="0" eb="1">
      <t>チュウ</t>
    </rPh>
    <phoneticPr fontId="6"/>
  </si>
  <si>
    <t>高１</t>
    <rPh sb="0" eb="1">
      <t>コウ</t>
    </rPh>
    <phoneticPr fontId="6"/>
  </si>
  <si>
    <t>高２</t>
    <rPh sb="0" eb="1">
      <t>コウ</t>
    </rPh>
    <phoneticPr fontId="6"/>
  </si>
  <si>
    <t>高３</t>
    <rPh sb="0" eb="1">
      <t>コウ</t>
    </rPh>
    <phoneticPr fontId="6"/>
  </si>
  <si>
    <t>高４</t>
    <rPh sb="0" eb="1">
      <t>コウ</t>
    </rPh>
    <phoneticPr fontId="6"/>
  </si>
  <si>
    <t>大１</t>
    <rPh sb="0" eb="1">
      <t>ダイ</t>
    </rPh>
    <phoneticPr fontId="6"/>
  </si>
  <si>
    <t>大２</t>
    <rPh sb="0" eb="1">
      <t>ダイ</t>
    </rPh>
    <phoneticPr fontId="6"/>
  </si>
  <si>
    <t>大３</t>
    <rPh sb="0" eb="1">
      <t>ダイ</t>
    </rPh>
    <phoneticPr fontId="6"/>
  </si>
  <si>
    <t>大４</t>
    <rPh sb="0" eb="1">
      <t>ダイ</t>
    </rPh>
    <phoneticPr fontId="6"/>
  </si>
  <si>
    <t>大５</t>
    <rPh sb="0" eb="1">
      <t>ダイ</t>
    </rPh>
    <phoneticPr fontId="6"/>
  </si>
  <si>
    <t>Ｍ１</t>
    <phoneticPr fontId="6"/>
  </si>
  <si>
    <t>Ｍ２</t>
  </si>
  <si>
    <t>Ｄ１</t>
    <phoneticPr fontId="6"/>
  </si>
  <si>
    <t>Ｄ２</t>
  </si>
  <si>
    <t>Ｄ３</t>
  </si>
  <si>
    <t>Ｄ４</t>
  </si>
  <si>
    <t>団体名</t>
    <rPh sb="0" eb="2">
      <t>ダンタイ</t>
    </rPh>
    <rPh sb="2" eb="3">
      <t>メイ</t>
    </rPh>
    <phoneticPr fontId="10"/>
  </si>
  <si>
    <t>　⑥選手データ入力で、項目が変更･追加されています。JAAF登録データから貼り付けをお願いします。</t>
    <rPh sb="2" eb="4">
      <t>センシュ</t>
    </rPh>
    <rPh sb="7" eb="9">
      <t>ニュウリョク</t>
    </rPh>
    <rPh sb="11" eb="13">
      <t>コウモク</t>
    </rPh>
    <rPh sb="14" eb="16">
      <t>ヘンコウ</t>
    </rPh>
    <rPh sb="17" eb="19">
      <t>ツイカ</t>
    </rPh>
    <rPh sb="30" eb="32">
      <t>トウロク</t>
    </rPh>
    <rPh sb="37" eb="38">
      <t>ハ</t>
    </rPh>
    <rPh sb="39" eb="40">
      <t>ツ</t>
    </rPh>
    <rPh sb="43" eb="44">
      <t>ネガ</t>
    </rPh>
    <phoneticPr fontId="6"/>
  </si>
  <si>
    <t>団体ID</t>
  </si>
  <si>
    <t>愛知陸協医事部</t>
  </si>
  <si>
    <t>アイチリクキョウイジブ</t>
  </si>
  <si>
    <t>CHUKYO SPIRITS</t>
  </si>
  <si>
    <t>ﾁｰﾑすｰ</t>
  </si>
  <si>
    <t>チームスー</t>
  </si>
  <si>
    <t>RCベルマーレ</t>
  </si>
  <si>
    <t>ランニングクラブベルマーレ</t>
  </si>
  <si>
    <t>丸八RC</t>
  </si>
  <si>
    <t>マルハチランニングクラブ</t>
  </si>
  <si>
    <t>阿久比RC</t>
  </si>
  <si>
    <t>アグイランニングクラブ</t>
  </si>
  <si>
    <t>宝グループ</t>
  </si>
  <si>
    <t>タカラグループ</t>
  </si>
  <si>
    <t>ティラド</t>
  </si>
  <si>
    <t>ティラドリクジョウキョウギブ</t>
  </si>
  <si>
    <t>小牧ジュニア</t>
  </si>
  <si>
    <t>コマキジュニア</t>
  </si>
  <si>
    <t>TRT</t>
  </si>
  <si>
    <t>トーカイアールティー</t>
  </si>
  <si>
    <t>名大医AC</t>
  </si>
  <si>
    <t>ナゴヤダイガクイガクブエーシー</t>
  </si>
  <si>
    <t>メイジョウダイガクヤクガクブ</t>
  </si>
  <si>
    <t>セット　プロジェクト</t>
  </si>
  <si>
    <t>ＴＳＭ一般</t>
  </si>
  <si>
    <t>ティーエスエムイッパン</t>
  </si>
  <si>
    <t>TIS</t>
  </si>
  <si>
    <t>ティーアイエス</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</si>
  <si>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</si>
  <si>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</si>
  <si>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</si>
  <si>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</si>
  <si>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</si>
  <si>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</si>
  <si>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</si>
  <si>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</si>
  <si>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</si>
  <si>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</si>
  <si>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トライルAC</t>
  </si>
  <si>
    <t>トライル　アスリートクラブ</t>
  </si>
  <si>
    <t>東浦ＡＣ</t>
  </si>
  <si>
    <t>ヒガシウラアスリートクラブ</t>
  </si>
  <si>
    <t>流通経済大</t>
  </si>
  <si>
    <t>リュウツウケイザイダイガク</t>
  </si>
  <si>
    <t>上武大</t>
  </si>
  <si>
    <t>ジョウブダイガク</t>
  </si>
  <si>
    <t>芝浦工業大</t>
  </si>
  <si>
    <t>シバウラコウギョウダイガク</t>
  </si>
  <si>
    <t>工学院大</t>
  </si>
  <si>
    <t>コウガクインダイガク</t>
  </si>
  <si>
    <t>帝京科学大</t>
  </si>
  <si>
    <t>テイキョウカガクダイガク</t>
  </si>
  <si>
    <t>明治学院大</t>
  </si>
  <si>
    <t>メイジガクインダイガク</t>
  </si>
  <si>
    <t>立教大</t>
  </si>
  <si>
    <t>リッキョウダイガク</t>
  </si>
  <si>
    <t>新潟医療福祉大</t>
  </si>
  <si>
    <t>ニイガタイリョウフクシダイガク</t>
  </si>
  <si>
    <t>新潟大</t>
  </si>
  <si>
    <t>ニイガタダイガク</t>
  </si>
  <si>
    <t>金沢工業大</t>
  </si>
  <si>
    <t>カナザワコウギョウダイガク</t>
  </si>
  <si>
    <t>金沢大</t>
  </si>
  <si>
    <t>カナザワダイガク</t>
  </si>
  <si>
    <t>山梨大</t>
  </si>
  <si>
    <t>ヤマナシダイガク</t>
  </si>
  <si>
    <t>岐阜聖徳大</t>
  </si>
  <si>
    <t>岐阜大</t>
  </si>
  <si>
    <t>ギフダイガク</t>
  </si>
  <si>
    <t>中部学院大</t>
  </si>
  <si>
    <t>チュウブガクインダイガク</t>
  </si>
  <si>
    <t>修文大</t>
  </si>
  <si>
    <t>シュウブンダイガク</t>
  </si>
  <si>
    <t>豊田工業高専</t>
  </si>
  <si>
    <t>トヨタコウギョウコウトウセンモンガッコウ</t>
  </si>
  <si>
    <t>名古屋商科大</t>
  </si>
  <si>
    <t>ナゴヤショウカダイガク</t>
  </si>
  <si>
    <t>シガダイガク</t>
  </si>
  <si>
    <t>京都産業大</t>
  </si>
  <si>
    <t>キョウトサンギョウダイガク</t>
  </si>
  <si>
    <t>京都女子大</t>
  </si>
  <si>
    <t>キョウトジョシダイガク</t>
  </si>
  <si>
    <t>明治国際医療大</t>
  </si>
  <si>
    <t>メイジコクサイイリョウダイガク</t>
  </si>
  <si>
    <t>オオサカフリツダイガク</t>
  </si>
  <si>
    <t>関西大</t>
  </si>
  <si>
    <t>カンサイダイガク</t>
  </si>
  <si>
    <t>環太平洋大</t>
  </si>
  <si>
    <t>カンタイヘイヨウダイガク</t>
  </si>
  <si>
    <t>松山大</t>
  </si>
  <si>
    <t>マツヤマダイガク</t>
  </si>
  <si>
    <t>九州共立大</t>
  </si>
  <si>
    <t>キュウシュウキョウリツダイガク</t>
  </si>
  <si>
    <t>名古屋工学院高</t>
  </si>
  <si>
    <t>名古屋情報高</t>
  </si>
  <si>
    <t>名大附高</t>
  </si>
  <si>
    <t>アジヨシ</t>
  </si>
  <si>
    <t>セトミナミヤマチュウ</t>
  </si>
  <si>
    <t>オワリアサヒヒガシ</t>
  </si>
  <si>
    <t>トヨアケチュウ</t>
  </si>
  <si>
    <t>クツカケ</t>
  </si>
  <si>
    <t>ニッシンヒガシ</t>
  </si>
  <si>
    <t>ナガクテチュウ</t>
  </si>
  <si>
    <t>セイレイ</t>
  </si>
  <si>
    <t>ミナセチュウ</t>
  </si>
  <si>
    <t>トヨアケサカエ</t>
  </si>
  <si>
    <t>オワリアサヒニシ</t>
  </si>
  <si>
    <t>ナガクテキタ</t>
  </si>
  <si>
    <t>カスガイチュウブ</t>
  </si>
  <si>
    <t>タカライチュウガッコウ</t>
  </si>
  <si>
    <t>旭中</t>
  </si>
  <si>
    <t>アサヒナカ</t>
  </si>
  <si>
    <t>カスガイトウブ</t>
  </si>
  <si>
    <t>南城中</t>
  </si>
  <si>
    <t>ナミシロチュウガッコウ</t>
  </si>
  <si>
    <t>青山中</t>
  </si>
  <si>
    <t>アオヤマチュウ</t>
  </si>
  <si>
    <t>岩崎中</t>
  </si>
  <si>
    <t>イワサキチュウガッコウ</t>
  </si>
  <si>
    <t>春日井知多中</t>
  </si>
  <si>
    <t>カスガイチタチュウガッコウ</t>
  </si>
  <si>
    <t>長南中</t>
  </si>
  <si>
    <t>ナガナンチュウ</t>
  </si>
  <si>
    <t>石尾台中</t>
  </si>
  <si>
    <t>イシオダイチュウ</t>
  </si>
  <si>
    <t>春日井西部中</t>
  </si>
  <si>
    <t>セイブチュウガッコウ</t>
  </si>
  <si>
    <t>坂下中</t>
  </si>
  <si>
    <t>サカシタチュウガッコウ</t>
  </si>
  <si>
    <t>ミズノチュウ</t>
  </si>
  <si>
    <t>東郷中</t>
  </si>
  <si>
    <t>トウゴウチュウ</t>
  </si>
  <si>
    <t>柏原中</t>
  </si>
  <si>
    <t>カシハラチュウ</t>
  </si>
  <si>
    <t>品野中</t>
  </si>
  <si>
    <t>シナノチュウ</t>
  </si>
  <si>
    <t>熊野中</t>
  </si>
  <si>
    <t>クマノチュウ</t>
  </si>
  <si>
    <t>ナラワ</t>
  </si>
  <si>
    <t>常滑中</t>
  </si>
  <si>
    <t>トコナメチュウ</t>
  </si>
  <si>
    <t>オオブニシチュウ</t>
  </si>
  <si>
    <t>オオブミナミ</t>
  </si>
  <si>
    <t>チタチュウブチュウ</t>
  </si>
  <si>
    <t>ヒガシウラ</t>
  </si>
  <si>
    <t>ヒガシウラセイブ</t>
  </si>
  <si>
    <t>コウワ</t>
  </si>
  <si>
    <t>タケトヨチュウ</t>
  </si>
  <si>
    <t>フキチュウ</t>
  </si>
  <si>
    <t>オッカワチュウ</t>
  </si>
  <si>
    <t>カメザキ</t>
  </si>
  <si>
    <t>トウカイヨコスカ</t>
  </si>
  <si>
    <t>鬼崎中</t>
  </si>
  <si>
    <t>オニザキチュウガッコウ</t>
  </si>
  <si>
    <t>内海中</t>
  </si>
  <si>
    <t>ウツミチュウガッコウ</t>
  </si>
  <si>
    <t>豊浜中</t>
  </si>
  <si>
    <t>トヨハマチュウ</t>
  </si>
  <si>
    <t>上野中</t>
  </si>
  <si>
    <t>ウエノチュウ</t>
  </si>
  <si>
    <t>師勝中</t>
  </si>
  <si>
    <t>シカツチュウ</t>
  </si>
  <si>
    <t>南陵中</t>
  </si>
  <si>
    <t>ナンリョウチュウ</t>
  </si>
  <si>
    <t>名和中</t>
  </si>
  <si>
    <t>ナワチュウ</t>
  </si>
  <si>
    <t>シオジ</t>
  </si>
  <si>
    <t>ナゴヤシロヤマ</t>
  </si>
  <si>
    <t>ナゴヤシンポ</t>
  </si>
  <si>
    <t>チクサ</t>
  </si>
  <si>
    <t>フジ</t>
  </si>
  <si>
    <t>アイチシュクトク</t>
  </si>
  <si>
    <t>ホクリョウ</t>
  </si>
  <si>
    <t>ナヅカチュウ</t>
  </si>
  <si>
    <t>ナガラ</t>
  </si>
  <si>
    <t>ハトリチュウ</t>
  </si>
  <si>
    <t>助光中</t>
  </si>
  <si>
    <t>スケヒカリチュウ</t>
  </si>
  <si>
    <t>モリヤマチュウ</t>
  </si>
  <si>
    <t>アリマツチュウ</t>
  </si>
  <si>
    <t>カミオカ</t>
  </si>
  <si>
    <t>コウハリタイチュン</t>
  </si>
  <si>
    <t>フジモリ</t>
  </si>
  <si>
    <t>マキノイケ</t>
  </si>
  <si>
    <t>ミユキヤマチュウ</t>
  </si>
  <si>
    <t>アイチチュウ</t>
  </si>
  <si>
    <t>ナゴヤジョシダイ</t>
  </si>
  <si>
    <t>サクラダ</t>
  </si>
  <si>
    <t>イタカ</t>
  </si>
  <si>
    <t>ナゴヤ</t>
  </si>
  <si>
    <t>ナンザンチュウダンシブ</t>
  </si>
  <si>
    <t>ナゴヤチドリガオカ</t>
  </si>
  <si>
    <t>ナゴヤトヨクニ</t>
  </si>
  <si>
    <t>ナンコウ</t>
  </si>
  <si>
    <t>ヒビノ</t>
  </si>
  <si>
    <t>ナゴヤナンヨウ</t>
  </si>
  <si>
    <t>コウナンチュウガッコウ</t>
  </si>
  <si>
    <t>植田中</t>
  </si>
  <si>
    <t>ウエダナカ</t>
  </si>
  <si>
    <t>エンジョウチュウガッコウ</t>
  </si>
  <si>
    <t>イセヤマ</t>
  </si>
  <si>
    <t>イチヤナギ</t>
  </si>
  <si>
    <t>トウチ</t>
  </si>
  <si>
    <t>ヤダチュウガッコウ</t>
  </si>
  <si>
    <t>カマクラダイ</t>
  </si>
  <si>
    <t>マエズチュウ</t>
  </si>
  <si>
    <t>滝ノ水中</t>
  </si>
  <si>
    <t>タキノミズチュウ</t>
  </si>
  <si>
    <t>御田中</t>
  </si>
  <si>
    <t>ミタチュウ</t>
  </si>
  <si>
    <t>森孝中</t>
  </si>
  <si>
    <t>モリタカチュウ</t>
  </si>
  <si>
    <t>原中</t>
  </si>
  <si>
    <t>ハラチュウ</t>
  </si>
  <si>
    <t>金城学院中</t>
  </si>
  <si>
    <t>キンジョウガクインチュウ</t>
  </si>
  <si>
    <t>東星中</t>
  </si>
  <si>
    <t>トウセイチュウ</t>
  </si>
  <si>
    <t>ミナミテンパク</t>
  </si>
  <si>
    <t>守山北中</t>
  </si>
  <si>
    <t>モリヤマキタチュウ</t>
  </si>
  <si>
    <t>川名中</t>
  </si>
  <si>
    <t>カワナチュウ</t>
  </si>
  <si>
    <t>志段味中</t>
  </si>
  <si>
    <t>シダミチュウ</t>
  </si>
  <si>
    <t>笈瀬中</t>
  </si>
  <si>
    <t>オイセチュウ</t>
  </si>
  <si>
    <t>ヒラバリチュウ</t>
  </si>
  <si>
    <t>名南中</t>
  </si>
  <si>
    <t>メイナンチュウ</t>
  </si>
  <si>
    <t>供米田中</t>
  </si>
  <si>
    <t>クマイデンチュウ</t>
  </si>
  <si>
    <t>山王中</t>
  </si>
  <si>
    <t>サンノウチュウ</t>
  </si>
  <si>
    <t>上社中</t>
  </si>
  <si>
    <t>カミヤシロチュウ</t>
  </si>
  <si>
    <t>本城中</t>
  </si>
  <si>
    <t>ホンジョウチュウ</t>
  </si>
  <si>
    <t>桜山中</t>
  </si>
  <si>
    <t>サクラヤマチュウ</t>
  </si>
  <si>
    <t>名大附属中</t>
  </si>
  <si>
    <t>メイダイフゾクチュウ</t>
  </si>
  <si>
    <t>愛工大名電中</t>
  </si>
  <si>
    <t>アイコウダイメイデンチュウ</t>
  </si>
  <si>
    <t>山田中</t>
  </si>
  <si>
    <t>ヤマダチュウ</t>
  </si>
  <si>
    <t>一色中</t>
  </si>
  <si>
    <t>イシキチュウ</t>
  </si>
  <si>
    <t>←団体名最初の一文字を入力してください。</t>
    <rPh sb="1" eb="3">
      <t>ダンタイ</t>
    </rPh>
    <rPh sb="4" eb="6">
      <t>サイショ</t>
    </rPh>
    <rPh sb="7" eb="10">
      <t>ヒトモジ</t>
    </rPh>
    <rPh sb="11" eb="13">
      <t>ニュウリョク</t>
    </rPh>
    <phoneticPr fontId="6"/>
  </si>
  <si>
    <t>個人登録の方は、個人登録用のファイルを利用してください、</t>
    <rPh sb="0" eb="2">
      <t>コジン</t>
    </rPh>
    <rPh sb="2" eb="4">
      <t>トウロク</t>
    </rPh>
    <rPh sb="5" eb="6">
      <t>カタ</t>
    </rPh>
    <rPh sb="8" eb="12">
      <t>コジン</t>
    </rPh>
    <rPh sb="12" eb="13">
      <t>ヨウ</t>
    </rPh>
    <rPh sb="19" eb="21">
      <t>リヨウ</t>
    </rPh>
    <phoneticPr fontId="6"/>
  </si>
  <si>
    <t>国籍</t>
    <rPh sb="0" eb="2">
      <t>コクセキ</t>
    </rPh>
    <phoneticPr fontId="6"/>
  </si>
  <si>
    <t>JPN 日本</t>
    <rPh sb="4" eb="6">
      <t>ニホン</t>
    </rPh>
    <phoneticPr fontId="6"/>
  </si>
  <si>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</si>
  <si>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</si>
  <si>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</si>
  <si>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</si>
  <si>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</si>
  <si>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</si>
  <si>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</si>
  <si>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</si>
  <si>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</si>
  <si>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</si>
  <si>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</si>
  <si>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</si>
  <si>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</si>
  <si>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</si>
  <si>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</si>
  <si>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</si>
  <si>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</si>
  <si>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</si>
  <si>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</si>
  <si>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</si>
  <si>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</si>
  <si>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</si>
  <si>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</si>
  <si>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</si>
  <si>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</si>
  <si>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</si>
  <si>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</si>
  <si>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</si>
  <si>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</si>
  <si>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</si>
  <si>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</si>
  <si>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</si>
  <si>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</si>
  <si>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</si>
  <si>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</si>
  <si>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</si>
  <si>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</si>
  <si>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</si>
  <si>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</si>
  <si>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</si>
  <si>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</si>
  <si>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</si>
  <si>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</si>
  <si>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</si>
  <si>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</si>
  <si>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</si>
  <si>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</si>
  <si>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</si>
  <si>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</si>
  <si>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</si>
  <si>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</si>
  <si>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</si>
  <si>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</si>
  <si>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</si>
  <si>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</si>
  <si>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</si>
  <si>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</si>
  <si>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</si>
  <si>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</si>
  <si>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</si>
  <si>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</si>
  <si>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</si>
  <si>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</si>
  <si>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</si>
  <si>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</si>
  <si>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</si>
  <si>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</si>
  <si>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</si>
  <si>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</si>
  <si>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</si>
  <si>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</si>
  <si>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</si>
  <si>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</si>
  <si>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</si>
  <si>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</si>
  <si>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</si>
  <si>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</si>
  <si>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</si>
  <si>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</si>
  <si>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</si>
  <si>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</si>
  <si>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</si>
  <si>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</si>
  <si>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</si>
  <si>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</si>
  <si>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</si>
  <si>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</si>
  <si>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</si>
  <si>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</si>
  <si>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</si>
  <si>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</si>
  <si>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</si>
  <si>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</si>
  <si>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</si>
  <si>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</si>
  <si>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</si>
  <si>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</si>
  <si>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</si>
  <si>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</si>
  <si>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</si>
  <si>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</si>
  <si>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</si>
  <si>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</si>
  <si>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</si>
  <si>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</si>
  <si>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</si>
  <si>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</si>
  <si>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</si>
  <si>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</si>
  <si>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</si>
  <si>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</si>
  <si>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</si>
  <si>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</si>
  <si>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</si>
  <si>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</si>
  <si>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</si>
  <si>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</si>
  <si>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</si>
  <si>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</si>
  <si>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</si>
  <si>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</si>
  <si>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</si>
  <si>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</si>
  <si>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</si>
  <si>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</si>
  <si>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</si>
  <si>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</si>
  <si>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</si>
  <si>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</si>
  <si>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</si>
  <si>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</si>
  <si>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</si>
  <si>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</si>
  <si>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</si>
  <si>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</si>
  <si>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</si>
  <si>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</si>
  <si>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</si>
  <si>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</si>
  <si>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</si>
  <si>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</si>
  <si>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</si>
  <si>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</si>
  <si>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</si>
  <si>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</si>
  <si>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</si>
  <si>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</si>
  <si>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</si>
  <si>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</si>
  <si>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</si>
  <si>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</si>
  <si>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</si>
  <si>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</si>
  <si>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</si>
  <si>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</si>
  <si>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</si>
  <si>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</si>
  <si>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</si>
  <si>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</si>
  <si>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</si>
  <si>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</si>
  <si>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</si>
  <si>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</si>
  <si>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</si>
  <si>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</si>
  <si>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</si>
  <si>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</si>
  <si>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</si>
  <si>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</si>
  <si>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</si>
  <si>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</si>
  <si>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</si>
  <si>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</si>
  <si>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</si>
  <si>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</si>
  <si>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</si>
  <si>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</si>
  <si>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</si>
  <si>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</si>
  <si>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</si>
  <si>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</si>
  <si>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</si>
  <si>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</si>
  <si>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</si>
  <si>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</si>
  <si>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</si>
  <si>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</si>
  <si>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</si>
  <si>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</si>
  <si>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</si>
  <si>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</si>
  <si>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</si>
  <si>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</si>
  <si>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</si>
  <si>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</si>
  <si>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</si>
  <si>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</si>
  <si>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</si>
  <si>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</si>
  <si>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</si>
  <si>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</si>
  <si>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</si>
  <si>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</si>
  <si>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</si>
  <si>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</si>
  <si>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</si>
  <si>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</si>
  <si>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</si>
  <si>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</si>
  <si>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</si>
  <si>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</si>
  <si>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</si>
  <si>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</si>
  <si>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</si>
  <si>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</si>
  <si>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</si>
  <si>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</si>
  <si>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</si>
  <si>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</si>
  <si>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</si>
  <si>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</si>
  <si>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</si>
  <si>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</si>
  <si>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</si>
  <si>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</si>
  <si>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</si>
  <si>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</si>
  <si>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</si>
  <si>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</si>
  <si>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</si>
  <si>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</si>
  <si>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</si>
  <si>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</si>
  <si>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</si>
  <si>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</si>
  <si>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</si>
  <si>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</si>
  <si>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</si>
  <si>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6"/>
  </si>
  <si>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6"/>
  </si>
  <si>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6"/>
  </si>
  <si>
    <t>種目数×800円</t>
  </si>
  <si>
    <t>一般大学高校</t>
    <rPh sb="0" eb="2">
      <t>イッパ</t>
    </rPh>
    <rPh sb="2" eb="4">
      <t>ダイガク</t>
    </rPh>
    <rPh sb="4" eb="6">
      <t>コウコウ</t>
    </rPh>
    <phoneticPr fontId="6"/>
  </si>
  <si>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6"/>
  </si>
  <si>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6"/>
  </si>
  <si>
    <t>参　加　料</t>
    <phoneticPr fontId="6"/>
  </si>
  <si>
    <t>中　　　学</t>
    <rPh sb="0" eb="1">
      <t>ナカ</t>
    </rPh>
    <rPh sb="4" eb="5">
      <t>ガク</t>
    </rPh>
    <phoneticPr fontId="6"/>
  </si>
  <si>
    <t>⬇　必ずカテゴリーを選択してください</t>
    <rPh sb="2" eb="4">
      <t>カナラ</t>
    </rPh>
    <rPh sb="10" eb="12">
      <t>センタク</t>
    </rPh>
    <phoneticPr fontId="6"/>
  </si>
  <si>
    <t>参加料設定➡➡</t>
    <rPh sb="0" eb="3">
      <t>サン</t>
    </rPh>
    <rPh sb="3" eb="5">
      <t>セッテ</t>
    </rPh>
    <phoneticPr fontId="6"/>
  </si>
  <si>
    <t>この用紙を印刷の上、必要事項を記入し④種目別人数と一緒に郵送してください</t>
    <rPh sb="2" eb="4">
      <t>ヨウシ</t>
    </rPh>
    <rPh sb="5" eb="9">
      <t>インサ</t>
    </rPh>
    <rPh sb="10" eb="14">
      <t>ヒツヨウジコウ</t>
    </rPh>
    <rPh sb="15" eb="18">
      <t>キニュウ</t>
    </rPh>
    <rPh sb="19" eb="22">
      <t>シュモクベツ</t>
    </rPh>
    <rPh sb="22" eb="24">
      <t>ニンズウ</t>
    </rPh>
    <rPh sb="25" eb="36">
      <t>イッショ</t>
    </rPh>
    <phoneticPr fontId="40"/>
  </si>
  <si>
    <t>ただし、事前申請に限ります。当日発行はいたしませんのでご注意ください。</t>
    <rPh sb="4" eb="8">
      <t>ジゼンシンセイ</t>
    </rPh>
    <rPh sb="9" eb="10">
      <t>カギ</t>
    </rPh>
    <rPh sb="14" eb="16">
      <t>トウジツ</t>
    </rPh>
    <rPh sb="16" eb="18">
      <t>ハッコウ</t>
    </rPh>
    <rPh sb="28" eb="30">
      <t>チュウイ</t>
    </rPh>
    <phoneticPr fontId="40"/>
  </si>
  <si>
    <t>やり投</t>
  </si>
  <si>
    <t>6.000kg</t>
  </si>
  <si>
    <t>設定しません</t>
    <rPh sb="0" eb="2">
      <t>セッテイ</t>
    </rPh>
    <phoneticPr fontId="53"/>
  </si>
  <si>
    <t>三段跳</t>
  </si>
  <si>
    <t>走幅跳</t>
  </si>
  <si>
    <t>棒高跳</t>
  </si>
  <si>
    <t>走高跳</t>
  </si>
  <si>
    <t>400mH</t>
  </si>
  <si>
    <t>100mH</t>
  </si>
  <si>
    <t>110mH</t>
  </si>
  <si>
    <t>設定しません
(25分で競技を打切ります)</t>
    <rPh sb="0" eb="2">
      <t>セッテイ</t>
    </rPh>
    <rPh sb="10" eb="11">
      <t>フン</t>
    </rPh>
    <rPh sb="12" eb="14">
      <t>キョウギ</t>
    </rPh>
    <rPh sb="15" eb="17">
      <t>ウチキ</t>
    </rPh>
    <phoneticPr fontId="53"/>
  </si>
  <si>
    <t>1500m</t>
  </si>
  <si>
    <t>800m</t>
  </si>
  <si>
    <t>400m</t>
  </si>
  <si>
    <t>200m</t>
  </si>
  <si>
    <t>100m</t>
  </si>
  <si>
    <t>記録</t>
    <rPh sb="1" eb="2">
      <t>ロク</t>
    </rPh>
    <phoneticPr fontId="53"/>
  </si>
  <si>
    <t>種目</t>
  </si>
  <si>
    <t>女子</t>
  </si>
  <si>
    <t>男子</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</si>
  <si>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4" eb="19">
      <t>ナゴヤチク</t>
    </rPh>
    <phoneticPr fontId="6"/>
  </si>
  <si>
    <t>・競技中に発生した負傷・傷病の応急処置は主催者において行いますが、以後の責任は負いません。</t>
  </si>
  <si>
    <t>・時間プログラム、受付一覧、大会注意事項は、大会7日前程度に愛知陸協ホームページ</t>
    <rPh sb="1" eb="3">
      <t>ジカン</t>
    </rPh>
    <rPh sb="9" eb="11">
      <t>ウケツケ</t>
    </rPh>
    <rPh sb="11" eb="13">
      <t>イチラン</t>
    </rPh>
    <rPh sb="14" eb="16">
      <t>タイカイ</t>
    </rPh>
    <rPh sb="16" eb="18">
      <t>チュウイ</t>
    </rPh>
    <rPh sb="18" eb="20">
      <t>ジコウ</t>
    </rPh>
    <rPh sb="22" eb="24">
      <t>タイカイ</t>
    </rPh>
    <rPh sb="25" eb="26">
      <t>ニチ</t>
    </rPh>
    <rPh sb="26" eb="27">
      <t>マエ</t>
    </rPh>
    <rPh sb="27" eb="29">
      <t>テイド</t>
    </rPh>
    <rPh sb="30" eb="32">
      <t>アイチ</t>
    </rPh>
    <rPh sb="32" eb="34">
      <t>リクキョウ</t>
    </rPh>
    <phoneticPr fontId="6"/>
  </si>
  <si>
    <t>・棒高跳の試技は、男子３ｍ５０、女子２ｍ２０から行います。（天候・その他の理由で開始の高さを変更する場合があります）</t>
    <rPh sb="1" eb="4">
      <t>ボウタカトビ</t>
    </rPh>
    <rPh sb="5" eb="7">
      <t>シギ</t>
    </rPh>
    <rPh sb="9" eb="11">
      <t>ダンシ</t>
    </rPh>
    <rPh sb="16" eb="18">
      <t>ジョシ</t>
    </rPh>
    <rPh sb="24" eb="25">
      <t>オコナ</t>
    </rPh>
    <rPh sb="30" eb="32">
      <t>テンコウ</t>
    </rPh>
    <rPh sb="35" eb="36">
      <t>タ</t>
    </rPh>
    <rPh sb="37" eb="39">
      <t>リユウ</t>
    </rPh>
    <rPh sb="40" eb="42">
      <t>カイシ</t>
    </rPh>
    <rPh sb="43" eb="44">
      <t>タカ</t>
    </rPh>
    <rPh sb="46" eb="48">
      <t>ヘンコウ</t>
    </rPh>
    <rPh sb="50" eb="52">
      <t>バアイ</t>
    </rPh>
    <phoneticPr fontId="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</si>
  <si>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ﾅｺﾞﾔｼﾘﾂなど</t>
    </r>
    <r>
      <rPr>
        <sz val="12"/>
        <rFont val="ＭＳ Ｐゴシック"/>
        <family val="3"/>
        <charset val="128"/>
      </rPr>
      <t>は、</t>
    </r>
    <r>
      <rPr>
        <b/>
        <sz val="12"/>
        <rFont val="ＭＳ Ｐゴシック"/>
        <family val="3"/>
        <charset val="128"/>
      </rPr>
      <t>絶対に付けないで</t>
    </r>
    <r>
      <rPr>
        <sz val="12"/>
        <rFont val="ＭＳ Ｐゴシック"/>
        <family val="3"/>
        <charset val="128"/>
      </rPr>
      <t>ください</t>
    </r>
    <rPh sb="0" eb="2">
      <t>フリコミ</t>
    </rPh>
    <rPh sb="2" eb="5">
      <t>ダンタイメイ</t>
    </rPh>
    <rPh sb="26" eb="28">
      <t>ゼッタイ</t>
    </rPh>
    <rPh sb="29" eb="30">
      <t>ツ</t>
    </rPh>
    <phoneticPr fontId="6"/>
  </si>
  <si>
    <r>
      <t>ゆうちょ銀行以外</t>
    </r>
    <r>
      <rPr>
        <sz val="12"/>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0"/>
  </si>
  <si>
    <r>
      <t>②</t>
    </r>
    <r>
      <rPr>
        <b/>
        <sz val="12"/>
        <rFont val="ＭＳ Ｐゴシック"/>
        <family val="3"/>
        <charset val="128"/>
      </rPr>
      <t>申込団体名・学校名のいずれか</t>
    </r>
    <rPh sb="1" eb="3">
      <t>モウシコミ</t>
    </rPh>
    <rPh sb="3" eb="6">
      <t>ダンタイメイ</t>
    </rPh>
    <rPh sb="7" eb="10">
      <t>ガッコウメイ</t>
    </rPh>
    <phoneticPr fontId="60"/>
  </si>
  <si>
    <r>
      <t>①</t>
    </r>
    <r>
      <rPr>
        <b/>
        <sz val="12"/>
        <rFont val="ＭＳ Ｐゴシック"/>
        <family val="3"/>
        <charset val="128"/>
      </rPr>
      <t>申込大会名（大会期日）</t>
    </r>
    <rPh sb="1" eb="3">
      <t>モウシコミ</t>
    </rPh>
    <rPh sb="3" eb="6">
      <t>タイカイメイ</t>
    </rPh>
    <rPh sb="7" eb="9">
      <t>タイカイ</t>
    </rPh>
    <rPh sb="9" eb="11">
      <t>キジツ</t>
    </rPh>
    <phoneticPr fontId="60"/>
  </si>
  <si>
    <r>
      <t>払込取扱票に必要事項を記入し、郵便振替払込請求書兼受領証の写しを「種目別申込人数一覧表」の貼付欄に貼付してください。振替用紙は郵便局に備え付けの</t>
    </r>
    <r>
      <rPr>
        <b/>
        <u/>
        <sz val="12"/>
        <rFont val="ＭＳ Ｐ明朝"/>
        <family val="1"/>
        <charset val="128"/>
      </rPr>
      <t>青</t>
    </r>
    <r>
      <rPr>
        <sz val="12"/>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0"/>
  </si>
  <si>
    <t>☆郵便振替</t>
    <rPh sb="1" eb="3">
      <t>ユウビン</t>
    </rPh>
    <rPh sb="3" eb="5">
      <t>フリカエ</t>
    </rPh>
    <phoneticPr fontId="60"/>
  </si>
  <si>
    <t>＊申し込みのファイルは、各カテゴリーのものを使用してください。</t>
    <rPh sb="1" eb="2">
      <t>モウ</t>
    </rPh>
    <rPh sb="3" eb="4">
      <t>コ</t>
    </rPh>
    <rPh sb="12" eb="13">
      <t>カク</t>
    </rPh>
    <rPh sb="22" eb="24">
      <t>シヨウ</t>
    </rPh>
    <phoneticPr fontId="6"/>
  </si>
  <si>
    <t>nagoyasensyuken.99@gmail.com</t>
  </si>
  <si>
    <r>
      <t xml:space="preserve">　　 </t>
    </r>
    <r>
      <rPr>
        <sz val="12"/>
        <rFont val="ＭＳ Ｐゴシック"/>
        <family val="3"/>
        <charset val="128"/>
      </rPr>
      <t>〒463-8799 守山郵便局私書箱１４号</t>
    </r>
    <r>
      <rPr>
        <sz val="12"/>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6"/>
  </si>
  <si>
    <t>・団体情報シートをプリントアウトして、参加料振込用紙のコピーを添付して</t>
    <rPh sb="19" eb="22">
      <t>サンカリョウ</t>
    </rPh>
    <rPh sb="22" eb="26">
      <t>フリコミヨウシ</t>
    </rPh>
    <rPh sb="31" eb="33">
      <t>テンプ</t>
    </rPh>
    <phoneticPr fontId="6"/>
  </si>
  <si>
    <t>・中学生は、太字で示した種目に限りの出場できます。</t>
    <rPh sb="1" eb="4">
      <t>チュウガクセイ</t>
    </rPh>
    <rPh sb="6" eb="8">
      <t>フトジ</t>
    </rPh>
    <rPh sb="9" eb="10">
      <t>シメ</t>
    </rPh>
    <rPh sb="12" eb="14">
      <t>シュモク</t>
    </rPh>
    <rPh sb="15" eb="16">
      <t>カギ</t>
    </rPh>
    <phoneticPr fontId="6"/>
  </si>
  <si>
    <t>・中学生は愛知陸協（名古屋地区）の登録番号で申し込んでください。
　 中体連学校番号では、出場できません。</t>
    <rPh sb="1" eb="4">
      <t>チュウガクセイ</t>
    </rPh>
    <rPh sb="5" eb="7">
      <t>アイチ</t>
    </rPh>
    <rPh sb="7" eb="9">
      <t>リクキョウ</t>
    </rPh>
    <rPh sb="17" eb="19">
      <t>トウロク</t>
    </rPh>
    <rPh sb="19" eb="21">
      <t>バンゴウ</t>
    </rPh>
    <rPh sb="22" eb="23">
      <t>モウ</t>
    </rPh>
    <rPh sb="24" eb="25">
      <t>コ</t>
    </rPh>
    <rPh sb="38" eb="40">
      <t>ガッコウ</t>
    </rPh>
    <phoneticPr fontId="6"/>
  </si>
  <si>
    <t>（男子）</t>
    <phoneticPr fontId="6"/>
  </si>
  <si>
    <r>
      <rPr>
        <b/>
        <sz val="12"/>
        <rFont val="ＭＳ Ｐゴシック"/>
        <family val="3"/>
        <charset val="128"/>
      </rPr>
      <t>走高跳</t>
    </r>
    <r>
      <rPr>
        <sz val="12"/>
        <rFont val="ＭＳ Ｐゴシック"/>
        <family val="3"/>
        <charset val="128"/>
      </rPr>
      <t>，</t>
    </r>
    <r>
      <rPr>
        <b/>
        <sz val="12"/>
        <rFont val="ＭＳ Ｐゴシック"/>
        <family val="3"/>
        <charset val="128"/>
      </rPr>
      <t>走幅跳</t>
    </r>
    <r>
      <rPr>
        <sz val="12"/>
        <rFont val="ＭＳ Ｐ明朝"/>
        <family val="1"/>
        <charset val="128"/>
      </rPr>
      <t>，円盤投(2.000kg)，ハンマー投(7.260kg)</t>
    </r>
    <rPh sb="4" eb="7">
      <t>ハシリハバトビ</t>
    </rPh>
    <phoneticPr fontId="6"/>
  </si>
  <si>
    <t>男4X100mR</t>
  </si>
  <si>
    <t>女4X100mR</t>
  </si>
  <si>
    <t>団体用</t>
    <rPh sb="0" eb="2">
      <t>ダンタイ</t>
    </rPh>
    <rPh sb="2" eb="3">
      <t>ヨウ</t>
    </rPh>
    <phoneticPr fontId="6"/>
  </si>
  <si>
    <t>資格習得競技会</t>
    <rPh sb="0" eb="4">
      <t>シカクシュトク</t>
    </rPh>
    <rPh sb="4" eb="7">
      <t>キョウギカイ</t>
    </rPh>
    <phoneticPr fontId="6"/>
  </si>
  <si>
    <t>2021地区クラス別</t>
    <rPh sb="4" eb="6">
      <t>チク</t>
    </rPh>
    <rPh sb="9" eb="10">
      <t>ベツ</t>
    </rPh>
    <phoneticPr fontId="6"/>
  </si>
  <si>
    <t>2019日本選手権</t>
    <rPh sb="4" eb="9">
      <t>ニホンセンシュケン</t>
    </rPh>
    <phoneticPr fontId="6"/>
  </si>
  <si>
    <t>所属</t>
    <phoneticPr fontId="40"/>
  </si>
  <si>
    <t>リレー</t>
    <phoneticPr fontId="40"/>
  </si>
  <si>
    <t>No</t>
    <phoneticPr fontId="40"/>
  </si>
  <si>
    <t>FLAG</t>
    <phoneticPr fontId="40"/>
  </si>
  <si>
    <t>No</t>
    <phoneticPr fontId="40"/>
  </si>
  <si>
    <t>FLAG</t>
    <phoneticPr fontId="40"/>
  </si>
  <si>
    <t>◎第１日</t>
  </si>
  <si>
    <t>男100m</t>
  </si>
  <si>
    <t>女100m</t>
  </si>
  <si>
    <t>※今年度は、男子１００００ｍ，男女５０００ｍＷは6月の夏季競技会で実施します。</t>
    <rPh sb="1" eb="4">
      <t>コンネンド</t>
    </rPh>
    <rPh sb="6" eb="8">
      <t>ダンシ</t>
    </rPh>
    <rPh sb="15" eb="17">
      <t>ダンジョ</t>
    </rPh>
    <rPh sb="25" eb="26">
      <t>ガツ</t>
    </rPh>
    <rPh sb="27" eb="29">
      <t>カキ</t>
    </rPh>
    <rPh sb="29" eb="32">
      <t>キョウギカイ</t>
    </rPh>
    <rPh sb="33" eb="35">
      <t>ジッシ</t>
    </rPh>
    <phoneticPr fontId="127"/>
  </si>
  <si>
    <t>男200m</t>
  </si>
  <si>
    <t>女200m</t>
  </si>
  <si>
    <t>（男子）</t>
  </si>
  <si>
    <t>男400m</t>
  </si>
  <si>
    <t>女400m</t>
  </si>
  <si>
    <t>１００ｍ，４００ｍ，１５００ｍ，１１０ｍＨ(1.067m)，３０００ｍＳＣ(0.914m)，</t>
  </si>
  <si>
    <t>男800m</t>
  </si>
  <si>
    <t>女800m</t>
  </si>
  <si>
    <r>
      <rPr>
        <b/>
        <sz val="12"/>
        <rFont val="ＭＳ Ｐゴシック"/>
        <family val="3"/>
        <charset val="128"/>
      </rPr>
      <t>４×１００ｍＲ，棒高跳</t>
    </r>
    <r>
      <rPr>
        <b/>
        <sz val="12"/>
        <rFont val="ＭＳ Ｐ明朝"/>
        <family val="1"/>
        <charset val="128"/>
      </rPr>
      <t>，</t>
    </r>
    <r>
      <rPr>
        <b/>
        <sz val="12"/>
        <rFont val="ＭＳ Ｐゴシック"/>
        <family val="3"/>
        <charset val="128"/>
      </rPr>
      <t>三段跳</t>
    </r>
    <r>
      <rPr>
        <sz val="12"/>
        <rFont val="ＭＳ Ｐ明朝"/>
        <family val="1"/>
        <charset val="128"/>
      </rPr>
      <t>，砲丸投(7.260kg)，やり投(0.800kg)</t>
    </r>
    <rPh sb="12" eb="14">
      <t>サンダン</t>
    </rPh>
    <phoneticPr fontId="128"/>
  </si>
  <si>
    <t>男1500m</t>
  </si>
  <si>
    <t>女1500m</t>
  </si>
  <si>
    <t>（女子）</t>
  </si>
  <si>
    <t>男5000m</t>
  </si>
  <si>
    <t>女5000m</t>
  </si>
  <si>
    <t>１００ｍ，４００ｍ，１５００ｍ，１００ｍＨ(0.840m)，４×１００ｍＲ，</t>
  </si>
  <si>
    <t>男110mH(1.067m)</t>
  </si>
  <si>
    <t>女100mH(0.838m)</t>
  </si>
  <si>
    <t>棒高跳，走幅跳，砲丸投(4.000kg)，やり投(0.600kg)</t>
  </si>
  <si>
    <t>男400mH(0.914m)</t>
  </si>
  <si>
    <t>女400mH(0.762m)</t>
  </si>
  <si>
    <t>◎第２日</t>
  </si>
  <si>
    <t>男3000mSC(0.914m)</t>
  </si>
  <si>
    <t>女走高跳</t>
  </si>
  <si>
    <t>男走高跳</t>
  </si>
  <si>
    <t>女棒高跳</t>
  </si>
  <si>
    <t>２００ｍ，８００ｍ，５０００ｍ，４００ｍＨ(0.914m)，４×４００ｍＲ，</t>
  </si>
  <si>
    <t>男棒高跳</t>
  </si>
  <si>
    <t>女走幅跳</t>
  </si>
  <si>
    <r>
      <rPr>
        <b/>
        <sz val="12"/>
        <rFont val="ＭＳ Ｐゴシック"/>
        <family val="3"/>
        <charset val="128"/>
      </rPr>
      <t>走高跳</t>
    </r>
    <r>
      <rPr>
        <sz val="12"/>
        <rFont val="ＭＳ Ｐゴシック"/>
        <family val="3"/>
        <charset val="128"/>
      </rPr>
      <t>，</t>
    </r>
    <r>
      <rPr>
        <b/>
        <sz val="12"/>
        <rFont val="ＭＳ Ｐゴシック"/>
        <family val="3"/>
        <charset val="128"/>
      </rPr>
      <t>走幅跳</t>
    </r>
    <r>
      <rPr>
        <sz val="12"/>
        <rFont val="ＭＳ Ｐ明朝"/>
        <family val="1"/>
        <charset val="128"/>
      </rPr>
      <t>，円盤投(2.000kg)，ハンマー投(7.260kg)</t>
    </r>
    <rPh sb="4" eb="7">
      <t>ハシリハバトビ</t>
    </rPh>
    <phoneticPr fontId="128"/>
  </si>
  <si>
    <t>男走幅跳</t>
  </si>
  <si>
    <t>女三段跳</t>
  </si>
  <si>
    <t>男三段跳</t>
  </si>
  <si>
    <t>女砲丸投(4.000kg)</t>
  </si>
  <si>
    <t>２００ｍ，８００ｍ，４００ｍＨ(0.762m)，５０００ｍ，４×４００ｍＲ，</t>
  </si>
  <si>
    <t>男砲丸投(7.260kg)</t>
  </si>
  <si>
    <t>女円盤投(1.000kg)</t>
  </si>
  <si>
    <t>走高跳，三段跳，円盤投(1.000kg)，ハンマー投(4.000kg)</t>
  </si>
  <si>
    <t>男円盤投(2.000kg)</t>
  </si>
  <si>
    <t>女ハンマー投(4.000kg)</t>
  </si>
  <si>
    <t>男ハンマー投(7.260kg)</t>
  </si>
  <si>
    <t>女やり投(0.600kg)</t>
  </si>
  <si>
    <t>男やり投(0.800kg)</t>
  </si>
  <si>
    <t>１日目</t>
    <rPh sb="1" eb="3">
      <t>ニチメ</t>
    </rPh>
    <phoneticPr fontId="40"/>
  </si>
  <si>
    <t>２日目</t>
    <rPh sb="1" eb="3">
      <t>ヒメ</t>
    </rPh>
    <phoneticPr fontId="40"/>
  </si>
  <si>
    <t>１日目種目</t>
    <rPh sb="1" eb="3">
      <t>ニチメ</t>
    </rPh>
    <rPh sb="3" eb="5">
      <t>シュモク</t>
    </rPh>
    <phoneticPr fontId="6"/>
  </si>
  <si>
    <t>記録１日目</t>
    <rPh sb="0" eb="2">
      <t>キロク</t>
    </rPh>
    <rPh sb="3" eb="5">
      <t>ニチメ</t>
    </rPh>
    <phoneticPr fontId="6"/>
  </si>
  <si>
    <t>２日目種目</t>
    <rPh sb="1" eb="3">
      <t>ヒメ</t>
    </rPh>
    <phoneticPr fontId="6"/>
  </si>
  <si>
    <t>記録２日目</t>
    <rPh sb="0" eb="2">
      <t>キロク</t>
    </rPh>
    <rPh sb="3" eb="5">
      <t>ヒメ</t>
    </rPh>
    <phoneticPr fontId="6"/>
  </si>
  <si>
    <t/>
  </si>
  <si>
    <t>参加競技１資格習得大会</t>
    <rPh sb="5" eb="9">
      <t>シカクシュトク</t>
    </rPh>
    <rPh sb="9" eb="11">
      <t>タイカイ</t>
    </rPh>
    <phoneticPr fontId="40"/>
  </si>
  <si>
    <t>参加競技２資格取得大会</t>
    <rPh sb="5" eb="7">
      <t>シカク</t>
    </rPh>
    <rPh sb="7" eb="9">
      <t>シュトク</t>
    </rPh>
    <rPh sb="9" eb="11">
      <t>タイカイ</t>
    </rPh>
    <phoneticPr fontId="40"/>
  </si>
  <si>
    <t>＊人数制限のため、ターゲットナンバーを設定しました。</t>
    <rPh sb="1" eb="5">
      <t>ニンズウセ</t>
    </rPh>
    <rPh sb="19" eb="21">
      <t>セッテイ</t>
    </rPh>
    <phoneticPr fontId="53"/>
  </si>
  <si>
    <t>各種目の出場可能な人数をターゲットナンバーとして設定します。エントリー数でターゲットナンバーを超えることが生じた場合は、下記記の参加標準記録を有する競技者であっても参加を制限されることがあります。</t>
    <rPh sb="60" eb="62">
      <t>カキ</t>
    </rPh>
    <phoneticPr fontId="53"/>
  </si>
  <si>
    <t xml:space="preserve">１．期  日 </t>
    <phoneticPr fontId="6"/>
  </si>
  <si>
    <t>２．場  所</t>
    <phoneticPr fontId="6"/>
  </si>
  <si>
    <t>パロマ瑞穂北陸上競技場</t>
    <rPh sb="3" eb="5">
      <t>ミズホ</t>
    </rPh>
    <rPh sb="5" eb="6">
      <t>キタ</t>
    </rPh>
    <rPh sb="6" eb="8">
      <t>リクジョウ</t>
    </rPh>
    <rPh sb="8" eb="11">
      <t>キョウギジョウ</t>
    </rPh>
    <phoneticPr fontId="6"/>
  </si>
  <si>
    <t>３．種　目</t>
    <rPh sb="2" eb="3">
      <t>シュ</t>
    </rPh>
    <rPh sb="4" eb="5">
      <t>メ</t>
    </rPh>
    <phoneticPr fontId="6"/>
  </si>
  <si>
    <t>◎第１日</t>
    <phoneticPr fontId="6"/>
  </si>
  <si>
    <t>※今年度は、男子１００００ｍ，男女５０００ｍＷは6月の夏季競技会で実施します。</t>
    <rPh sb="1" eb="4">
      <t>コンネンド</t>
    </rPh>
    <rPh sb="6" eb="8">
      <t>ダンシ</t>
    </rPh>
    <rPh sb="15" eb="17">
      <t>ダンジョ</t>
    </rPh>
    <rPh sb="25" eb="26">
      <t>ガツ</t>
    </rPh>
    <rPh sb="27" eb="29">
      <t>カキ</t>
    </rPh>
    <rPh sb="29" eb="32">
      <t>キョウギカイ</t>
    </rPh>
    <rPh sb="33" eb="35">
      <t>ジッシ</t>
    </rPh>
    <phoneticPr fontId="53"/>
  </si>
  <si>
    <r>
      <rPr>
        <b/>
        <sz val="12"/>
        <rFont val="ＭＳ Ｐゴシック"/>
        <family val="3"/>
        <charset val="128"/>
      </rPr>
      <t>１００ｍ，４００ｍ，１５００ｍ</t>
    </r>
    <r>
      <rPr>
        <sz val="12"/>
        <rFont val="ＭＳ Ｐ明朝"/>
        <family val="1"/>
        <charset val="128"/>
      </rPr>
      <t>，１１０ｍＨ(1.067m)，３０００ｍＳＣ(0.914m)，</t>
    </r>
    <phoneticPr fontId="6"/>
  </si>
  <si>
    <r>
      <rPr>
        <b/>
        <sz val="12"/>
        <rFont val="ＭＳ Ｐゴシック"/>
        <family val="3"/>
        <charset val="128"/>
      </rPr>
      <t>４×１００ｍＲ，棒高跳</t>
    </r>
    <r>
      <rPr>
        <b/>
        <sz val="12"/>
        <rFont val="ＭＳ Ｐ明朝"/>
        <family val="1"/>
        <charset val="128"/>
      </rPr>
      <t>，</t>
    </r>
    <r>
      <rPr>
        <b/>
        <sz val="12"/>
        <rFont val="ＭＳ Ｐゴシック"/>
        <family val="3"/>
        <charset val="128"/>
      </rPr>
      <t>三段跳</t>
    </r>
    <r>
      <rPr>
        <sz val="12"/>
        <rFont val="ＭＳ Ｐ明朝"/>
        <family val="1"/>
        <charset val="128"/>
      </rPr>
      <t>，砲丸投(7.260kg)，やり投(0.800kg)</t>
    </r>
    <rPh sb="12" eb="14">
      <t>サンダン</t>
    </rPh>
    <phoneticPr fontId="6"/>
  </si>
  <si>
    <t>（女子）</t>
    <phoneticPr fontId="6"/>
  </si>
  <si>
    <r>
      <rPr>
        <b/>
        <sz val="12"/>
        <rFont val="ＭＳ Ｐゴシック"/>
        <family val="3"/>
        <charset val="128"/>
      </rPr>
      <t>１００ｍ，４００ｍ，１５００ｍ</t>
    </r>
    <r>
      <rPr>
        <sz val="12"/>
        <rFont val="ＭＳ Ｐ明朝"/>
        <family val="1"/>
        <charset val="128"/>
      </rPr>
      <t>，１００ｍＨ(0.840m)，</t>
    </r>
    <r>
      <rPr>
        <b/>
        <sz val="12"/>
        <rFont val="ＭＳ Ｐゴシック"/>
        <family val="3"/>
        <charset val="128"/>
      </rPr>
      <t>４×１００ｍＲ</t>
    </r>
    <r>
      <rPr>
        <sz val="12"/>
        <rFont val="ＭＳ Ｐゴシック"/>
        <family val="3"/>
        <charset val="128"/>
      </rPr>
      <t>，</t>
    </r>
    <phoneticPr fontId="6"/>
  </si>
  <si>
    <r>
      <rPr>
        <b/>
        <sz val="12"/>
        <rFont val="ＭＳ Ｐゴシック"/>
        <family val="3"/>
        <charset val="128"/>
      </rPr>
      <t>棒高跳</t>
    </r>
    <r>
      <rPr>
        <b/>
        <sz val="12"/>
        <rFont val="ＭＳ Ｐ明朝"/>
        <family val="1"/>
        <charset val="128"/>
      </rPr>
      <t>，走幅跳，</t>
    </r>
    <r>
      <rPr>
        <sz val="12"/>
        <rFont val="ＭＳ Ｐ明朝"/>
        <family val="1"/>
        <charset val="128"/>
      </rPr>
      <t>砲丸投</t>
    </r>
    <r>
      <rPr>
        <sz val="12"/>
        <rFont val="ＭＳ Ｐゴシック"/>
        <family val="3"/>
        <charset val="128"/>
      </rPr>
      <t>(4.000kg)</t>
    </r>
    <r>
      <rPr>
        <sz val="12"/>
        <rFont val="ＭＳ Ｐ明朝"/>
        <family val="1"/>
        <charset val="128"/>
      </rPr>
      <t>，やり投</t>
    </r>
    <r>
      <rPr>
        <sz val="12"/>
        <rFont val="ＭＳ Ｐゴシック"/>
        <family val="3"/>
        <charset val="128"/>
      </rPr>
      <t>(0.600kg)</t>
    </r>
    <phoneticPr fontId="6"/>
  </si>
  <si>
    <t>◎第２日</t>
    <phoneticPr fontId="6"/>
  </si>
  <si>
    <r>
      <rPr>
        <b/>
        <sz val="12"/>
        <rFont val="ＭＳ Ｐゴシック"/>
        <family val="3"/>
        <charset val="128"/>
      </rPr>
      <t>２００ｍ，８００ｍ</t>
    </r>
    <r>
      <rPr>
        <sz val="12"/>
        <rFont val="ＭＳ Ｐ明朝"/>
        <family val="1"/>
        <charset val="128"/>
      </rPr>
      <t>，５０００ｍ，４００ｍＨ(0.914m)，</t>
    </r>
    <r>
      <rPr>
        <b/>
        <sz val="12"/>
        <rFont val="ＭＳ Ｐゴシック"/>
        <family val="3"/>
        <charset val="128"/>
      </rPr>
      <t>４×４００ｍＲ</t>
    </r>
    <r>
      <rPr>
        <sz val="12"/>
        <rFont val="ＭＳ Ｐゴシック"/>
        <family val="3"/>
        <charset val="128"/>
      </rPr>
      <t>，</t>
    </r>
    <phoneticPr fontId="6"/>
  </si>
  <si>
    <t>（女子）</t>
    <phoneticPr fontId="6"/>
  </si>
  <si>
    <r>
      <rPr>
        <b/>
        <sz val="12"/>
        <rFont val="ＭＳ Ｐゴシック"/>
        <family val="3"/>
        <charset val="128"/>
      </rPr>
      <t>２００ｍ，８００ｍ</t>
    </r>
    <r>
      <rPr>
        <sz val="12"/>
        <rFont val="ＭＳ Ｐ明朝"/>
        <family val="3"/>
        <charset val="128"/>
      </rPr>
      <t>，４００ｍＨ</t>
    </r>
    <r>
      <rPr>
        <sz val="12"/>
        <rFont val="ＭＳ Ｐゴシック"/>
        <family val="3"/>
        <charset val="128"/>
      </rPr>
      <t>(0.762m)</t>
    </r>
    <r>
      <rPr>
        <sz val="12"/>
        <rFont val="ＭＳ Ｐ明朝"/>
        <family val="3"/>
        <charset val="128"/>
      </rPr>
      <t>，</t>
    </r>
    <r>
      <rPr>
        <sz val="12"/>
        <rFont val="ＭＳ Ｐ明朝"/>
        <family val="1"/>
        <charset val="128"/>
      </rPr>
      <t>５０００ｍ</t>
    </r>
    <r>
      <rPr>
        <sz val="12"/>
        <rFont val="ＭＳ Ｐ明朝"/>
        <family val="3"/>
        <charset val="128"/>
      </rPr>
      <t>，</t>
    </r>
    <r>
      <rPr>
        <b/>
        <sz val="12"/>
        <rFont val="ＭＳ Ｐゴシック"/>
        <family val="3"/>
        <charset val="128"/>
      </rPr>
      <t>４×４００ｍＲ，</t>
    </r>
    <phoneticPr fontId="6"/>
  </si>
  <si>
    <r>
      <rPr>
        <b/>
        <sz val="12"/>
        <rFont val="ＭＳ Ｐゴシック"/>
        <family val="3"/>
        <charset val="128"/>
      </rPr>
      <t>走高跳，</t>
    </r>
    <r>
      <rPr>
        <b/>
        <sz val="12"/>
        <rFont val="ＭＳ ゴシック"/>
        <family val="3"/>
        <charset val="128"/>
      </rPr>
      <t>三段跳</t>
    </r>
    <r>
      <rPr>
        <b/>
        <sz val="12"/>
        <rFont val="ＭＳ Ｐゴシック"/>
        <family val="3"/>
        <charset val="128"/>
      </rPr>
      <t>，円盤投(1.000kg)，</t>
    </r>
    <r>
      <rPr>
        <sz val="12"/>
        <rFont val="ＭＳ Ｐ明朝"/>
        <family val="1"/>
        <charset val="128"/>
      </rPr>
      <t>ハンマー投(4.000kg)</t>
    </r>
    <phoneticPr fontId="6"/>
  </si>
  <si>
    <t>４．参加について</t>
    <phoneticPr fontId="6"/>
  </si>
  <si>
    <t>＊各種目のターゲットナンバー（出場数の上限）を上限に正式参加者とします。</t>
    <rPh sb="1" eb="2">
      <t>カク</t>
    </rPh>
    <rPh sb="2" eb="4">
      <t>シュモク</t>
    </rPh>
    <rPh sb="15" eb="17">
      <t>シュツジョウ</t>
    </rPh>
    <rPh sb="17" eb="18">
      <t>スウ</t>
    </rPh>
    <rPh sb="19" eb="21">
      <t>ジョウゲン</t>
    </rPh>
    <rPh sb="23" eb="25">
      <t>ジョウゲン</t>
    </rPh>
    <rPh sb="26" eb="28">
      <t>セイシキ</t>
    </rPh>
    <rPh sb="28" eb="30">
      <t>サンカ</t>
    </rPh>
    <rPh sb="30" eb="31">
      <t>シャ</t>
    </rPh>
    <phoneticPr fontId="6"/>
  </si>
  <si>
    <t>＊下記標準記録を超えた方のみ申込できます。</t>
    <rPh sb="1" eb="3">
      <t>カキ</t>
    </rPh>
    <rPh sb="3" eb="7">
      <t>ヒョウジュンキロク</t>
    </rPh>
    <rPh sb="8" eb="9">
      <t>コ</t>
    </rPh>
    <rPh sb="11" eb="12">
      <t>カタ</t>
    </rPh>
    <rPh sb="14" eb="16">
      <t>モウシコミ</t>
    </rPh>
    <phoneticPr fontId="6"/>
  </si>
  <si>
    <t xml:space="preserve"> ●申込締切後、資格審査を行い正式参加者を９月１７日（金）までに </t>
    <rPh sb="27" eb="28">
      <t>キン</t>
    </rPh>
    <phoneticPr fontId="53"/>
  </si>
  <si>
    <t xml:space="preserve">　　名古屋地区陸協ホームページに掲載します。 </t>
    <rPh sb="16" eb="18">
      <t>ケイサイ</t>
    </rPh>
    <phoneticPr fontId="53"/>
  </si>
  <si>
    <t>　　発表後に参加料を振り込んでください。振込票は一覧表に添付して</t>
    <phoneticPr fontId="53"/>
  </si>
  <si>
    <t>　　守山郵便局私書箱１４号にに郵送してください。</t>
    <phoneticPr fontId="53"/>
  </si>
  <si>
    <t>・１人１日１種目（リレー種目は除く）、リレーは１団体１チームとします。</t>
    <rPh sb="2" eb="3">
      <t>ニン</t>
    </rPh>
    <rPh sb="4" eb="5">
      <t>ニチ</t>
    </rPh>
    <rPh sb="6" eb="8">
      <t>シュモク</t>
    </rPh>
    <rPh sb="12" eb="14">
      <t>シュモク</t>
    </rPh>
    <rPh sb="15" eb="16">
      <t>ノゾ</t>
    </rPh>
    <rPh sb="24" eb="26">
      <t>ダンタイ</t>
    </rPh>
    <phoneticPr fontId="6"/>
  </si>
  <si>
    <t>５．参加料</t>
    <phoneticPr fontId="6"/>
  </si>
  <si>
    <t>１種目　高校生以上８００円　中学生６００円　　</t>
    <rPh sb="1" eb="3">
      <t>シュモク</t>
    </rPh>
    <phoneticPr fontId="6"/>
  </si>
  <si>
    <t>リレー　１チーム１２００円</t>
    <phoneticPr fontId="6"/>
  </si>
  <si>
    <t>１４００円</t>
    <rPh sb="4" eb="5">
      <t>エン</t>
    </rPh>
    <phoneticPr fontId="6"/>
  </si>
  <si>
    <t>プロクラムの当日販売は行いません</t>
    <rPh sb="6" eb="8">
      <t>トウジツ</t>
    </rPh>
    <rPh sb="8" eb="10">
      <t>ハンバイ</t>
    </rPh>
    <rPh sb="11" eb="12">
      <t>オコナ</t>
    </rPh>
    <phoneticPr fontId="53"/>
  </si>
  <si>
    <t>メールアドレス　　　</t>
    <phoneticPr fontId="6"/>
  </si>
  <si>
    <t>６．申込について</t>
    <phoneticPr fontId="6"/>
  </si>
  <si>
    <t>メール送信期間９月６日(月)～９月１３日(月)</t>
    <rPh sb="3" eb="7">
      <t>ソウシンキカン</t>
    </rPh>
    <rPh sb="21" eb="22">
      <t>ツキ</t>
    </rPh>
    <phoneticPr fontId="53"/>
  </si>
  <si>
    <t>⬅正式な参加者が確定後に振込を行ってください。</t>
    <rPh sb="15" eb="16">
      <t>オコナ</t>
    </rPh>
    <phoneticPr fontId="53"/>
  </si>
  <si>
    <t>７．大会参加料の納入先</t>
    <phoneticPr fontId="6"/>
  </si>
  <si>
    <t>８．表彰について</t>
    <rPh sb="2" eb="4">
      <t>ヒョウショウ</t>
    </rPh>
    <phoneticPr fontId="6"/>
  </si>
  <si>
    <t>各種目とも優勝者には賞状と選手権賞、２位～８位までには賞状を授与しますが、表彰式は行いません。</t>
    <rPh sb="0" eb="3">
      <t>カクシュモク</t>
    </rPh>
    <rPh sb="5" eb="8">
      <t>ユウショウシャ</t>
    </rPh>
    <rPh sb="10" eb="12">
      <t>ショウジョウ</t>
    </rPh>
    <rPh sb="13" eb="16">
      <t>センシュケン</t>
    </rPh>
    <rPh sb="16" eb="17">
      <t>ショウ</t>
    </rPh>
    <rPh sb="19" eb="20">
      <t>イ</t>
    </rPh>
    <rPh sb="22" eb="23">
      <t>イ</t>
    </rPh>
    <rPh sb="27" eb="29">
      <t>ショウジョウ</t>
    </rPh>
    <rPh sb="30" eb="32">
      <t>ジュヨ</t>
    </rPh>
    <rPh sb="37" eb="40">
      <t>ヒョウショウシ</t>
    </rPh>
    <rPh sb="41" eb="42">
      <t>オコナ</t>
    </rPh>
    <phoneticPr fontId="6"/>
  </si>
  <si>
    <t>９．その他</t>
    <phoneticPr fontId="6"/>
  </si>
  <si>
    <t>・三段跳の踏切版は、男子１０ｍ、女子８ｍで実施します。</t>
    <rPh sb="1" eb="4">
      <t>サンダントビ</t>
    </rPh>
    <rPh sb="5" eb="7">
      <t>フミキリ</t>
    </rPh>
    <rPh sb="7" eb="8">
      <t>バン</t>
    </rPh>
    <rPh sb="10" eb="12">
      <t>ダンシ</t>
    </rPh>
    <rPh sb="16" eb="18">
      <t>ジョシ</t>
    </rPh>
    <rPh sb="21" eb="23">
      <t>ジッシ</t>
    </rPh>
    <phoneticPr fontId="53"/>
  </si>
  <si>
    <t xml:space="preserve">    （愛知陸協で検索）にアップします。</t>
    <phoneticPr fontId="6"/>
  </si>
  <si>
    <t>10.標準記録等</t>
    <rPh sb="3" eb="5">
      <t>ヒョウジュン</t>
    </rPh>
    <rPh sb="5" eb="7">
      <t>キロク</t>
    </rPh>
    <rPh sb="7" eb="8">
      <t>ナド</t>
    </rPh>
    <phoneticPr fontId="6"/>
  </si>
  <si>
    <t>・2021年度から、選手権のみ実施します。</t>
    <rPh sb="5" eb="7">
      <t>ネンド</t>
    </rPh>
    <rPh sb="10" eb="13">
      <t>センシュケン</t>
    </rPh>
    <rPh sb="15" eb="17">
      <t>ジッシ</t>
    </rPh>
    <phoneticPr fontId="6"/>
  </si>
  <si>
    <t>参加標準記録(上記の記録）を規定有効期間内に突破した競技者。
（有効期間２０１９年１月１日～２０２１年９月１２日）
各種目の出場可能な人数をターゲットナンバーとして設定します。エントリー数でターゲットナンバーを超えることが生じた場合は、上記の参加標準記録を有する競技者であっても参加を制限されることがあります。</t>
    <phoneticPr fontId="53"/>
  </si>
  <si>
    <t>ターゲットナンバー</t>
    <phoneticPr fontId="53"/>
  </si>
  <si>
    <t>ターゲットナンバー</t>
    <phoneticPr fontId="53"/>
  </si>
  <si>
    <t>11.20</t>
    <phoneticPr fontId="53"/>
  </si>
  <si>
    <t>12.64</t>
    <phoneticPr fontId="53"/>
  </si>
  <si>
    <t>1.02.04</t>
    <phoneticPr fontId="53"/>
  </si>
  <si>
    <t>2.02.54</t>
    <phoneticPr fontId="53"/>
  </si>
  <si>
    <t>2.32.00</t>
    <phoneticPr fontId="53"/>
  </si>
  <si>
    <t>4.15.00</t>
    <phoneticPr fontId="53"/>
  </si>
  <si>
    <t>5.15.00</t>
    <phoneticPr fontId="53"/>
  </si>
  <si>
    <t>5000m</t>
    <phoneticPr fontId="53"/>
  </si>
  <si>
    <t>15.45.00
(20分で競技を打切ります)</t>
    <phoneticPr fontId="53"/>
  </si>
  <si>
    <t>5000m</t>
    <phoneticPr fontId="53"/>
  </si>
  <si>
    <t>3000mSC</t>
    <phoneticPr fontId="53"/>
  </si>
  <si>
    <t>10.45.00</t>
    <phoneticPr fontId="53"/>
  </si>
  <si>
    <t>1m75</t>
    <phoneticPr fontId="53"/>
  </si>
  <si>
    <t>1m45</t>
    <phoneticPr fontId="53"/>
  </si>
  <si>
    <t>6m３０</t>
    <phoneticPr fontId="53"/>
  </si>
  <si>
    <t>５m００</t>
    <phoneticPr fontId="53"/>
  </si>
  <si>
    <t>1１m７0</t>
    <phoneticPr fontId="53"/>
  </si>
  <si>
    <t>9m10</t>
    <phoneticPr fontId="53"/>
  </si>
  <si>
    <t>砲丸投(7.260kg)</t>
    <phoneticPr fontId="53"/>
  </si>
  <si>
    <t>7.260kg</t>
    <phoneticPr fontId="6"/>
  </si>
  <si>
    <t>８ｍ５０</t>
    <phoneticPr fontId="6"/>
  </si>
  <si>
    <t>砲丸投(4.000kg)</t>
    <phoneticPr fontId="53"/>
  </si>
  <si>
    <t>１０ｍ００</t>
    <phoneticPr fontId="53"/>
  </si>
  <si>
    <t>6.000kg</t>
    <phoneticPr fontId="53"/>
  </si>
  <si>
    <t>１１ｍ５０</t>
    <phoneticPr fontId="6"/>
  </si>
  <si>
    <t>円盤投(2.000kg)</t>
    <phoneticPr fontId="53"/>
  </si>
  <si>
    <t>2.000kg</t>
    <phoneticPr fontId="6"/>
  </si>
  <si>
    <t>３０ｍ００</t>
    <phoneticPr fontId="6"/>
  </si>
  <si>
    <t>円盤投(1.000kg)</t>
    <phoneticPr fontId="53"/>
  </si>
  <si>
    <t>25m00</t>
    <phoneticPr fontId="53"/>
  </si>
  <si>
    <t>1.750kg</t>
  </si>
  <si>
    <t>３３ｍ００</t>
    <phoneticPr fontId="53"/>
  </si>
  <si>
    <t>ハンマー投
(7.260kg)</t>
    <phoneticPr fontId="6"/>
  </si>
  <si>
    <t>３０ｍ００</t>
    <phoneticPr fontId="6"/>
  </si>
  <si>
    <t>ハンマー投
(4.000kg)</t>
    <phoneticPr fontId="6"/>
  </si>
  <si>
    <t>３５ｍ００</t>
    <phoneticPr fontId="6"/>
  </si>
  <si>
    <t>４５ｍ００</t>
    <phoneticPr fontId="53"/>
  </si>
  <si>
    <t>３５ｍ００</t>
    <phoneticPr fontId="53"/>
  </si>
  <si>
    <t>第４９回名古屋地区陸上競技選手権大会　</t>
    <rPh sb="13" eb="16">
      <t>センシュケン</t>
    </rPh>
    <rPh sb="16" eb="18">
      <t>タイカイ</t>
    </rPh>
    <phoneticPr fontId="6"/>
  </si>
  <si>
    <t>訂正版</t>
  </si>
  <si>
    <t>振込期間９月１７日(金)～９月２４日（金)</t>
    <rPh sb="0" eb="2">
      <t>フリコミ</t>
    </rPh>
    <rPh sb="2" eb="4">
      <t>キカン</t>
    </rPh>
    <rPh sb="10" eb="11">
      <t>キン</t>
    </rPh>
    <rPh sb="19" eb="20">
      <t>キン</t>
    </rPh>
    <phoneticPr fontId="40"/>
  </si>
  <si>
    <t>郵送期間９月２１日(火)～９月２５日(土)</t>
    <rPh sb="10" eb="11">
      <t>ヒ</t>
    </rPh>
    <rPh sb="19" eb="20">
      <t>ツチ</t>
    </rPh>
    <phoneticPr fontId="53"/>
  </si>
  <si>
    <t>⬅</t>
    <phoneticPr fontId="6"/>
  </si>
  <si>
    <t>参加者が確定してから振込をしてください。</t>
    <rPh sb="0" eb="3">
      <t>サンカシャ</t>
    </rPh>
    <rPh sb="4" eb="6">
      <t>カクテイ</t>
    </rPh>
    <rPh sb="10" eb="12">
      <t>フリコミ</t>
    </rPh>
    <phoneticPr fontId="6"/>
  </si>
  <si>
    <t>　２日目　一般高校</t>
    <rPh sb="2" eb="4">
      <t>ヒメ</t>
    </rPh>
    <rPh sb="5" eb="7">
      <t>イッ</t>
    </rPh>
    <rPh sb="7" eb="9">
      <t>コウコウ</t>
    </rPh>
    <phoneticPr fontId="40"/>
  </si>
  <si>
    <t>　２日目 中学</t>
    <rPh sb="2" eb="4">
      <t>ニチメ</t>
    </rPh>
    <rPh sb="5" eb="7">
      <t>チュウガク</t>
    </rPh>
    <phoneticPr fontId="40"/>
  </si>
  <si>
    <t>　１日目 中学</t>
    <rPh sb="2" eb="4">
      <t>ニチメ</t>
    </rPh>
    <rPh sb="5" eb="7">
      <t>チュウガク</t>
    </rPh>
    <phoneticPr fontId="40"/>
  </si>
  <si>
    <t>　１日目 一般高校</t>
    <rPh sb="2" eb="4">
      <t>ニチメ</t>
    </rPh>
    <rPh sb="5" eb="7">
      <t>イッパン</t>
    </rPh>
    <rPh sb="7" eb="9">
      <t>コウコウ</t>
    </rPh>
    <phoneticPr fontId="40"/>
  </si>
  <si>
    <t>※申込みファイルは全カテゴリー共通としました。①団体情報入力で、中学、一般大学高校の選択をお願いします。</t>
    <rPh sb="1" eb="3">
      <t>モウシコ</t>
    </rPh>
    <rPh sb="9" eb="10">
      <t>ゼン</t>
    </rPh>
    <rPh sb="15" eb="17">
      <t>キョウツウ</t>
    </rPh>
    <rPh sb="24" eb="26">
      <t>ダンタイ</t>
    </rPh>
    <rPh sb="26" eb="28">
      <t>ジョウホウ</t>
    </rPh>
    <rPh sb="28" eb="30">
      <t>ニュウリョク</t>
    </rPh>
    <rPh sb="32" eb="34">
      <t>チュウガク</t>
    </rPh>
    <rPh sb="35" eb="37">
      <t>イッパン</t>
    </rPh>
    <rPh sb="37" eb="39">
      <t>ダイガク</t>
    </rPh>
    <rPh sb="39" eb="41">
      <t>コウコウ</t>
    </rPh>
    <rPh sb="42" eb="44">
      <t>センタク</t>
    </rPh>
    <rPh sb="46" eb="47">
      <t>ネガ</t>
    </rPh>
    <phoneticPr fontId="6"/>
  </si>
  <si>
    <t>　ドロップダウンリストは一般高校と中学生が別れています。選択間違えの無いように御気を付けください。</t>
    <rPh sb="12" eb="14">
      <t>イッパン</t>
    </rPh>
    <rPh sb="14" eb="16">
      <t>コウコウ</t>
    </rPh>
    <rPh sb="17" eb="20">
      <t>チュウガクセイ</t>
    </rPh>
    <rPh sb="21" eb="22">
      <t>ワカ</t>
    </rPh>
    <rPh sb="28" eb="30">
      <t>センタク</t>
    </rPh>
    <rPh sb="30" eb="32">
      <t>マチガ</t>
    </rPh>
    <rPh sb="34" eb="35">
      <t>ナ</t>
    </rPh>
    <rPh sb="39" eb="41">
      <t>オキ</t>
    </rPh>
    <rPh sb="42" eb="43">
      <t>ツ</t>
    </rPh>
    <phoneticPr fontId="6"/>
  </si>
  <si>
    <t>No</t>
  </si>
  <si>
    <t>愛知マスターズ</t>
  </si>
  <si>
    <t>アイチマスターズ</t>
  </si>
  <si>
    <t>愛知陸協</t>
  </si>
  <si>
    <t>アイチリッキョウ</t>
  </si>
  <si>
    <t>アサヒガオカ</t>
  </si>
  <si>
    <t>メイワ</t>
  </si>
  <si>
    <t>チグサ</t>
  </si>
  <si>
    <t>ズイリョウ</t>
  </si>
  <si>
    <t>イシン</t>
  </si>
  <si>
    <t>ショウイン</t>
  </si>
  <si>
    <t>ショウワ</t>
  </si>
  <si>
    <t>ナゴヤニシ</t>
  </si>
  <si>
    <t>アツタ</t>
  </si>
  <si>
    <t>ナカムラ</t>
  </si>
  <si>
    <t>ナルミ</t>
  </si>
  <si>
    <t>モリヤマ</t>
  </si>
  <si>
    <t>メイナンコウギョウ</t>
  </si>
  <si>
    <t>アイチショウギョウ</t>
  </si>
  <si>
    <t>ナカガワショウギョウ</t>
  </si>
  <si>
    <t>ミドリガオカ</t>
  </si>
  <si>
    <t>カスガイ</t>
  </si>
  <si>
    <t>カスガイニシ</t>
  </si>
  <si>
    <t>カスガイショウギョウ</t>
  </si>
  <si>
    <t>アサヒノ</t>
  </si>
  <si>
    <t>ナガクテ</t>
  </si>
  <si>
    <t>トウゴウ</t>
  </si>
  <si>
    <t>セト</t>
  </si>
  <si>
    <t>トヨアケ</t>
  </si>
  <si>
    <t>トウリョウ</t>
  </si>
  <si>
    <t>ヨコスカ</t>
  </si>
  <si>
    <t>トウカイショウギョウ</t>
  </si>
  <si>
    <t>トコナメ</t>
  </si>
  <si>
    <t>ウツミ</t>
  </si>
  <si>
    <t>ハンダ</t>
  </si>
  <si>
    <t>ハンダノウギョウ</t>
  </si>
  <si>
    <t>ハンダコウギョウ</t>
  </si>
  <si>
    <t>ハンダショウギョウ</t>
  </si>
  <si>
    <t>タケトヨ</t>
  </si>
  <si>
    <t>テンパク</t>
  </si>
  <si>
    <t>トウカイミナミ</t>
  </si>
  <si>
    <t>キクザト</t>
  </si>
  <si>
    <t>コウヨウ</t>
  </si>
  <si>
    <t>サクラダイ</t>
  </si>
  <si>
    <t>コウギョウ</t>
  </si>
  <si>
    <t>コウゲイ</t>
  </si>
  <si>
    <t>ナゴヤショウギョウ</t>
  </si>
  <si>
    <t>ミドリ</t>
  </si>
  <si>
    <t>ヤマダ</t>
  </si>
  <si>
    <t>セトニシ</t>
  </si>
  <si>
    <t>ハンダヒガシ</t>
  </si>
  <si>
    <t>カスガイコウギョウ</t>
  </si>
  <si>
    <t>オオブヒガシ</t>
  </si>
  <si>
    <t>チタショウヨウ</t>
  </si>
  <si>
    <t>ナゴヤミナミ</t>
  </si>
  <si>
    <t>メイトウ</t>
  </si>
  <si>
    <t>カスガイミナミ</t>
  </si>
  <si>
    <t>ナゴヤロウ</t>
  </si>
  <si>
    <t>アイチ</t>
    <phoneticPr fontId="40"/>
  </si>
  <si>
    <t>アイチシュクトク</t>
    <phoneticPr fontId="40"/>
  </si>
  <si>
    <t>イチムラ</t>
    <phoneticPr fontId="40"/>
  </si>
  <si>
    <t>タカクラ</t>
    <phoneticPr fontId="40"/>
  </si>
  <si>
    <t>ナゴヤオオタニ</t>
    <phoneticPr fontId="40"/>
  </si>
  <si>
    <t>キョウエイ</t>
    <phoneticPr fontId="40"/>
  </si>
  <si>
    <t>スギヤマジョガクエンコウ</t>
    <phoneticPr fontId="40"/>
  </si>
  <si>
    <t>ダイドウダイガクダイドウ</t>
    <phoneticPr fontId="40"/>
  </si>
  <si>
    <t>ニホンフクシダイガクフゾク</t>
  </si>
  <si>
    <t>チュウキョウダイチュウキョウ</t>
    <phoneticPr fontId="40"/>
  </si>
  <si>
    <t>トウカイ</t>
    <phoneticPr fontId="40"/>
  </si>
  <si>
    <t>トウカイガクエン</t>
  </si>
  <si>
    <t>アイチサンギョウダイガクコウギョウ</t>
    <phoneticPr fontId="40"/>
  </si>
  <si>
    <t>ドウホウ</t>
    <phoneticPr fontId="40"/>
  </si>
  <si>
    <t>ナゴヤコウ</t>
    <phoneticPr fontId="40"/>
  </si>
  <si>
    <t>ナゴヤジョシダイガクコウ</t>
    <phoneticPr fontId="40"/>
  </si>
  <si>
    <t>チュウブダイガクダイイチ</t>
    <phoneticPr fontId="40"/>
  </si>
  <si>
    <t>オウカガクエン</t>
    <phoneticPr fontId="40"/>
  </si>
  <si>
    <t>アイコウダイメイデンチュウ</t>
    <phoneticPr fontId="40"/>
  </si>
  <si>
    <t>メイジョウダイガクフゾク</t>
  </si>
  <si>
    <t>キクカ</t>
    <phoneticPr fontId="40"/>
  </si>
  <si>
    <t>セイジョウ</t>
    <phoneticPr fontId="40"/>
  </si>
  <si>
    <t>チュウブダイハルヒガオカ</t>
    <phoneticPr fontId="40"/>
  </si>
  <si>
    <t>エイトク</t>
    <phoneticPr fontId="40"/>
  </si>
  <si>
    <t>ナゴヤコウガクイン</t>
    <phoneticPr fontId="40"/>
  </si>
  <si>
    <t>汐路中</t>
    <rPh sb="2" eb="3">
      <t>チュウ</t>
    </rPh>
    <phoneticPr fontId="53"/>
  </si>
  <si>
    <t>宝神中</t>
    <rPh sb="2" eb="3">
      <t>チュウ</t>
    </rPh>
    <phoneticPr fontId="53"/>
  </si>
  <si>
    <t>ナゴヤジョウホウセン</t>
    <phoneticPr fontId="40"/>
  </si>
  <si>
    <t>味美中</t>
    <rPh sb="2" eb="3">
      <t>チュウ</t>
    </rPh>
    <phoneticPr fontId="53"/>
  </si>
  <si>
    <t>城山中</t>
    <rPh sb="2" eb="3">
      <t>チュウ</t>
    </rPh>
    <phoneticPr fontId="53"/>
  </si>
  <si>
    <t>千種台中</t>
    <rPh sb="3" eb="4">
      <t>チュウ</t>
    </rPh>
    <phoneticPr fontId="53"/>
  </si>
  <si>
    <t>振甫中</t>
    <rPh sb="2" eb="3">
      <t>チュウ</t>
    </rPh>
    <phoneticPr fontId="53"/>
  </si>
  <si>
    <t>千種中</t>
    <rPh sb="2" eb="3">
      <t>チュウ</t>
    </rPh>
    <phoneticPr fontId="53"/>
  </si>
  <si>
    <t>冨士中</t>
    <rPh sb="2" eb="3">
      <t>チュウ</t>
    </rPh>
    <phoneticPr fontId="53"/>
  </si>
  <si>
    <t>愛知淑徳中</t>
    <rPh sb="4" eb="5">
      <t>t</t>
    </rPh>
    <phoneticPr fontId="53"/>
  </si>
  <si>
    <t>北陵中</t>
    <rPh sb="2" eb="3">
      <t>t</t>
    </rPh>
    <phoneticPr fontId="53"/>
  </si>
  <si>
    <t>豊正中</t>
    <rPh sb="2" eb="3">
      <t>t</t>
    </rPh>
    <phoneticPr fontId="53"/>
  </si>
  <si>
    <t>長良中</t>
    <rPh sb="2" eb="3">
      <t>t</t>
    </rPh>
    <phoneticPr fontId="53"/>
  </si>
  <si>
    <t>東港中</t>
    <rPh sb="2" eb="3">
      <t>t</t>
    </rPh>
    <phoneticPr fontId="53"/>
  </si>
  <si>
    <t>トウコウ</t>
    <phoneticPr fontId="40"/>
  </si>
  <si>
    <t>鳴海中</t>
    <rPh sb="2" eb="3">
      <t>t</t>
    </rPh>
    <phoneticPr fontId="53"/>
  </si>
  <si>
    <t>ナルミ</t>
    <phoneticPr fontId="40"/>
  </si>
  <si>
    <t>神丘中</t>
    <rPh sb="2" eb="3">
      <t>t</t>
    </rPh>
    <phoneticPr fontId="53"/>
  </si>
  <si>
    <t>藤森中</t>
    <rPh sb="2" eb="3">
      <t>t</t>
    </rPh>
    <phoneticPr fontId="53"/>
  </si>
  <si>
    <t>萩山中</t>
    <rPh sb="2" eb="3">
      <t>t</t>
    </rPh>
    <phoneticPr fontId="53"/>
  </si>
  <si>
    <t>ハギヤマ</t>
    <phoneticPr fontId="40"/>
  </si>
  <si>
    <t>尾張旭東中</t>
    <rPh sb="4" eb="5">
      <t>t</t>
    </rPh>
    <phoneticPr fontId="53"/>
  </si>
  <si>
    <t>沓掛中</t>
    <rPh sb="2" eb="3">
      <t>t</t>
    </rPh>
    <phoneticPr fontId="53"/>
  </si>
  <si>
    <t>日進西中</t>
    <rPh sb="3" eb="4">
      <t>t</t>
    </rPh>
    <phoneticPr fontId="53"/>
  </si>
  <si>
    <t>日進東中</t>
    <rPh sb="3" eb="4">
      <t>t</t>
    </rPh>
    <phoneticPr fontId="53"/>
  </si>
  <si>
    <t>成岩中</t>
    <rPh sb="2" eb="3">
      <t>t</t>
    </rPh>
    <phoneticPr fontId="53"/>
  </si>
  <si>
    <t>青山中</t>
    <rPh sb="2" eb="3">
      <t>t</t>
    </rPh>
    <phoneticPr fontId="53"/>
  </si>
  <si>
    <t>アオヤマ</t>
    <phoneticPr fontId="40"/>
  </si>
  <si>
    <t>大府南中</t>
    <rPh sb="3" eb="4">
      <t>t</t>
    </rPh>
    <phoneticPr fontId="53"/>
  </si>
  <si>
    <t>阿久比中</t>
    <rPh sb="3" eb="4">
      <t>t</t>
    </rPh>
    <phoneticPr fontId="53"/>
  </si>
  <si>
    <t>東浦中</t>
    <rPh sb="2" eb="3">
      <t>t</t>
    </rPh>
    <phoneticPr fontId="53"/>
  </si>
  <si>
    <t>東浦西部中</t>
    <rPh sb="4" eb="5">
      <t>t</t>
    </rPh>
    <phoneticPr fontId="53"/>
  </si>
  <si>
    <t>河和中</t>
    <rPh sb="2" eb="3">
      <t>t</t>
    </rPh>
    <phoneticPr fontId="53"/>
  </si>
  <si>
    <t>亀崎中</t>
    <rPh sb="2" eb="3">
      <t>t</t>
    </rPh>
    <phoneticPr fontId="53"/>
  </si>
  <si>
    <t>愛教大附中</t>
    <rPh sb="4" eb="5">
      <t>t</t>
    </rPh>
    <phoneticPr fontId="53"/>
  </si>
  <si>
    <t>アイキョウダイフ</t>
    <phoneticPr fontId="40"/>
  </si>
  <si>
    <t>東海中</t>
    <rPh sb="2" eb="3">
      <t>t</t>
    </rPh>
    <phoneticPr fontId="53"/>
  </si>
  <si>
    <t>名古屋女子大中</t>
    <rPh sb="6" eb="7">
      <t>t</t>
    </rPh>
    <phoneticPr fontId="53"/>
  </si>
  <si>
    <t>聖霊中</t>
    <rPh sb="2" eb="3">
      <t>t</t>
    </rPh>
    <phoneticPr fontId="53"/>
  </si>
  <si>
    <t>神の倉中</t>
    <rPh sb="3" eb="4">
      <t>t</t>
    </rPh>
    <phoneticPr fontId="53"/>
  </si>
  <si>
    <t>大曽根中</t>
    <rPh sb="3" eb="4">
      <t>t</t>
    </rPh>
    <phoneticPr fontId="53"/>
  </si>
  <si>
    <t>オオゾネ</t>
    <phoneticPr fontId="40"/>
  </si>
  <si>
    <t>名古屋北中</t>
    <rPh sb="4" eb="5">
      <t>t</t>
    </rPh>
    <phoneticPr fontId="53"/>
  </si>
  <si>
    <t>水無瀬中</t>
    <phoneticPr fontId="53"/>
  </si>
  <si>
    <t>大府中</t>
    <rPh sb="2" eb="3">
      <t>t</t>
    </rPh>
    <phoneticPr fontId="53"/>
  </si>
  <si>
    <t>シガクカン</t>
    <phoneticPr fontId="40"/>
  </si>
  <si>
    <t>豊明栄中</t>
    <rPh sb="3" eb="4">
      <t>t</t>
    </rPh>
    <phoneticPr fontId="53"/>
  </si>
  <si>
    <t>ナゴヤダイガクキョウイクガクブフ</t>
    <phoneticPr fontId="40"/>
  </si>
  <si>
    <t>セイリョウ</t>
  </si>
  <si>
    <t>カスガイヒガシ</t>
    <phoneticPr fontId="40"/>
  </si>
  <si>
    <t>ケイメイガッカン</t>
    <phoneticPr fontId="40"/>
  </si>
  <si>
    <t>セトキタソウゴウ</t>
  </si>
  <si>
    <t>ナンヨウ</t>
  </si>
  <si>
    <t>ニッシン</t>
  </si>
  <si>
    <t>桜田中</t>
    <rPh sb="2" eb="3">
      <t>t</t>
    </rPh>
    <phoneticPr fontId="53"/>
  </si>
  <si>
    <t>猪高中</t>
    <rPh sb="2" eb="3">
      <t>チュウ</t>
    </rPh>
    <phoneticPr fontId="40"/>
  </si>
  <si>
    <t>名古屋中</t>
    <rPh sb="3" eb="4">
      <t>t</t>
    </rPh>
    <phoneticPr fontId="53"/>
  </si>
  <si>
    <t>大高中</t>
    <rPh sb="2" eb="3">
      <t>t</t>
    </rPh>
    <phoneticPr fontId="53"/>
  </si>
  <si>
    <t>オオダカ</t>
    <phoneticPr fontId="40"/>
  </si>
  <si>
    <t>南山中男子部</t>
    <rPh sb="2" eb="3">
      <t>t</t>
    </rPh>
    <phoneticPr fontId="53"/>
  </si>
  <si>
    <t>尾張旭西中</t>
    <rPh sb="4" eb="5">
      <t>t</t>
    </rPh>
    <phoneticPr fontId="53"/>
  </si>
  <si>
    <t>高蔵寺中</t>
    <rPh sb="3" eb="4">
      <t>t</t>
    </rPh>
    <phoneticPr fontId="53"/>
  </si>
  <si>
    <t>千鳥丘中</t>
    <rPh sb="3" eb="4">
      <t>t</t>
    </rPh>
    <phoneticPr fontId="53"/>
  </si>
  <si>
    <t>尾張旭RC</t>
    <phoneticPr fontId="53"/>
  </si>
  <si>
    <t>横須賀中</t>
    <rPh sb="3" eb="4">
      <t>t</t>
    </rPh>
    <phoneticPr fontId="53"/>
  </si>
  <si>
    <t>長久手北中</t>
    <rPh sb="4" eb="5">
      <t>t</t>
    </rPh>
    <phoneticPr fontId="53"/>
  </si>
  <si>
    <t>豊国中</t>
    <rPh sb="2" eb="3">
      <t>t</t>
    </rPh>
    <phoneticPr fontId="53"/>
  </si>
  <si>
    <t>南光中</t>
    <rPh sb="2" eb="3">
      <t>t</t>
    </rPh>
    <phoneticPr fontId="53"/>
  </si>
  <si>
    <t>ダイガク</t>
  </si>
  <si>
    <t>春日井中部中</t>
    <rPh sb="5" eb="6">
      <t>t</t>
    </rPh>
    <phoneticPr fontId="53"/>
  </si>
  <si>
    <t>日比野中</t>
    <rPh sb="3" eb="4">
      <t>t</t>
    </rPh>
    <phoneticPr fontId="53"/>
  </si>
  <si>
    <t>南陽中</t>
    <rPh sb="2" eb="3">
      <t>t</t>
    </rPh>
    <phoneticPr fontId="53"/>
  </si>
  <si>
    <t>守山東中</t>
    <rPh sb="3" eb="4">
      <t>t</t>
    </rPh>
    <phoneticPr fontId="53"/>
  </si>
  <si>
    <t>鷹来中</t>
    <phoneticPr fontId="53"/>
  </si>
  <si>
    <t>港南中</t>
    <phoneticPr fontId="53"/>
  </si>
  <si>
    <t>円上中</t>
    <phoneticPr fontId="53"/>
  </si>
  <si>
    <t>伊勢山中</t>
    <rPh sb="3" eb="4">
      <t>t</t>
    </rPh>
    <phoneticPr fontId="53"/>
  </si>
  <si>
    <t>一柳中</t>
    <rPh sb="2" eb="3">
      <t>t</t>
    </rPh>
    <phoneticPr fontId="53"/>
  </si>
  <si>
    <t>春木中</t>
    <rPh sb="0" eb="2">
      <t>ハルキ</t>
    </rPh>
    <rPh sb="2" eb="3">
      <t>t</t>
    </rPh>
    <phoneticPr fontId="53"/>
  </si>
  <si>
    <t>当知中</t>
    <rPh sb="2" eb="3">
      <t>t</t>
    </rPh>
    <phoneticPr fontId="53"/>
  </si>
  <si>
    <t>ソウゴウコウカ</t>
  </si>
  <si>
    <t>矢田中</t>
    <phoneticPr fontId="53"/>
  </si>
  <si>
    <t>春日井東部中</t>
    <rPh sb="5" eb="6">
      <t>t</t>
    </rPh>
    <phoneticPr fontId="53"/>
  </si>
  <si>
    <t>名城薬陸上部</t>
  </si>
  <si>
    <t>南天白中</t>
    <rPh sb="3" eb="4">
      <t>t</t>
    </rPh>
    <phoneticPr fontId="53"/>
  </si>
  <si>
    <t>名経大高蔵中</t>
    <rPh sb="5" eb="6">
      <t>t</t>
    </rPh>
    <phoneticPr fontId="53"/>
  </si>
  <si>
    <t>知多中</t>
  </si>
  <si>
    <t>チタチュウ</t>
  </si>
  <si>
    <t>CROSSOVER</t>
  </si>
  <si>
    <t>ｸﾛｽｵｰﾊﾞｰ</t>
  </si>
  <si>
    <t>Try-C</t>
  </si>
  <si>
    <t>ﾄﾗｲｼｰ</t>
  </si>
  <si>
    <t>NAGOYA STRIDRS TC</t>
  </si>
  <si>
    <t>ﾅｺﾞﾔｽﾄﾗｲﾀﾞｰｽﾞﾃｨｰｼｰ</t>
  </si>
  <si>
    <t>中央発條</t>
    <phoneticPr fontId="53"/>
  </si>
  <si>
    <t>大谷ク</t>
    <rPh sb="0" eb="2">
      <t>オオタニ</t>
    </rPh>
    <phoneticPr fontId="53"/>
  </si>
  <si>
    <t>大谷クラブ</t>
    <rPh sb="0" eb="2">
      <t>オオタニ</t>
    </rPh>
    <phoneticPr fontId="53"/>
  </si>
  <si>
    <t>名古屋学院ク</t>
    <rPh sb="0" eb="3">
      <t>ナゴヤ</t>
    </rPh>
    <phoneticPr fontId="53"/>
  </si>
  <si>
    <t>至学館ク</t>
    <phoneticPr fontId="53"/>
  </si>
  <si>
    <t>至学館クラブ</t>
    <phoneticPr fontId="53"/>
  </si>
  <si>
    <t>Spirits</t>
  </si>
  <si>
    <t>ｽﾋﾟﾘｯﾂ</t>
  </si>
  <si>
    <t>エントリー確定後、参加が認められなかった選手・種目を削除してから、④種目別人数を印刷して</t>
    <rPh sb="5" eb="8">
      <t>カクテイゴ</t>
    </rPh>
    <rPh sb="9" eb="11">
      <t>サンカ</t>
    </rPh>
    <rPh sb="12" eb="13">
      <t>ミト</t>
    </rPh>
    <rPh sb="20" eb="22">
      <t>センシュ</t>
    </rPh>
    <rPh sb="23" eb="25">
      <t>シュモク</t>
    </rPh>
    <rPh sb="26" eb="28">
      <t>サクジョ</t>
    </rPh>
    <rPh sb="34" eb="37">
      <t>シュモクベツ</t>
    </rPh>
    <rPh sb="37" eb="39">
      <t>ニンズウ</t>
    </rPh>
    <rPh sb="40" eb="42">
      <t>インサツ</t>
    </rPh>
    <phoneticPr fontId="6"/>
  </si>
  <si>
    <t>振込票のコピーを添付して郵送してください。このファイルは再送信の必要はありません。</t>
    <rPh sb="0" eb="2">
      <t>フリコミ</t>
    </rPh>
    <rPh sb="2" eb="3">
      <t>ヒョウ</t>
    </rPh>
    <rPh sb="8" eb="10">
      <t>テンプ</t>
    </rPh>
    <rPh sb="12" eb="14">
      <t>ユウソウ</t>
    </rPh>
    <rPh sb="28" eb="31">
      <t>サイソウシン</t>
    </rPh>
    <rPh sb="32" eb="34">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</si>
</sst>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411]ggge&quot;年&quot;m&quot;月&quot;d&quot;日&quot;&quot;(&quot;aaa&quot;)必着&quot;"/>
  </numFmts>
  <fonts count="13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sz val="18"/>
      <color theme="3"/>
      <name val="ＭＳ Ｐゴシック"/>
      <family val="2"/>
      <charset val="128"/>
      <scheme val="major"/>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font>
    <font>
      <b/>
      <sz val="11"/>
      <name val="ARゴシック体S"/>
      <family val="3"/>
      <charset val="128"/>
    </font>
    <font>
      <b/>
      <sz val="15.5"/>
      <name val="ARゴシック体S"/>
      <family val="3"/>
      <charset val="128"/>
    </font>
    <font>
      <b/>
      <sz val="15.5"/>
      <color rgb="FFFF0000"/>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sz val="9"/>
      <color rgb="FF333333"/>
      <name val="メイリオ"/>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sz val="10"/>
      <color theme="1"/>
      <name val="ＭＳ Ｐゴシック"/>
      <family val="3"/>
      <charset val="128"/>
    </font>
    <font>
      <sz val="10"/>
      <color theme="1"/>
      <name val="Times New Roman"/>
      <family val="1"/>
    </font>
    <font>
      <sz val="12"/>
      <name val="ＭＳ 明朝"/>
      <family val="1"/>
      <charset val="128"/>
    </font>
    <font>
      <b/>
      <u/>
      <sz val="12"/>
      <name val="ＭＳ Ｐ明朝"/>
      <family val="1"/>
      <charset val="128"/>
    </font>
    <font>
      <b/>
      <sz val="12"/>
      <name val="ＭＳ Ｐ明朝"/>
      <family val="1"/>
      <charset val="128"/>
    </font>
    <font>
      <b/>
      <sz val="18"/>
      <name val="Arial"/>
      <family val="2"/>
    </font>
    <font>
      <i/>
      <sz val="12"/>
      <name val="ＭＳ Ｐ明朝"/>
      <family val="1"/>
      <charset val="128"/>
    </font>
    <font>
      <sz val="12"/>
      <name val="ＭＳ Ｐ明朝"/>
      <family val="3"/>
      <charset val="128"/>
    </font>
    <font>
      <b/>
      <sz val="14"/>
      <name val="ＭＳ Ｐゴシック"/>
      <family val="3"/>
      <charset val="128"/>
    </font>
    <font>
      <b/>
      <sz val="12"/>
      <color rgb="FFFF0000"/>
      <name val="ＭＳ Ｐゴシック"/>
      <family val="3"/>
      <charset val="128"/>
      <scheme val="minor"/>
    </font>
    <font>
      <b/>
      <sz val="11"/>
      <color theme="3"/>
      <name val="ＭＳ ゴシック"/>
      <family val="2"/>
      <charset val="128"/>
    </font>
    <font>
      <sz val="11"/>
      <color rgb="FF006100"/>
      <name val="ＭＳ ゴシック"/>
      <family val="2"/>
      <charset val="128"/>
    </font>
    <font>
      <b/>
      <i/>
      <sz val="16"/>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b/>
      <sz val="22"/>
      <name val="ＭＳ Ｐゴシック"/>
      <family val="3"/>
      <charset val="128"/>
    </font>
    <font>
      <sz val="12"/>
      <color theme="1"/>
      <name val="ＭＳ 明朝"/>
      <family val="1"/>
      <charset val="128"/>
    </font>
    <font>
      <b/>
      <sz val="18"/>
      <color rgb="FFFF0000"/>
      <name val="AR P丸ゴシック体E"/>
      <family val="3"/>
      <charset val="128"/>
    </font>
    <font>
      <b/>
      <sz val="18"/>
      <name val="ＭＳ Ｐ明朝"/>
      <family val="1"/>
      <charset val="128"/>
    </font>
    <font>
      <sz val="28"/>
      <color theme="1"/>
      <name val="ＭＳ 明朝"/>
      <family val="1"/>
      <charset val="128"/>
    </font>
    <font>
      <sz val="16"/>
      <color theme="1"/>
      <name val="ＭＳ 明朝"/>
      <family val="1"/>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59999389629810485"/>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medium">
        <color rgb="FF000000"/>
      </top>
      <bottom/>
      <diagonal/>
    </border>
    <border>
      <left style="medium">
        <color indexed="64"/>
      </left>
      <right style="thin">
        <color indexed="64"/>
      </right>
      <top style="medium">
        <color rgb="FF000000"/>
      </top>
      <bottom/>
      <diagonal/>
    </border>
    <border>
      <left style="thin">
        <color indexed="64"/>
      </left>
      <right/>
      <top style="medium">
        <color rgb="FF000000"/>
      </top>
      <bottom style="dotted">
        <color indexed="64"/>
      </bottom>
      <diagonal/>
    </border>
    <border>
      <left/>
      <right/>
      <top style="medium">
        <color rgb="FF000000"/>
      </top>
      <bottom style="medium">
        <color rgb="FF000000"/>
      </bottom>
      <diagonal/>
    </border>
    <border>
      <left style="medium">
        <color indexed="64"/>
      </left>
      <right style="thin">
        <color indexed="64"/>
      </right>
      <top/>
      <bottom style="medium">
        <color rgb="FF000000"/>
      </bottom>
      <diagonal/>
    </border>
    <border diagonalDown="1">
      <left/>
      <right style="medium">
        <color indexed="64"/>
      </right>
      <top style="medium">
        <color rgb="FF000000"/>
      </top>
      <bottom style="medium">
        <color rgb="FF000000"/>
      </bottom>
      <diagonal style="thin">
        <color rgb="FF000000"/>
      </diagonal>
    </border>
    <border diagonalDown="1">
      <left/>
      <right/>
      <top style="medium">
        <color rgb="FF000000"/>
      </top>
      <bottom style="medium">
        <color rgb="FF000000"/>
      </bottom>
      <diagonal style="thin">
        <color rgb="FF000000"/>
      </diagonal>
    </border>
    <border diagonalDown="1">
      <left style="medium">
        <color indexed="64"/>
      </left>
      <right/>
      <top style="medium">
        <color rgb="FF000000"/>
      </top>
      <bottom style="medium">
        <color rgb="FF000000"/>
      </bottom>
      <diagonal style="thin">
        <color rgb="FF000000"/>
      </diagonal>
    </border>
    <border>
      <left/>
      <right/>
      <top/>
      <bottom style="medium">
        <color rgb="FF000000"/>
      </bottom>
      <diagonal/>
    </border>
    <border>
      <left style="thin">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right/>
      <top style="medium">
        <color indexed="64"/>
      </top>
      <bottom style="medium">
        <color rgb="FF000000"/>
      </bottom>
      <diagonal/>
    </border>
    <border>
      <left style="thin">
        <color indexed="64"/>
      </left>
      <right style="medium">
        <color indexed="64"/>
      </right>
      <top/>
      <bottom style="medium">
        <color rgb="FF000000"/>
      </bottom>
      <diagonal/>
    </border>
    <border>
      <left style="thin">
        <color indexed="64"/>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style="thin">
        <color indexed="64"/>
      </left>
      <right style="medium">
        <color indexed="64"/>
      </right>
      <top style="medium">
        <color rgb="FF000000"/>
      </top>
      <bottom/>
      <diagonal/>
    </border>
    <border>
      <left/>
      <right/>
      <top style="medium">
        <color rgb="FF000000"/>
      </top>
      <bottom style="dotted">
        <color indexed="64"/>
      </bottom>
      <diagonal/>
    </border>
    <border>
      <left/>
      <right/>
      <top style="medium">
        <color rgb="FF000000"/>
      </top>
      <bottom/>
      <diagonal/>
    </border>
    <border>
      <left style="thin">
        <color indexed="64"/>
      </left>
      <right/>
      <top/>
      <bottom style="medium">
        <color rgb="FF000000"/>
      </bottom>
      <diagonal/>
    </border>
    <border>
      <left style="thin">
        <color indexed="64"/>
      </left>
      <right style="medium">
        <color indexed="64"/>
      </right>
      <top/>
      <bottom/>
      <diagonal/>
    </border>
    <border>
      <left/>
      <right/>
      <top style="medium">
        <color indexed="64"/>
      </top>
      <bottom style="hair">
        <color indexed="64"/>
      </bottom>
      <diagonal/>
    </border>
    <border>
      <left style="thin">
        <color indexed="64"/>
      </left>
      <right/>
      <top style="medium">
        <color indexed="64"/>
      </top>
      <bottom/>
      <diagonal/>
    </border>
  </borders>
  <cellStyleXfs count="13">
    <xf numFmtId="0" fontId="0" fillId="0" borderId="0">
      <alignment vertical="center"/>
    </xf>
    <xf numFmtId="0" fontId="25" fillId="0" borderId="0"/>
    <xf numFmtId="0" fontId="16" fillId="0" borderId="0">
      <alignment vertical="center"/>
    </xf>
    <xf numFmtId="0" fontId="5" fillId="0" borderId="0">
      <alignment vertical="center"/>
    </xf>
    <xf numFmtId="0" fontId="4" fillId="0" borderId="0">
      <alignment vertical="center"/>
    </xf>
    <xf numFmtId="0" fontId="3" fillId="0" borderId="0">
      <alignment vertical="center"/>
    </xf>
    <xf numFmtId="0" fontId="16" fillId="0" borderId="0">
      <alignment vertical="center"/>
    </xf>
    <xf numFmtId="0" fontId="91" fillId="0" borderId="0">
      <alignment vertical="center"/>
    </xf>
    <xf numFmtId="0" fontId="16" fillId="0" borderId="0">
      <alignment vertical="center"/>
    </xf>
    <xf numFmtId="0" fontId="16" fillId="0" borderId="0">
      <alignment vertical="center"/>
    </xf>
    <xf numFmtId="0" fontId="2" fillId="0" borderId="0">
      <alignment vertical="center"/>
    </xf>
    <xf numFmtId="0" fontId="16" fillId="0" borderId="0" applyFill="0"/>
    <xf numFmtId="0" fontId="1" fillId="0" borderId="0">
      <alignment vertical="center"/>
    </xf>
  </cellStyleXfs>
  <cellXfs count="609">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31" fillId="0" borderId="0" xfId="0" applyFont="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34" fillId="5" borderId="0" xfId="0" applyFont="1" applyFill="1">
      <alignment vertical="center"/>
    </xf>
    <xf numFmtId="0" fontId="26" fillId="5" borderId="0" xfId="0" applyFont="1" applyFill="1" applyAlignment="1">
      <alignment horizontal="center" vertical="center"/>
    </xf>
    <xf numFmtId="0" fontId="26" fillId="0" borderId="26" xfId="0" applyFont="1" applyBorder="1" applyAlignment="1">
      <alignment horizontal="center" vertical="center"/>
    </xf>
    <xf numFmtId="0" fontId="26" fillId="0" borderId="19" xfId="0" applyFont="1" applyBorder="1" applyAlignment="1">
      <alignment horizontal="center" vertical="center"/>
    </xf>
    <xf numFmtId="0" fontId="0" fillId="0" borderId="28" xfId="0" applyBorder="1">
      <alignment vertical="center"/>
    </xf>
    <xf numFmtId="0" fontId="26" fillId="0" borderId="23"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0" borderId="19" xfId="0" applyFont="1" applyBorder="1" applyAlignment="1">
      <alignment horizontal="center" vertical="center" wrapText="1"/>
    </xf>
    <xf numFmtId="0" fontId="35"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26" fillId="5" borderId="0" xfId="0" applyFont="1" applyFill="1" applyAlignment="1">
      <alignment horizontal="right" vertical="center"/>
    </xf>
    <xf numFmtId="0" fontId="26" fillId="5" borderId="39" xfId="0" applyFont="1" applyFill="1" applyBorder="1">
      <alignment vertical="center"/>
    </xf>
    <xf numFmtId="0" fontId="26" fillId="5" borderId="40" xfId="0" applyFont="1" applyFill="1" applyBorder="1">
      <alignment vertical="center"/>
    </xf>
    <xf numFmtId="0" fontId="26" fillId="5" borderId="41" xfId="0" applyFont="1" applyFill="1" applyBorder="1">
      <alignment vertical="center"/>
    </xf>
    <xf numFmtId="0" fontId="26" fillId="5" borderId="0" xfId="0" applyFont="1" applyFill="1" applyBorder="1" applyAlignment="1">
      <alignment horizontal="right" vertical="center"/>
    </xf>
    <xf numFmtId="0" fontId="26" fillId="5" borderId="42" xfId="0" applyFont="1" applyFill="1" applyBorder="1">
      <alignment vertical="center"/>
    </xf>
    <xf numFmtId="0" fontId="26" fillId="5" borderId="0" xfId="0" applyFont="1" applyFill="1" applyBorder="1">
      <alignment vertical="center"/>
    </xf>
    <xf numFmtId="0" fontId="26" fillId="5" borderId="43" xfId="0" applyFont="1" applyFill="1" applyBorder="1">
      <alignment vertical="center"/>
    </xf>
    <xf numFmtId="0" fontId="26" fillId="5" borderId="44" xfId="0" applyFont="1" applyFill="1" applyBorder="1" applyAlignment="1">
      <alignment horizontal="right" vertical="center"/>
    </xf>
    <xf numFmtId="0" fontId="26" fillId="5" borderId="45" xfId="0" applyFont="1" applyFill="1" applyBorder="1" applyAlignment="1">
      <alignment horizontal="center" vertical="center"/>
    </xf>
    <xf numFmtId="0" fontId="26" fillId="5" borderId="45" xfId="0" applyFont="1" applyFill="1" applyBorder="1" applyAlignment="1">
      <alignment horizontal="left" vertical="center"/>
    </xf>
    <xf numFmtId="0" fontId="26" fillId="5" borderId="46" xfId="0" applyFont="1" applyFill="1" applyBorder="1">
      <alignment vertical="center"/>
    </xf>
    <xf numFmtId="0" fontId="26" fillId="0" borderId="0" xfId="0" applyFont="1" applyProtection="1">
      <alignment vertical="center"/>
    </xf>
    <xf numFmtId="0" fontId="26" fillId="0" borderId="3"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0" xfId="0" applyFont="1" applyFill="1" applyBorder="1" applyAlignment="1" applyProtection="1">
      <alignment horizontal="right" vertical="center"/>
    </xf>
    <xf numFmtId="0" fontId="26" fillId="0" borderId="47" xfId="0" applyFont="1" applyBorder="1" applyAlignment="1">
      <alignment vertical="center"/>
    </xf>
    <xf numFmtId="0" fontId="26" fillId="0" borderId="50" xfId="0" applyFont="1" applyBorder="1" applyAlignment="1">
      <alignment horizontal="center" vertical="center"/>
    </xf>
    <xf numFmtId="0" fontId="26" fillId="0" borderId="52" xfId="0" applyFont="1" applyBorder="1" applyAlignment="1">
      <alignment vertical="center"/>
    </xf>
    <xf numFmtId="0" fontId="26" fillId="0" borderId="55" xfId="0" applyFont="1" applyBorder="1" applyAlignment="1">
      <alignment vertical="center"/>
    </xf>
    <xf numFmtId="0" fontId="38" fillId="0" borderId="0" xfId="0" applyFont="1" applyBorder="1" applyAlignment="1">
      <alignment vertical="center"/>
    </xf>
    <xf numFmtId="0" fontId="27" fillId="0" borderId="0" xfId="0" applyFont="1" applyAlignment="1">
      <alignment horizontal="center" vertical="center"/>
    </xf>
    <xf numFmtId="0" fontId="44" fillId="5" borderId="0" xfId="0" applyFont="1" applyFill="1" applyAlignment="1">
      <alignment vertical="center"/>
    </xf>
    <xf numFmtId="0" fontId="29" fillId="0" borderId="0" xfId="0" applyFont="1">
      <alignment vertical="center"/>
    </xf>
    <xf numFmtId="0" fontId="29" fillId="0" borderId="3" xfId="0" applyFont="1" applyBorder="1" applyAlignment="1">
      <alignment horizontal="center" vertical="center"/>
    </xf>
    <xf numFmtId="0" fontId="26" fillId="0" borderId="0" xfId="0" applyFont="1" applyFill="1" applyAlignment="1">
      <alignment horizontal="center" vertical="center"/>
    </xf>
    <xf numFmtId="0" fontId="37" fillId="0" borderId="15"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23"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9"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30" xfId="0" applyFont="1" applyBorder="1" applyAlignment="1">
      <alignment horizontal="center" vertical="center"/>
    </xf>
    <xf numFmtId="0" fontId="27" fillId="0" borderId="0" xfId="0" applyFont="1" applyAlignment="1" applyProtection="1">
      <alignment vertical="center"/>
    </xf>
    <xf numFmtId="0" fontId="9"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2"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36" fillId="0" borderId="28" xfId="0" applyFont="1" applyFill="1" applyBorder="1" applyAlignment="1" applyProtection="1">
      <alignment vertical="center"/>
    </xf>
    <xf numFmtId="0" fontId="36" fillId="0" borderId="28"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5" xfId="0" applyFont="1" applyFill="1" applyBorder="1" applyProtection="1">
      <alignment vertical="center"/>
    </xf>
    <xf numFmtId="0" fontId="0" fillId="0" borderId="35"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32" fillId="0" borderId="0" xfId="1" applyFont="1" applyFill="1" applyBorder="1" applyAlignment="1" applyProtection="1">
      <alignment horizontal="center" vertical="center"/>
    </xf>
    <xf numFmtId="0" fontId="29" fillId="0" borderId="0" xfId="1" applyFont="1" applyFill="1" applyBorder="1" applyAlignment="1" applyProtection="1"/>
    <xf numFmtId="0" fontId="0" fillId="0" borderId="0" xfId="0" applyProtection="1">
      <alignment vertical="center"/>
    </xf>
    <xf numFmtId="0" fontId="43" fillId="0" borderId="0" xfId="0" applyFont="1" applyBorder="1" applyAlignment="1" applyProtection="1">
      <alignment vertical="center"/>
    </xf>
    <xf numFmtId="0" fontId="25" fillId="0" borderId="0" xfId="1" applyFont="1" applyAlignment="1" applyProtection="1">
      <alignment vertical="center"/>
    </xf>
    <xf numFmtId="0" fontId="11" fillId="0" borderId="0" xfId="1" applyFont="1" applyAlignment="1" applyProtection="1">
      <alignment horizontal="center" shrinkToFit="1"/>
    </xf>
    <xf numFmtId="0" fontId="13" fillId="0" borderId="0" xfId="1" applyFont="1" applyBorder="1" applyAlignment="1" applyProtection="1">
      <alignment vertical="center" shrinkToFit="1"/>
    </xf>
    <xf numFmtId="0" fontId="16" fillId="0" borderId="0" xfId="1" applyFont="1" applyAlignment="1" applyProtection="1">
      <alignment horizontal="left" vertical="center"/>
    </xf>
    <xf numFmtId="0" fontId="18" fillId="0" borderId="0" xfId="1" applyFont="1" applyBorder="1" applyAlignment="1" applyProtection="1">
      <alignment horizontal="left" vertical="center"/>
    </xf>
    <xf numFmtId="0" fontId="17" fillId="0" borderId="9" xfId="1" applyFont="1" applyBorder="1" applyAlignment="1" applyProtection="1">
      <alignment horizontal="distributed" vertical="center" indent="2"/>
    </xf>
    <xf numFmtId="0" fontId="17" fillId="0" borderId="36" xfId="1" applyFont="1" applyBorder="1" applyAlignment="1" applyProtection="1">
      <alignment horizontal="distributed" vertical="center" indent="1"/>
    </xf>
    <xf numFmtId="5" fontId="23" fillId="0" borderId="20" xfId="1" applyNumberFormat="1" applyFont="1" applyBorder="1" applyAlignment="1" applyProtection="1">
      <alignment vertical="center"/>
    </xf>
    <xf numFmtId="0" fontId="17" fillId="0" borderId="60" xfId="1" applyFont="1" applyBorder="1" applyAlignment="1" applyProtection="1">
      <alignment horizontal="distributed" vertical="center" indent="2"/>
    </xf>
    <xf numFmtId="0" fontId="25" fillId="0" borderId="0" xfId="1" applyBorder="1" applyAlignment="1" applyProtection="1">
      <alignment vertical="center"/>
    </xf>
    <xf numFmtId="0" fontId="32" fillId="0" borderId="0" xfId="1" applyFont="1" applyBorder="1" applyAlignment="1" applyProtection="1">
      <alignment vertical="center" shrinkToFit="1"/>
    </xf>
    <xf numFmtId="0" fontId="19"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0" fontId="26" fillId="0" borderId="24" xfId="0" applyNumberFormat="1" applyFont="1" applyBorder="1" applyAlignment="1" applyProtection="1">
      <alignment horizontal="center" vertical="center"/>
      <protection locked="0"/>
    </xf>
    <xf numFmtId="0" fontId="29" fillId="0" borderId="0" xfId="0" applyFont="1" applyAlignment="1">
      <alignment vertical="center" shrinkToFit="1"/>
    </xf>
    <xf numFmtId="0" fontId="17" fillId="0" borderId="12" xfId="1" applyFont="1" applyBorder="1" applyAlignment="1" applyProtection="1">
      <alignment horizontal="distributed" vertical="center" indent="1"/>
    </xf>
    <xf numFmtId="0" fontId="14" fillId="0" borderId="0" xfId="1" applyFont="1" applyBorder="1" applyAlignment="1" applyProtection="1">
      <alignment horizontal="center" vertical="center"/>
    </xf>
    <xf numFmtId="0" fontId="17" fillId="0" borderId="51" xfId="1" applyFont="1" applyBorder="1" applyAlignment="1" applyProtection="1">
      <alignment horizontal="center" vertical="center"/>
    </xf>
    <xf numFmtId="0" fontId="17" fillId="7" borderId="12" xfId="1" applyFont="1" applyFill="1" applyBorder="1" applyAlignment="1" applyProtection="1">
      <alignment horizontal="distributed" vertical="center" indent="2"/>
    </xf>
    <xf numFmtId="0" fontId="31" fillId="0" borderId="0" xfId="1" applyFont="1" applyAlignment="1" applyProtection="1">
      <alignment horizontal="center" vertical="center"/>
    </xf>
    <xf numFmtId="0" fontId="26" fillId="0" borderId="3" xfId="0" applyFont="1" applyBorder="1" applyAlignment="1">
      <alignment horizontal="center" vertical="center" shrinkToFit="1"/>
    </xf>
    <xf numFmtId="0" fontId="23" fillId="0" borderId="66" xfId="1" applyNumberFormat="1" applyFont="1" applyBorder="1" applyAlignment="1" applyProtection="1">
      <alignment horizontal="center" vertical="center"/>
      <protection locked="0"/>
    </xf>
    <xf numFmtId="0" fontId="23" fillId="0" borderId="37" xfId="1" applyNumberFormat="1" applyFont="1" applyBorder="1" applyAlignment="1" applyProtection="1">
      <alignment vertical="center"/>
    </xf>
    <xf numFmtId="0" fontId="29" fillId="0" borderId="0" xfId="0" applyFont="1" applyAlignment="1">
      <alignment vertical="center"/>
    </xf>
    <xf numFmtId="0" fontId="23" fillId="0" borderId="64" xfId="1" applyNumberFormat="1"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35" fillId="0" borderId="0" xfId="1" applyFont="1" applyAlignment="1" applyProtection="1">
      <alignment vertical="center"/>
    </xf>
    <xf numFmtId="0" fontId="13" fillId="0" borderId="59" xfId="1" applyFont="1" applyBorder="1" applyAlignment="1" applyProtection="1">
      <alignment horizontal="center" vertical="center" shrinkToFit="1"/>
    </xf>
    <xf numFmtId="0" fontId="13" fillId="0" borderId="61" xfId="1" applyFont="1" applyBorder="1" applyAlignment="1" applyProtection="1">
      <alignment horizontal="center" vertical="center" shrinkToFit="1"/>
    </xf>
    <xf numFmtId="0" fontId="35" fillId="3" borderId="34" xfId="0" applyFont="1" applyFill="1" applyBorder="1" applyAlignment="1">
      <alignment horizontal="center" vertical="center"/>
    </xf>
    <xf numFmtId="0" fontId="26" fillId="0" borderId="34" xfId="0" applyFont="1" applyBorder="1" applyAlignment="1" applyProtection="1">
      <alignment horizontal="center" vertical="center"/>
      <protection locked="0"/>
    </xf>
    <xf numFmtId="0" fontId="30" fillId="3" borderId="34" xfId="0" applyFont="1" applyFill="1" applyBorder="1" applyAlignment="1">
      <alignment horizontal="center" vertical="center"/>
    </xf>
    <xf numFmtId="0" fontId="26" fillId="0" borderId="34" xfId="0" applyFont="1" applyBorder="1" applyAlignment="1" applyProtection="1">
      <alignment horizontal="center" vertical="center" shrinkToFit="1"/>
      <protection locked="0"/>
    </xf>
    <xf numFmtId="0" fontId="26" fillId="2" borderId="33" xfId="0" applyFont="1" applyFill="1" applyBorder="1" applyAlignment="1">
      <alignment horizontal="center" vertical="center"/>
    </xf>
    <xf numFmtId="2" fontId="26" fillId="0" borderId="56" xfId="0" applyNumberFormat="1" applyFont="1" applyBorder="1" applyAlignment="1" applyProtection="1">
      <alignment horizontal="center" vertical="center"/>
      <protection locked="0"/>
    </xf>
    <xf numFmtId="0" fontId="26" fillId="0" borderId="29" xfId="0" applyFont="1" applyBorder="1" applyAlignment="1">
      <alignment horizontal="center" vertical="center"/>
    </xf>
    <xf numFmtId="2" fontId="26" fillId="0" borderId="18" xfId="0" applyNumberFormat="1" applyFont="1" applyBorder="1" applyAlignment="1" applyProtection="1">
      <alignment horizontal="center" vertical="center"/>
      <protection locked="0"/>
    </xf>
    <xf numFmtId="0" fontId="26" fillId="0" borderId="7" xfId="0" applyNumberFormat="1" applyFont="1" applyBorder="1" applyAlignment="1" applyProtection="1">
      <alignment horizontal="center" vertical="center"/>
      <protection locked="0"/>
    </xf>
    <xf numFmtId="0" fontId="26" fillId="0" borderId="34" xfId="0" applyFont="1" applyBorder="1" applyAlignment="1">
      <alignment horizontal="center" vertical="center"/>
    </xf>
    <xf numFmtId="0" fontId="26" fillId="0" borderId="6"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49" xfId="0" applyFont="1" applyBorder="1" applyAlignment="1">
      <alignment horizontal="center" vertical="center"/>
    </xf>
    <xf numFmtId="0" fontId="26" fillId="0" borderId="8" xfId="0" applyFont="1" applyBorder="1" applyAlignment="1">
      <alignment horizontal="center" vertical="center"/>
    </xf>
    <xf numFmtId="0" fontId="26" fillId="0" borderId="69" xfId="0" applyFont="1" applyBorder="1" applyAlignment="1" applyProtection="1">
      <alignment horizontal="center" vertical="center"/>
      <protection locked="0"/>
    </xf>
    <xf numFmtId="0" fontId="26" fillId="0" borderId="25" xfId="0" applyFont="1" applyBorder="1" applyAlignment="1" applyProtection="1">
      <alignment horizontal="center" vertical="center" shrinkToFit="1"/>
      <protection locked="0"/>
    </xf>
    <xf numFmtId="0" fontId="26" fillId="0" borderId="69" xfId="0" applyFont="1" applyBorder="1" applyAlignment="1" applyProtection="1">
      <alignment horizontal="center" vertical="center" shrinkToFit="1"/>
      <protection locked="0"/>
    </xf>
    <xf numFmtId="0" fontId="26" fillId="0" borderId="0" xfId="0" applyFont="1" applyBorder="1" applyAlignment="1">
      <alignment vertical="center"/>
    </xf>
    <xf numFmtId="0" fontId="26" fillId="0" borderId="49" xfId="0" applyFont="1" applyBorder="1" applyAlignment="1">
      <alignment horizontal="right" vertical="center"/>
    </xf>
    <xf numFmtId="0" fontId="27" fillId="0" borderId="49" xfId="0" applyFont="1" applyBorder="1" applyAlignment="1">
      <alignment horizontal="center" vertical="center"/>
    </xf>
    <xf numFmtId="0" fontId="26" fillId="0" borderId="49" xfId="0" applyFont="1" applyBorder="1" applyAlignment="1">
      <alignment vertical="center"/>
    </xf>
    <xf numFmtId="0" fontId="58" fillId="5" borderId="0" xfId="0" applyFont="1" applyFill="1" applyAlignment="1">
      <alignment vertical="center"/>
    </xf>
    <xf numFmtId="0" fontId="26" fillId="5" borderId="0" xfId="0" applyFont="1" applyFill="1" applyBorder="1" applyAlignment="1" applyProtection="1">
      <alignment horizontal="center" vertical="center"/>
    </xf>
    <xf numFmtId="0" fontId="0" fillId="5" borderId="0" xfId="0" applyFill="1" applyProtection="1">
      <alignment vertical="center"/>
    </xf>
    <xf numFmtId="0" fontId="27" fillId="5" borderId="0" xfId="0" applyFont="1" applyFill="1" applyBorder="1" applyAlignment="1" applyProtection="1">
      <alignment vertical="center"/>
    </xf>
    <xf numFmtId="0" fontId="26" fillId="0" borderId="34" xfId="0" applyNumberFormat="1" applyFont="1" applyBorder="1" applyAlignment="1" applyProtection="1">
      <alignment horizontal="center" vertical="center"/>
      <protection locked="0"/>
    </xf>
    <xf numFmtId="0" fontId="26" fillId="0" borderId="13" xfId="0" applyFont="1" applyBorder="1" applyAlignment="1" applyProtection="1">
      <alignment vertical="center"/>
      <protection locked="0"/>
    </xf>
    <xf numFmtId="0" fontId="26" fillId="0" borderId="31" xfId="0" applyFont="1" applyBorder="1" applyAlignment="1" applyProtection="1">
      <alignment vertical="center"/>
      <protection locked="0"/>
    </xf>
    <xf numFmtId="0" fontId="26" fillId="0" borderId="54" xfId="0" applyFont="1" applyBorder="1" applyAlignment="1" applyProtection="1">
      <alignment vertical="center"/>
      <protection locked="0"/>
    </xf>
    <xf numFmtId="0" fontId="26" fillId="0" borderId="57" xfId="0" applyFont="1" applyBorder="1" applyAlignment="1" applyProtection="1">
      <alignment vertical="center"/>
      <protection locked="0"/>
    </xf>
    <xf numFmtId="0" fontId="26" fillId="0" borderId="34" xfId="0" applyFont="1" applyBorder="1" applyAlignment="1">
      <alignment horizontal="center" vertical="center"/>
    </xf>
    <xf numFmtId="0" fontId="26" fillId="0" borderId="31" xfId="0" applyFont="1" applyBorder="1" applyAlignment="1">
      <alignment horizontal="center" vertical="center"/>
    </xf>
    <xf numFmtId="2" fontId="26" fillId="0" borderId="31" xfId="0" applyNumberFormat="1" applyFont="1" applyBorder="1" applyAlignment="1" applyProtection="1">
      <alignment horizontal="center" vertical="center"/>
      <protection locked="0"/>
    </xf>
    <xf numFmtId="2" fontId="26" fillId="0" borderId="57" xfId="0" applyNumberFormat="1" applyFont="1" applyBorder="1" applyAlignment="1" applyProtection="1">
      <alignment horizontal="center" vertical="center"/>
      <protection locked="0"/>
    </xf>
    <xf numFmtId="0" fontId="30" fillId="0" borderId="0" xfId="0" applyFont="1">
      <alignment vertical="center"/>
    </xf>
    <xf numFmtId="0" fontId="30" fillId="0" borderId="0" xfId="0" applyFont="1" applyBorder="1">
      <alignment vertical="center"/>
    </xf>
    <xf numFmtId="0" fontId="56" fillId="0" borderId="0" xfId="0" applyFont="1" applyAlignment="1">
      <alignment vertical="center"/>
    </xf>
    <xf numFmtId="0" fontId="30" fillId="3" borderId="7" xfId="0" applyFont="1" applyFill="1" applyBorder="1" applyAlignment="1" applyProtection="1">
      <alignment horizontal="center" vertical="center"/>
    </xf>
    <xf numFmtId="0" fontId="30" fillId="3" borderId="3" xfId="0" applyNumberFormat="1" applyFont="1" applyFill="1" applyBorder="1" applyAlignment="1">
      <alignment horizontal="center" vertical="center"/>
    </xf>
    <xf numFmtId="0" fontId="26" fillId="0" borderId="0" xfId="0" applyFont="1" applyFill="1">
      <alignment vertical="center"/>
    </xf>
    <xf numFmtId="0" fontId="70" fillId="0" borderId="0" xfId="0" applyFont="1" applyBorder="1" applyAlignment="1"/>
    <xf numFmtId="0" fontId="71" fillId="0" borderId="0" xfId="0" applyFont="1" applyBorder="1" applyAlignment="1">
      <alignment vertical="center"/>
    </xf>
    <xf numFmtId="0" fontId="70" fillId="0" borderId="0" xfId="0" applyFont="1" applyBorder="1" applyAlignment="1">
      <alignment vertical="top"/>
    </xf>
    <xf numFmtId="180" fontId="26" fillId="0" borderId="0" xfId="0" applyNumberFormat="1" applyFont="1">
      <alignment vertical="center"/>
    </xf>
    <xf numFmtId="0" fontId="72" fillId="0" borderId="0" xfId="0" applyFont="1">
      <alignment vertical="center"/>
    </xf>
    <xf numFmtId="0" fontId="73" fillId="0" borderId="0" xfId="0" applyFont="1">
      <alignment vertical="center"/>
    </xf>
    <xf numFmtId="0" fontId="74" fillId="0" borderId="0" xfId="0" applyFont="1" applyAlignment="1" applyProtection="1">
      <alignment horizontal="left" vertical="center" wrapText="1" indent="1"/>
    </xf>
    <xf numFmtId="0" fontId="75" fillId="0" borderId="0" xfId="0" applyFont="1" applyAlignment="1" applyProtection="1">
      <alignment horizontal="left" vertical="center" wrapText="1" indent="1"/>
    </xf>
    <xf numFmtId="0" fontId="75" fillId="0" borderId="0" xfId="0" applyFont="1" applyProtection="1">
      <alignment vertical="center"/>
    </xf>
    <xf numFmtId="0" fontId="71" fillId="0" borderId="0" xfId="0" applyFont="1" applyBorder="1" applyAlignment="1">
      <alignment horizontal="left" vertical="center"/>
    </xf>
    <xf numFmtId="0" fontId="71" fillId="0" borderId="0" xfId="0" applyFont="1" applyBorder="1" applyAlignment="1">
      <alignment horizontal="center" vertical="center"/>
    </xf>
    <xf numFmtId="0" fontId="78" fillId="0" borderId="0" xfId="0" applyFont="1">
      <alignment vertical="center"/>
    </xf>
    <xf numFmtId="0" fontId="79" fillId="0" borderId="0" xfId="0" applyFont="1">
      <alignment vertical="center"/>
    </xf>
    <xf numFmtId="0" fontId="26" fillId="0" borderId="0" xfId="0" applyFont="1" applyFill="1" applyBorder="1" applyAlignment="1">
      <alignment horizontal="left" vertical="center"/>
    </xf>
    <xf numFmtId="0" fontId="26" fillId="0" borderId="0" xfId="0" applyFont="1" applyFill="1" applyBorder="1">
      <alignment vertical="center"/>
    </xf>
    <xf numFmtId="0" fontId="26" fillId="5" borderId="45" xfId="0" applyFont="1" applyFill="1" applyBorder="1" applyAlignment="1">
      <alignment horizontal="right" vertical="center"/>
    </xf>
    <xf numFmtId="0" fontId="82" fillId="0" borderId="0" xfId="0" applyFont="1">
      <alignment vertical="center"/>
    </xf>
    <xf numFmtId="5" fontId="23" fillId="0" borderId="74" xfId="1" applyNumberFormat="1" applyFont="1" applyBorder="1" applyAlignment="1" applyProtection="1">
      <alignment vertical="center"/>
    </xf>
    <xf numFmtId="0" fontId="84" fillId="0" borderId="0" xfId="0" applyFont="1" applyProtection="1">
      <alignment vertical="center"/>
    </xf>
    <xf numFmtId="0" fontId="85" fillId="0" borderId="47" xfId="1" applyFont="1" applyBorder="1" applyAlignment="1" applyProtection="1">
      <alignment horizontal="distributed" vertical="center" indent="1"/>
    </xf>
    <xf numFmtId="0" fontId="71" fillId="0" borderId="0" xfId="0" applyFont="1" applyBorder="1" applyAlignment="1">
      <alignment horizontal="center" vertical="center"/>
    </xf>
    <xf numFmtId="0" fontId="86" fillId="0" borderId="0" xfId="0" applyFont="1" applyAlignment="1">
      <alignment vertical="center"/>
    </xf>
    <xf numFmtId="0" fontId="87" fillId="0" borderId="0" xfId="0" applyFont="1" applyAlignment="1">
      <alignment vertical="center"/>
    </xf>
    <xf numFmtId="0" fontId="89" fillId="0" borderId="0" xfId="0" applyFont="1" applyProtection="1">
      <alignment vertical="center"/>
    </xf>
    <xf numFmtId="0" fontId="90" fillId="0" borderId="0" xfId="0" applyFont="1" applyProtection="1">
      <alignment vertical="center"/>
    </xf>
    <xf numFmtId="0" fontId="91" fillId="0" borderId="0" xfId="7">
      <alignment vertical="center"/>
    </xf>
    <xf numFmtId="0" fontId="92" fillId="0" borderId="0" xfId="7" applyFont="1" applyAlignment="1">
      <alignment horizontal="left" vertical="top"/>
    </xf>
    <xf numFmtId="0" fontId="95" fillId="0" borderId="0" xfId="7" applyFont="1">
      <alignment vertical="center"/>
    </xf>
    <xf numFmtId="0" fontId="96" fillId="0" borderId="0" xfId="7" applyFont="1" applyAlignment="1">
      <alignment horizontal="left" vertical="top"/>
    </xf>
    <xf numFmtId="0" fontId="98" fillId="0" borderId="0" xfId="7" applyFont="1" applyAlignment="1">
      <alignment horizontal="left" vertical="top" wrapText="1"/>
    </xf>
    <xf numFmtId="0" fontId="98" fillId="0" borderId="0" xfId="7" applyFont="1" applyAlignment="1">
      <alignment horizontal="left" vertical="top"/>
    </xf>
    <xf numFmtId="0" fontId="15" fillId="0" borderId="77" xfId="7" applyFont="1" applyBorder="1" applyAlignment="1">
      <alignment horizontal="center" vertical="center" wrapText="1"/>
    </xf>
    <xf numFmtId="181" fontId="15" fillId="0" borderId="77" xfId="7" applyNumberFormat="1" applyFont="1" applyBorder="1" applyAlignment="1">
      <alignment horizontal="center" vertical="center" wrapText="1"/>
    </xf>
    <xf numFmtId="181" fontId="15" fillId="0" borderId="78" xfId="7" applyNumberFormat="1" applyFont="1" applyBorder="1" applyAlignment="1">
      <alignment horizontal="center" vertical="center" wrapText="1"/>
    </xf>
    <xf numFmtId="0" fontId="15" fillId="0" borderId="81" xfId="7" applyFont="1" applyBorder="1" applyAlignment="1">
      <alignment horizontal="left" vertical="center" wrapText="1"/>
    </xf>
    <xf numFmtId="0" fontId="91" fillId="0" borderId="81" xfId="7" applyBorder="1" applyAlignment="1">
      <alignment horizontal="left" vertical="top" wrapText="1"/>
    </xf>
    <xf numFmtId="0" fontId="91" fillId="0" borderId="82" xfId="7" applyBorder="1" applyAlignment="1">
      <alignment horizontal="left" vertical="top" wrapText="1"/>
    </xf>
    <xf numFmtId="0" fontId="98" fillId="0" borderId="81" xfId="7" applyFont="1" applyBorder="1" applyAlignment="1">
      <alignment horizontal="left" vertical="center" wrapText="1"/>
    </xf>
    <xf numFmtId="0" fontId="15" fillId="0" borderId="85" xfId="7" applyFont="1" applyBorder="1" applyAlignment="1">
      <alignment horizontal="left" vertical="center" wrapText="1"/>
    </xf>
    <xf numFmtId="0" fontId="15" fillId="0" borderId="85" xfId="7" applyFont="1" applyBorder="1" applyAlignment="1">
      <alignment horizontal="right" vertical="center" wrapText="1"/>
    </xf>
    <xf numFmtId="0" fontId="15" fillId="0" borderId="86" xfId="7" applyFont="1" applyBorder="1" applyAlignment="1">
      <alignment horizontal="right" vertical="center" wrapText="1"/>
    </xf>
    <xf numFmtId="0" fontId="15" fillId="0" borderId="20" xfId="7" applyFont="1" applyBorder="1" applyAlignment="1">
      <alignment horizontal="center" vertical="center"/>
    </xf>
    <xf numFmtId="0" fontId="100" fillId="0" borderId="0" xfId="7" applyFont="1" applyAlignment="1">
      <alignment horizontal="left" vertical="top"/>
    </xf>
    <xf numFmtId="0" fontId="102" fillId="0" borderId="0" xfId="7" applyFont="1" applyAlignment="1">
      <alignment horizontal="left" vertical="top"/>
    </xf>
    <xf numFmtId="0" fontId="102" fillId="0" borderId="0" xfId="0" applyFont="1" applyAlignment="1">
      <alignment horizontal="left" vertical="top"/>
    </xf>
    <xf numFmtId="0" fontId="99" fillId="0" borderId="81" xfId="7" applyFont="1" applyBorder="1" applyAlignment="1">
      <alignment horizontal="center" vertical="center" wrapText="1"/>
    </xf>
    <xf numFmtId="0" fontId="15" fillId="0" borderId="81" xfId="7" applyFont="1" applyBorder="1" applyAlignment="1">
      <alignment horizontal="center" vertical="center" wrapText="1"/>
    </xf>
    <xf numFmtId="181" fontId="99" fillId="0" borderId="81" xfId="7" applyNumberFormat="1" applyFont="1" applyBorder="1" applyAlignment="1">
      <alignment horizontal="center" vertical="center" wrapText="1"/>
    </xf>
    <xf numFmtId="49" fontId="99" fillId="0" borderId="81" xfId="7" applyNumberFormat="1" applyFont="1" applyBorder="1" applyAlignment="1">
      <alignment horizontal="center" vertical="center" wrapText="1"/>
    </xf>
    <xf numFmtId="0" fontId="99" fillId="0" borderId="81" xfId="7" applyFont="1" applyBorder="1" applyAlignment="1">
      <alignment horizontal="left" vertical="center" wrapText="1"/>
    </xf>
    <xf numFmtId="0" fontId="104" fillId="0" borderId="81" xfId="7" applyFont="1" applyBorder="1" applyAlignment="1">
      <alignment horizontal="left" vertical="center" wrapText="1"/>
    </xf>
    <xf numFmtId="0" fontId="99" fillId="0" borderId="90" xfId="7" applyFont="1" applyBorder="1" applyAlignment="1">
      <alignment horizontal="center" vertical="center" wrapText="1"/>
    </xf>
    <xf numFmtId="0" fontId="104" fillId="0" borderId="81" xfId="7" applyFont="1" applyBorder="1" applyAlignment="1">
      <alignment horizontal="right" vertical="center" wrapText="1"/>
    </xf>
    <xf numFmtId="0" fontId="15" fillId="0" borderId="3" xfId="7" applyFont="1" applyBorder="1" applyAlignment="1">
      <alignment vertical="center"/>
    </xf>
    <xf numFmtId="0" fontId="15" fillId="0" borderId="34" xfId="7" applyFont="1" applyBorder="1" applyAlignment="1">
      <alignment horizontal="center" vertical="center"/>
    </xf>
    <xf numFmtId="0" fontId="106" fillId="0" borderId="0" xfId="7" applyFont="1" applyAlignment="1">
      <alignment horizontal="left" vertical="top"/>
    </xf>
    <xf numFmtId="0" fontId="56" fillId="0" borderId="0" xfId="0" applyFont="1" applyAlignment="1">
      <alignment vertical="center"/>
    </xf>
    <xf numFmtId="0" fontId="0" fillId="0" borderId="0" xfId="0" applyAlignment="1">
      <alignment horizontal="center" vertical="center"/>
    </xf>
    <xf numFmtId="0" fontId="108" fillId="0" borderId="0" xfId="0" applyFont="1">
      <alignment vertical="center"/>
    </xf>
    <xf numFmtId="0" fontId="0" fillId="0" borderId="1" xfId="0" applyBorder="1">
      <alignment vertical="center"/>
    </xf>
    <xf numFmtId="0" fontId="0" fillId="0" borderId="96" xfId="0" applyBorder="1">
      <alignment vertical="center"/>
    </xf>
    <xf numFmtId="0" fontId="0" fillId="0" borderId="69" xfId="0" applyBorder="1">
      <alignment vertical="center"/>
    </xf>
    <xf numFmtId="0" fontId="0" fillId="0" borderId="97" xfId="0" applyBorder="1">
      <alignment vertical="center"/>
    </xf>
    <xf numFmtId="0" fontId="0" fillId="0" borderId="2" xfId="0" applyBorder="1">
      <alignment vertical="center"/>
    </xf>
    <xf numFmtId="0" fontId="0" fillId="0" borderId="72" xfId="0" applyBorder="1">
      <alignment vertical="center"/>
    </xf>
    <xf numFmtId="0" fontId="0" fillId="0" borderId="98" xfId="0" applyBorder="1">
      <alignment vertical="center"/>
    </xf>
    <xf numFmtId="0" fontId="0" fillId="0" borderId="13" xfId="0" applyBorder="1">
      <alignment vertical="center"/>
    </xf>
    <xf numFmtId="0" fontId="0" fillId="0" borderId="18" xfId="0" applyBorder="1">
      <alignment vertical="center"/>
    </xf>
    <xf numFmtId="0" fontId="0" fillId="0" borderId="34" xfId="0" applyBorder="1">
      <alignment vertical="center"/>
    </xf>
    <xf numFmtId="0" fontId="26" fillId="0" borderId="3" xfId="0" applyNumberFormat="1" applyFont="1" applyBorder="1" applyAlignment="1" applyProtection="1">
      <alignment horizontal="center" vertical="center" shrinkToFit="1"/>
      <protection locked="0"/>
    </xf>
    <xf numFmtId="0" fontId="26" fillId="0" borderId="21" xfId="0" applyNumberFormat="1" applyFont="1" applyBorder="1" applyAlignment="1" applyProtection="1">
      <alignment horizontal="center" vertical="center" shrinkToFit="1"/>
      <protection locked="0"/>
    </xf>
    <xf numFmtId="0" fontId="26" fillId="0" borderId="32" xfId="0" applyFont="1" applyBorder="1" applyAlignment="1">
      <alignment horizontal="center" vertical="center"/>
    </xf>
    <xf numFmtId="0" fontId="27" fillId="6" borderId="0" xfId="0" applyFont="1" applyFill="1" applyBorder="1" applyAlignment="1">
      <alignment vertical="center"/>
    </xf>
    <xf numFmtId="0" fontId="26" fillId="0" borderId="19" xfId="0" applyFont="1" applyBorder="1" applyAlignment="1">
      <alignment vertical="center"/>
    </xf>
    <xf numFmtId="0" fontId="30" fillId="3" borderId="13" xfId="0" applyFont="1" applyFill="1" applyBorder="1" applyAlignment="1">
      <alignment horizontal="center" vertical="center"/>
    </xf>
    <xf numFmtId="0" fontId="26" fillId="0" borderId="13"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protection locked="0"/>
    </xf>
    <xf numFmtId="0" fontId="12" fillId="0" borderId="65" xfId="1" applyFont="1" applyBorder="1" applyAlignment="1" applyProtection="1">
      <alignment horizontal="center" vertical="center" shrinkToFit="1"/>
    </xf>
    <xf numFmtId="0" fontId="14" fillId="0" borderId="38" xfId="1" applyFont="1" applyBorder="1" applyAlignment="1" applyProtection="1">
      <alignment horizontal="center" vertical="center"/>
    </xf>
    <xf numFmtId="0" fontId="30" fillId="0" borderId="0" xfId="0" applyFont="1" applyBorder="1" applyAlignment="1">
      <alignment vertical="center"/>
    </xf>
    <xf numFmtId="0" fontId="66" fillId="0" borderId="73" xfId="0" applyFont="1" applyBorder="1" applyAlignment="1">
      <alignment horizontal="center" vertical="center" wrapText="1"/>
    </xf>
    <xf numFmtId="0" fontId="30" fillId="3" borderId="13" xfId="0" applyNumberFormat="1" applyFont="1" applyFill="1" applyBorder="1" applyAlignment="1">
      <alignment horizontal="center" vertical="center"/>
    </xf>
    <xf numFmtId="0" fontId="26" fillId="0" borderId="13" xfId="0" applyNumberFormat="1" applyFont="1" applyBorder="1" applyAlignment="1" applyProtection="1">
      <alignment horizontal="center" vertical="center" shrinkToFit="1"/>
      <protection locked="0"/>
    </xf>
    <xf numFmtId="0" fontId="0" fillId="0" borderId="0" xfId="0" applyAlignment="1"/>
    <xf numFmtId="0" fontId="112" fillId="0" borderId="0" xfId="0" applyFont="1" applyAlignment="1">
      <alignment vertical="center"/>
    </xf>
    <xf numFmtId="0" fontId="41" fillId="0" borderId="0" xfId="0" applyFont="1" applyFill="1" applyBorder="1" applyAlignment="1">
      <alignment vertical="center" shrinkToFit="1"/>
    </xf>
    <xf numFmtId="0" fontId="113" fillId="0" borderId="0" xfId="0" applyFont="1" applyAlignment="1">
      <alignment vertical="center"/>
    </xf>
    <xf numFmtId="0" fontId="24" fillId="0" borderId="0" xfId="0" applyFont="1">
      <alignment vertical="center"/>
    </xf>
    <xf numFmtId="0" fontId="26" fillId="0" borderId="3"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116" fillId="0" borderId="38" xfId="1" applyFont="1" applyBorder="1" applyAlignment="1" applyProtection="1">
      <alignment horizontal="center" vertical="center"/>
    </xf>
    <xf numFmtId="2" fontId="26" fillId="2" borderId="7" xfId="0" applyNumberFormat="1" applyFont="1" applyFill="1" applyBorder="1" applyAlignment="1" applyProtection="1">
      <alignment horizontal="center" vertical="center" shrinkToFit="1"/>
      <protection locked="0"/>
    </xf>
    <xf numFmtId="2" fontId="26" fillId="2" borderId="24" xfId="0" applyNumberFormat="1" applyFont="1" applyFill="1" applyBorder="1" applyAlignment="1" applyProtection="1">
      <alignment horizontal="center" vertical="center" shrinkToFit="1"/>
      <protection locked="0"/>
    </xf>
    <xf numFmtId="0" fontId="16" fillId="0" borderId="38" xfId="6" applyBorder="1" applyAlignment="1">
      <alignment horizontal="center" vertical="center"/>
    </xf>
    <xf numFmtId="0" fontId="16" fillId="0" borderId="100" xfId="6" applyBorder="1" applyAlignment="1">
      <alignment horizontal="center" vertical="center"/>
    </xf>
    <xf numFmtId="0" fontId="16" fillId="0" borderId="103" xfId="6" applyBorder="1" applyAlignment="1">
      <alignment horizontal="center" vertical="center"/>
    </xf>
    <xf numFmtId="0" fontId="49" fillId="0" borderId="0" xfId="8" applyFont="1">
      <alignment vertical="center"/>
    </xf>
    <xf numFmtId="0" fontId="63" fillId="0" borderId="0" xfId="8" applyFont="1">
      <alignment vertical="center"/>
    </xf>
    <xf numFmtId="0" fontId="49" fillId="0" borderId="0" xfId="8" applyFont="1" applyBorder="1">
      <alignment vertical="center"/>
    </xf>
    <xf numFmtId="0" fontId="49" fillId="0" borderId="0" xfId="8" applyFont="1" applyAlignment="1">
      <alignment horizontal="left" vertical="center" indent="1"/>
    </xf>
    <xf numFmtId="0" fontId="121" fillId="0" borderId="0" xfId="8" applyFont="1" applyAlignment="1">
      <alignment horizontal="left" vertical="center" indent="1"/>
    </xf>
    <xf numFmtId="0" fontId="62" fillId="0" borderId="0" xfId="8" applyFont="1" applyBorder="1">
      <alignment vertical="center"/>
    </xf>
    <xf numFmtId="0" fontId="49" fillId="0" borderId="0" xfId="8" applyFont="1" applyAlignment="1">
      <alignment horizontal="right" vertical="center"/>
    </xf>
    <xf numFmtId="0" fontId="124" fillId="0" borderId="0" xfId="8" applyFont="1" applyAlignment="1">
      <alignment horizontal="left" vertical="center" indent="1"/>
    </xf>
    <xf numFmtId="0" fontId="63" fillId="0" borderId="0" xfId="8" applyFont="1" applyAlignment="1">
      <alignment horizontal="left" vertical="center" indent="1"/>
    </xf>
    <xf numFmtId="14" fontId="49" fillId="0" borderId="0" xfId="8" applyNumberFormat="1" applyFont="1">
      <alignment vertical="center"/>
    </xf>
    <xf numFmtId="0" fontId="121" fillId="0" borderId="0" xfId="8" applyFont="1">
      <alignment vertical="center"/>
    </xf>
    <xf numFmtId="0" fontId="61" fillId="0" borderId="0" xfId="8" applyFont="1">
      <alignment vertical="center"/>
    </xf>
    <xf numFmtId="0" fontId="123" fillId="0" borderId="0" xfId="8" applyFont="1">
      <alignment vertical="center"/>
    </xf>
    <xf numFmtId="0" fontId="122" fillId="0" borderId="0" xfId="8" applyFont="1">
      <alignment vertical="center"/>
    </xf>
    <xf numFmtId="0" fontId="23" fillId="0" borderId="47" xfId="8" applyFont="1" applyBorder="1">
      <alignment vertical="center"/>
    </xf>
    <xf numFmtId="0" fontId="49" fillId="0" borderId="49" xfId="8" applyFont="1" applyBorder="1">
      <alignment vertical="center"/>
    </xf>
    <xf numFmtId="183" fontId="121" fillId="0" borderId="49" xfId="8" applyNumberFormat="1" applyFont="1" applyBorder="1" applyAlignment="1">
      <alignment horizontal="left" vertical="center"/>
    </xf>
    <xf numFmtId="0" fontId="63" fillId="0" borderId="52" xfId="8" applyFont="1" applyBorder="1">
      <alignment vertical="center"/>
    </xf>
    <xf numFmtId="0" fontId="63" fillId="0" borderId="0" xfId="8" applyFont="1" applyBorder="1">
      <alignment vertical="center"/>
    </xf>
    <xf numFmtId="0" fontId="49" fillId="0" borderId="52" xfId="8" applyFont="1" applyBorder="1">
      <alignment vertical="center"/>
    </xf>
    <xf numFmtId="0" fontId="49" fillId="0" borderId="55" xfId="8" applyFont="1" applyBorder="1">
      <alignment vertical="center"/>
    </xf>
    <xf numFmtId="0" fontId="63" fillId="0" borderId="12" xfId="8" applyFont="1" applyBorder="1">
      <alignment vertical="center"/>
    </xf>
    <xf numFmtId="0" fontId="63" fillId="0" borderId="38" xfId="8" applyFont="1" applyBorder="1">
      <alignment vertical="center"/>
    </xf>
    <xf numFmtId="0" fontId="63" fillId="0" borderId="0" xfId="8" applyFont="1" applyAlignment="1">
      <alignment vertical="top"/>
    </xf>
    <xf numFmtId="0" fontId="16" fillId="0" borderId="0" xfId="8">
      <alignment vertical="center"/>
    </xf>
    <xf numFmtId="0" fontId="49" fillId="0" borderId="0" xfId="8" applyFont="1" applyAlignment="1">
      <alignment horizontal="center" vertical="center"/>
    </xf>
    <xf numFmtId="0" fontId="25" fillId="0" borderId="0" xfId="1" applyAlignment="1">
      <alignment vertical="center"/>
    </xf>
    <xf numFmtId="0" fontId="25" fillId="5" borderId="0" xfId="1" applyFill="1" applyAlignment="1">
      <alignment vertical="center"/>
    </xf>
    <xf numFmtId="0" fontId="61" fillId="0" borderId="0" xfId="6" applyFont="1">
      <alignment vertical="center"/>
    </xf>
    <xf numFmtId="0" fontId="39" fillId="0" borderId="0" xfId="0" applyFont="1">
      <alignment vertical="center"/>
    </xf>
    <xf numFmtId="0" fontId="26" fillId="0" borderId="73" xfId="0" applyFont="1" applyBorder="1" applyAlignment="1">
      <alignment horizontal="center" vertical="center"/>
    </xf>
    <xf numFmtId="0" fontId="30" fillId="0" borderId="0" xfId="0" applyFont="1" applyBorder="1" applyAlignment="1">
      <alignment horizontal="center" vertical="center" textRotation="255"/>
    </xf>
    <xf numFmtId="0" fontId="25" fillId="0" borderId="0" xfId="1" applyAlignment="1">
      <alignment horizontal="center" vertical="center"/>
    </xf>
    <xf numFmtId="2" fontId="26" fillId="0" borderId="13" xfId="0" applyNumberFormat="1" applyFont="1" applyBorder="1" applyAlignment="1" applyProtection="1">
      <alignment horizontal="center" vertical="center" shrinkToFit="1"/>
      <protection locked="0"/>
    </xf>
    <xf numFmtId="0" fontId="30" fillId="3" borderId="18" xfId="0" applyFont="1" applyFill="1" applyBorder="1" applyAlignment="1">
      <alignment horizontal="center" vertical="center"/>
    </xf>
    <xf numFmtId="0" fontId="26" fillId="0" borderId="18"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2" fontId="26" fillId="0" borderId="54" xfId="0" applyNumberFormat="1"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6" fillId="10" borderId="26" xfId="0" applyFont="1" applyFill="1" applyBorder="1" applyAlignment="1">
      <alignment horizontal="center" vertical="center"/>
    </xf>
    <xf numFmtId="0" fontId="26" fillId="10" borderId="32" xfId="0" applyFont="1" applyFill="1" applyBorder="1" applyAlignment="1">
      <alignment horizontal="center" vertical="center"/>
    </xf>
    <xf numFmtId="0" fontId="26" fillId="10" borderId="23" xfId="0" applyFont="1" applyFill="1" applyBorder="1" applyAlignment="1">
      <alignment horizontal="center" vertical="center"/>
    </xf>
    <xf numFmtId="0" fontId="26" fillId="11" borderId="23" xfId="0" applyFont="1" applyFill="1" applyBorder="1" applyAlignment="1">
      <alignment horizontal="center" vertical="center"/>
    </xf>
    <xf numFmtId="0" fontId="26" fillId="11" borderId="32" xfId="0" applyFont="1" applyFill="1" applyBorder="1" applyAlignment="1">
      <alignment horizontal="center" vertical="center"/>
    </xf>
    <xf numFmtId="0" fontId="26" fillId="11" borderId="26" xfId="0" applyFont="1" applyFill="1" applyBorder="1" applyAlignment="1">
      <alignment horizontal="center" vertical="center"/>
    </xf>
    <xf numFmtId="0" fontId="49" fillId="0" borderId="0" xfId="8" applyFont="1" applyBorder="1" applyAlignment="1">
      <alignment horizontal="center" vertical="center"/>
    </xf>
    <xf numFmtId="0" fontId="49" fillId="0" borderId="0" xfId="8" applyFont="1" applyAlignment="1">
      <alignment vertical="center"/>
    </xf>
    <xf numFmtId="0" fontId="49" fillId="0" borderId="0" xfId="8" applyFont="1" applyAlignment="1">
      <alignment vertical="center" wrapText="1"/>
    </xf>
    <xf numFmtId="0" fontId="49" fillId="0" borderId="0" xfId="8" applyFont="1" applyBorder="1" applyAlignment="1">
      <alignment vertical="center"/>
    </xf>
    <xf numFmtId="0" fontId="49" fillId="0" borderId="0" xfId="12" applyFont="1">
      <alignment vertical="center"/>
    </xf>
    <xf numFmtId="14" fontId="61" fillId="0" borderId="0" xfId="6" applyNumberFormat="1" applyFont="1">
      <alignment vertical="center"/>
    </xf>
    <xf numFmtId="0" fontId="129" fillId="0" borderId="0" xfId="6" applyFont="1">
      <alignment vertical="center"/>
    </xf>
    <xf numFmtId="0" fontId="125" fillId="0" borderId="0" xfId="6" applyFont="1">
      <alignment vertical="center"/>
    </xf>
    <xf numFmtId="178" fontId="130" fillId="0" borderId="0" xfId="8" applyNumberFormat="1" applyFont="1" applyAlignment="1">
      <alignment vertical="center"/>
    </xf>
    <xf numFmtId="178" fontId="131" fillId="0" borderId="0" xfId="8" applyNumberFormat="1" applyFont="1" applyAlignment="1">
      <alignment vertical="center"/>
    </xf>
    <xf numFmtId="178" fontId="130" fillId="0" borderId="0" xfId="8" applyNumberFormat="1" applyFont="1" applyBorder="1" applyAlignment="1">
      <alignment vertical="center"/>
    </xf>
    <xf numFmtId="178" fontId="131" fillId="0" borderId="0" xfId="8" applyNumberFormat="1" applyFont="1" applyBorder="1" applyAlignment="1">
      <alignment vertical="center"/>
    </xf>
    <xf numFmtId="178" fontId="131" fillId="0" borderId="0" xfId="8" applyNumberFormat="1" applyFont="1" applyBorder="1" applyAlignment="1">
      <alignment horizontal="left" vertical="center"/>
    </xf>
    <xf numFmtId="182" fontId="130" fillId="0" borderId="0" xfId="8" applyNumberFormat="1" applyFont="1" applyAlignment="1">
      <alignment vertical="center"/>
    </xf>
    <xf numFmtId="182" fontId="131" fillId="0" borderId="0" xfId="8" applyNumberFormat="1" applyFont="1" applyAlignment="1">
      <alignment vertical="center"/>
    </xf>
    <xf numFmtId="0" fontId="132" fillId="0" borderId="0" xfId="8" applyFont="1">
      <alignment vertical="center"/>
    </xf>
    <xf numFmtId="0" fontId="63" fillId="0" borderId="0" xfId="8" applyFont="1" applyBorder="1" applyAlignment="1">
      <alignment vertical="top"/>
    </xf>
    <xf numFmtId="178" fontId="121" fillId="0" borderId="0" xfId="8" applyNumberFormat="1" applyFont="1" applyBorder="1" applyAlignment="1">
      <alignment horizontal="left" vertical="center"/>
    </xf>
    <xf numFmtId="178" fontId="121" fillId="0" borderId="0" xfId="8" applyNumberFormat="1" applyFont="1" applyBorder="1" applyAlignment="1">
      <alignment horizontal="center" vertical="center"/>
    </xf>
    <xf numFmtId="0" fontId="63" fillId="0" borderId="55" xfId="8" applyFont="1" applyBorder="1" applyAlignment="1">
      <alignment vertical="top"/>
    </xf>
    <xf numFmtId="0" fontId="49" fillId="0" borderId="50" xfId="8" applyFont="1" applyBorder="1">
      <alignment vertical="center"/>
    </xf>
    <xf numFmtId="0" fontId="49" fillId="0" borderId="51" xfId="8" applyFont="1" applyBorder="1">
      <alignment vertical="center"/>
    </xf>
    <xf numFmtId="0" fontId="63" fillId="0" borderId="0" xfId="8" applyFont="1" applyAlignment="1">
      <alignment vertical="center"/>
    </xf>
    <xf numFmtId="0" fontId="63" fillId="0" borderId="0" xfId="8" applyFont="1" applyAlignment="1">
      <alignment vertical="center" wrapText="1"/>
    </xf>
    <xf numFmtId="0" fontId="1" fillId="0" borderId="0" xfId="12">
      <alignment vertical="center"/>
    </xf>
    <xf numFmtId="0" fontId="118" fillId="0" borderId="99" xfId="12" applyFont="1" applyBorder="1" applyAlignment="1">
      <alignment horizontal="center" vertical="center" wrapText="1"/>
    </xf>
    <xf numFmtId="0" fontId="45" fillId="0" borderId="110" xfId="12" applyFont="1" applyBorder="1" applyAlignment="1">
      <alignment vertical="center" wrapText="1"/>
    </xf>
    <xf numFmtId="0" fontId="117" fillId="0" borderId="105" xfId="12" applyFont="1" applyBorder="1" applyAlignment="1">
      <alignment horizontal="center" vertical="center" wrapText="1"/>
    </xf>
    <xf numFmtId="0" fontId="117" fillId="0" borderId="113" xfId="12" applyNumberFormat="1" applyFont="1" applyBorder="1" applyAlignment="1">
      <alignment horizontal="center" vertical="center" wrapText="1"/>
    </xf>
    <xf numFmtId="0" fontId="117" fillId="0" borderId="115" xfId="12" applyFont="1" applyBorder="1" applyAlignment="1">
      <alignment horizontal="center" vertical="center" wrapText="1"/>
    </xf>
    <xf numFmtId="0" fontId="117" fillId="0" borderId="116" xfId="12" applyFont="1" applyBorder="1" applyAlignment="1">
      <alignment horizontal="center" vertical="center" wrapText="1"/>
    </xf>
    <xf numFmtId="0" fontId="117" fillId="0" borderId="119" xfId="12" applyFont="1" applyBorder="1" applyAlignment="1">
      <alignment horizontal="center" vertical="center" wrapText="1"/>
    </xf>
    <xf numFmtId="0" fontId="117" fillId="0" borderId="65" xfId="12" applyFont="1" applyBorder="1" applyAlignment="1">
      <alignment horizontal="center" vertical="center" wrapText="1"/>
    </xf>
    <xf numFmtId="0" fontId="117" fillId="0" borderId="20" xfId="12" applyNumberFormat="1" applyFont="1" applyBorder="1" applyAlignment="1">
      <alignment horizontal="center" vertical="center" wrapText="1"/>
    </xf>
    <xf numFmtId="0" fontId="117" fillId="0" borderId="113" xfId="12" applyFont="1" applyBorder="1" applyAlignment="1">
      <alignment horizontal="center" vertical="center" wrapText="1"/>
    </xf>
    <xf numFmtId="0" fontId="117" fillId="0" borderId="20" xfId="12" applyFont="1" applyBorder="1" applyAlignment="1">
      <alignment horizontal="center" vertical="center" wrapText="1"/>
    </xf>
    <xf numFmtId="0" fontId="16" fillId="0" borderId="120" xfId="6" applyBorder="1" applyAlignment="1">
      <alignment horizontal="center" vertical="center" shrinkToFit="1"/>
    </xf>
    <xf numFmtId="0" fontId="16" fillId="0" borderId="0" xfId="6" applyBorder="1" applyAlignment="1">
      <alignment horizontal="center" vertical="center"/>
    </xf>
    <xf numFmtId="0" fontId="16" fillId="0" borderId="0" xfId="6" applyBorder="1" applyAlignment="1">
      <alignment horizontal="center" vertical="center" shrinkToFit="1"/>
    </xf>
    <xf numFmtId="0" fontId="16" fillId="0" borderId="124" xfId="6" applyBorder="1" applyAlignment="1">
      <alignment horizontal="center" vertical="center" shrinkToFit="1"/>
    </xf>
    <xf numFmtId="0" fontId="117" fillId="0" borderId="99" xfId="12" applyFont="1" applyBorder="1" applyAlignment="1">
      <alignment horizontal="center" vertical="center" wrapText="1"/>
    </xf>
    <xf numFmtId="0" fontId="117" fillId="0" borderId="110" xfId="12" applyFont="1" applyBorder="1" applyAlignment="1">
      <alignment horizontal="center" vertical="center" wrapText="1"/>
    </xf>
    <xf numFmtId="0" fontId="1" fillId="0" borderId="0" xfId="12" applyAlignment="1">
      <alignment vertical="top" wrapText="1"/>
    </xf>
    <xf numFmtId="0" fontId="49" fillId="0" borderId="34" xfId="8" applyFont="1" applyBorder="1" applyAlignment="1">
      <alignment vertical="center"/>
    </xf>
    <xf numFmtId="0" fontId="133" fillId="0" borderId="18" xfId="8" applyFont="1" applyBorder="1" applyAlignment="1">
      <alignment vertical="center"/>
    </xf>
    <xf numFmtId="0" fontId="137" fillId="0" borderId="0" xfId="0" applyFont="1">
      <alignment vertical="center"/>
    </xf>
    <xf numFmtId="0" fontId="134" fillId="0" borderId="1" xfId="0" applyFont="1" applyBorder="1" applyAlignment="1">
      <alignment horizontal="center" vertical="center"/>
    </xf>
    <xf numFmtId="0" fontId="23" fillId="0" borderId="110" xfId="1" applyNumberFormat="1" applyFont="1" applyBorder="1" applyAlignment="1" applyProtection="1">
      <alignment vertical="center"/>
    </xf>
    <xf numFmtId="0" fontId="88" fillId="0" borderId="36" xfId="1" applyFont="1" applyBorder="1" applyAlignment="1" applyProtection="1">
      <alignment horizontal="distributed" vertical="center" indent="1"/>
    </xf>
    <xf numFmtId="0" fontId="138" fillId="0" borderId="0" xfId="0" applyFont="1">
      <alignment vertical="center"/>
    </xf>
    <xf numFmtId="0" fontId="49" fillId="0" borderId="13" xfId="8" applyFont="1" applyBorder="1" applyAlignment="1">
      <alignment horizontal="center" vertical="center"/>
    </xf>
    <xf numFmtId="0" fontId="49" fillId="0" borderId="18" xfId="8" applyFont="1" applyBorder="1" applyAlignment="1">
      <alignment horizontal="center" vertical="center"/>
    </xf>
    <xf numFmtId="0" fontId="49" fillId="0" borderId="52" xfId="8" applyFont="1" applyBorder="1" applyAlignment="1">
      <alignment vertical="center" wrapText="1"/>
    </xf>
    <xf numFmtId="0" fontId="49" fillId="0" borderId="0" xfId="8" applyFont="1" applyBorder="1" applyAlignment="1">
      <alignment vertical="center" wrapText="1"/>
    </xf>
    <xf numFmtId="0" fontId="49" fillId="0" borderId="96" xfId="8" applyFont="1" applyBorder="1" applyAlignment="1">
      <alignment horizontal="center" vertical="center"/>
    </xf>
    <xf numFmtId="0" fontId="49" fillId="0" borderId="28" xfId="8" applyFont="1" applyBorder="1" applyAlignment="1">
      <alignment horizontal="center" vertical="center"/>
    </xf>
    <xf numFmtId="0" fontId="49" fillId="0" borderId="69" xfId="8" applyFont="1" applyBorder="1" applyAlignment="1">
      <alignment horizontal="center" vertical="center"/>
    </xf>
    <xf numFmtId="0" fontId="49" fillId="0" borderId="97" xfId="8" applyFont="1" applyBorder="1" applyAlignment="1">
      <alignment horizontal="center" vertical="center" wrapText="1"/>
    </xf>
    <xf numFmtId="0" fontId="49" fillId="0" borderId="0" xfId="8" applyFont="1" applyBorder="1" applyAlignment="1">
      <alignment horizontal="center" vertical="center" wrapText="1"/>
    </xf>
    <xf numFmtId="0" fontId="49" fillId="0" borderId="2" xfId="8" applyFont="1" applyBorder="1" applyAlignment="1">
      <alignment horizontal="center" vertical="center" wrapText="1"/>
    </xf>
    <xf numFmtId="0" fontId="49" fillId="0" borderId="72" xfId="8" applyFont="1" applyBorder="1" applyAlignment="1">
      <alignment horizontal="center" vertical="center" wrapText="1"/>
    </xf>
    <xf numFmtId="0" fontId="49" fillId="0" borderId="1" xfId="8" applyFont="1" applyBorder="1" applyAlignment="1">
      <alignment horizontal="center" vertical="center" wrapText="1"/>
    </xf>
    <xf numFmtId="0" fontId="49" fillId="0" borderId="98" xfId="8" applyFont="1" applyBorder="1" applyAlignment="1">
      <alignment horizontal="center" vertical="center" wrapText="1"/>
    </xf>
    <xf numFmtId="179" fontId="49" fillId="0" borderId="0" xfId="8" applyNumberFormat="1" applyFont="1" applyBorder="1" applyAlignment="1">
      <alignment horizontal="left" vertical="center"/>
    </xf>
    <xf numFmtId="177" fontId="49" fillId="0" borderId="0" xfId="8" applyNumberFormat="1" applyFont="1" applyBorder="1" applyAlignment="1">
      <alignment horizontal="left" vertical="center"/>
    </xf>
    <xf numFmtId="177" fontId="49" fillId="0" borderId="0" xfId="8" applyNumberFormat="1" applyFont="1" applyBorder="1" applyAlignment="1">
      <alignment horizontal="center" vertical="center"/>
    </xf>
    <xf numFmtId="0" fontId="49" fillId="0" borderId="0" xfId="8" applyFont="1" applyBorder="1" applyAlignment="1">
      <alignment horizontal="center" vertical="center" shrinkToFit="1"/>
    </xf>
    <xf numFmtId="177" fontId="49" fillId="0" borderId="0" xfId="8" applyNumberFormat="1" applyFont="1" applyAlignment="1">
      <alignment horizontal="center" vertical="center"/>
    </xf>
    <xf numFmtId="0" fontId="49" fillId="0" borderId="0" xfId="8" applyFont="1" applyAlignment="1">
      <alignment vertical="center"/>
    </xf>
    <xf numFmtId="0" fontId="49" fillId="0" borderId="0" xfId="8" applyFont="1" applyAlignment="1">
      <alignment vertical="center" wrapText="1"/>
    </xf>
    <xf numFmtId="0" fontId="118" fillId="0" borderId="36" xfId="12" applyFont="1" applyBorder="1" applyAlignment="1">
      <alignment horizontal="center" vertical="center" wrapText="1"/>
    </xf>
    <xf numFmtId="0" fontId="118" fillId="0" borderId="48" xfId="12" applyFont="1" applyBorder="1" applyAlignment="1">
      <alignment horizontal="center" vertical="center" wrapText="1"/>
    </xf>
    <xf numFmtId="0" fontId="118" fillId="0" borderId="37" xfId="12" applyFont="1" applyBorder="1" applyAlignment="1">
      <alignment horizontal="center" vertical="center" wrapText="1"/>
    </xf>
    <xf numFmtId="0" fontId="63" fillId="0" borderId="0" xfId="8" applyFont="1" applyBorder="1" applyAlignment="1">
      <alignment vertical="center" shrinkToFit="1"/>
    </xf>
    <xf numFmtId="0" fontId="63" fillId="0" borderId="0" xfId="8" applyFont="1" applyBorder="1" applyAlignment="1">
      <alignment vertical="center"/>
    </xf>
    <xf numFmtId="0" fontId="63" fillId="0" borderId="55" xfId="8" applyFont="1" applyBorder="1" applyAlignment="1">
      <alignment vertical="center"/>
    </xf>
    <xf numFmtId="0" fontId="63" fillId="0" borderId="52" xfId="8" applyFont="1" applyBorder="1" applyAlignment="1">
      <alignment horizontal="center" vertical="center" wrapText="1"/>
    </xf>
    <xf numFmtId="0" fontId="63" fillId="0" borderId="0" xfId="8" applyFont="1" applyBorder="1" applyAlignment="1">
      <alignment horizontal="center" vertical="center" wrapText="1"/>
    </xf>
    <xf numFmtId="0" fontId="63" fillId="0" borderId="55" xfId="8" applyFont="1" applyBorder="1" applyAlignment="1">
      <alignment horizontal="center" vertical="center" wrapText="1"/>
    </xf>
    <xf numFmtId="0" fontId="49" fillId="0" borderId="0" xfId="8" applyFont="1" applyAlignment="1">
      <alignment vertical="top" wrapText="1"/>
    </xf>
    <xf numFmtId="0" fontId="49" fillId="0" borderId="0" xfId="8" applyFont="1" applyAlignment="1">
      <alignment horizontal="left" vertical="top" wrapText="1"/>
    </xf>
    <xf numFmtId="0" fontId="23" fillId="0" borderId="0" xfId="8" applyFont="1" applyAlignment="1">
      <alignment horizontal="center" vertical="center" wrapText="1"/>
    </xf>
    <xf numFmtId="0" fontId="14" fillId="0" borderId="0" xfId="8" applyFont="1" applyAlignment="1">
      <alignment vertical="center" wrapText="1"/>
    </xf>
    <xf numFmtId="0" fontId="1" fillId="0" borderId="47" xfId="12" applyBorder="1" applyAlignment="1">
      <alignment horizontal="center" vertical="top" wrapText="1"/>
    </xf>
    <xf numFmtId="0" fontId="1" fillId="0" borderId="49" xfId="12" applyBorder="1" applyAlignment="1">
      <alignment horizontal="center" vertical="top" wrapText="1"/>
    </xf>
    <xf numFmtId="0" fontId="1" fillId="0" borderId="50" xfId="12" applyBorder="1" applyAlignment="1">
      <alignment horizontal="center" vertical="top" wrapText="1"/>
    </xf>
    <xf numFmtId="0" fontId="1" fillId="0" borderId="12" xfId="12" applyBorder="1" applyAlignment="1">
      <alignment horizontal="center" vertical="top" wrapText="1"/>
    </xf>
    <xf numFmtId="0" fontId="1" fillId="0" borderId="38" xfId="12" applyBorder="1" applyAlignment="1">
      <alignment horizontal="center" vertical="top" wrapText="1"/>
    </xf>
    <xf numFmtId="0" fontId="1" fillId="0" borderId="51" xfId="12" applyBorder="1" applyAlignment="1">
      <alignment horizontal="center" vertical="top" wrapText="1"/>
    </xf>
    <xf numFmtId="0" fontId="45" fillId="0" borderId="64" xfId="12" applyFont="1" applyBorder="1" applyAlignment="1">
      <alignment horizontal="center" vertical="center" wrapText="1"/>
    </xf>
    <xf numFmtId="0" fontId="45" fillId="0" borderId="38" xfId="12" applyFont="1" applyBorder="1" applyAlignment="1">
      <alignment horizontal="center" vertical="center" wrapText="1"/>
    </xf>
    <xf numFmtId="49" fontId="117" fillId="0" borderId="111" xfId="12" applyNumberFormat="1" applyFont="1" applyBorder="1" applyAlignment="1">
      <alignment horizontal="center" vertical="center" wrapText="1"/>
    </xf>
    <xf numFmtId="49" fontId="117" fillId="0" borderId="112" xfId="12" applyNumberFormat="1" applyFont="1" applyBorder="1" applyAlignment="1">
      <alignment horizontal="center" vertical="center" wrapText="1"/>
    </xf>
    <xf numFmtId="0" fontId="117" fillId="0" borderId="114" xfId="12" applyFont="1" applyBorder="1" applyAlignment="1">
      <alignment horizontal="center" vertical="center" wrapText="1"/>
    </xf>
    <xf numFmtId="0" fontId="117" fillId="0" borderId="104" xfId="12" applyFont="1" applyBorder="1" applyAlignment="1">
      <alignment horizontal="center" vertical="center" wrapText="1"/>
    </xf>
    <xf numFmtId="0" fontId="117" fillId="0" borderId="117" xfId="12" applyFont="1" applyBorder="1" applyAlignment="1">
      <alignment horizontal="center" vertical="center" wrapText="1"/>
    </xf>
    <xf numFmtId="0" fontId="117" fillId="0" borderId="118" xfId="12" applyFont="1" applyBorder="1" applyAlignment="1">
      <alignment horizontal="center" vertical="center" wrapText="1"/>
    </xf>
    <xf numFmtId="0" fontId="117" fillId="0" borderId="66" xfId="12" applyFont="1" applyBorder="1" applyAlignment="1">
      <alignment horizontal="center" vertical="center" wrapText="1"/>
    </xf>
    <xf numFmtId="0" fontId="117" fillId="0" borderId="62" xfId="12" applyFont="1" applyBorder="1" applyAlignment="1">
      <alignment horizontal="center" vertical="center" wrapText="1"/>
    </xf>
    <xf numFmtId="0" fontId="117" fillId="0" borderId="111" xfId="12" applyFont="1" applyBorder="1" applyAlignment="1">
      <alignment horizontal="center" vertical="center" wrapText="1"/>
    </xf>
    <xf numFmtId="0" fontId="117" fillId="0" borderId="112" xfId="12" applyFont="1" applyBorder="1" applyAlignment="1">
      <alignment horizontal="center" vertical="center" wrapText="1"/>
    </xf>
    <xf numFmtId="0" fontId="117" fillId="0" borderId="108" xfId="12" applyFont="1" applyBorder="1" applyAlignment="1">
      <alignment horizontal="center" vertical="center" wrapText="1"/>
    </xf>
    <xf numFmtId="0" fontId="117" fillId="0" borderId="107" xfId="12" applyFont="1" applyBorder="1" applyAlignment="1">
      <alignment horizontal="center" vertical="center" wrapText="1"/>
    </xf>
    <xf numFmtId="0" fontId="117" fillId="0" borderId="106" xfId="12" applyFont="1" applyBorder="1" applyAlignment="1">
      <alignment horizontal="center" vertical="center" wrapText="1"/>
    </xf>
    <xf numFmtId="0" fontId="117" fillId="0" borderId="48" xfId="12" applyFont="1" applyBorder="1" applyAlignment="1">
      <alignment horizontal="center" vertical="center" wrapText="1"/>
    </xf>
    <xf numFmtId="0" fontId="117" fillId="0" borderId="102" xfId="12" applyFont="1" applyBorder="1" applyAlignment="1">
      <alignment horizontal="center" vertical="center" wrapText="1"/>
    </xf>
    <xf numFmtId="0" fontId="117" fillId="0" borderId="99" xfId="12" applyFont="1" applyBorder="1" applyAlignment="1">
      <alignment horizontal="center" vertical="center" wrapText="1"/>
    </xf>
    <xf numFmtId="0" fontId="16" fillId="0" borderId="119" xfId="6" applyBorder="1" applyAlignment="1">
      <alignment horizontal="center" vertical="center" shrinkToFit="1"/>
    </xf>
    <xf numFmtId="0" fontId="16" fillId="0" borderId="110" xfId="6" applyBorder="1" applyAlignment="1">
      <alignment horizontal="center" vertical="center" shrinkToFit="1"/>
    </xf>
    <xf numFmtId="0" fontId="117" fillId="0" borderId="101" xfId="12" applyFont="1" applyBorder="1" applyAlignment="1">
      <alignment horizontal="center" vertical="center" wrapText="1"/>
    </xf>
    <xf numFmtId="0" fontId="117" fillId="0" borderId="121" xfId="12" applyFont="1" applyBorder="1" applyAlignment="1">
      <alignment horizontal="center" vertical="center" wrapText="1"/>
    </xf>
    <xf numFmtId="0" fontId="117" fillId="0" borderId="122" xfId="12" applyFont="1" applyBorder="1" applyAlignment="1">
      <alignment horizontal="center" vertical="center" wrapText="1"/>
    </xf>
    <xf numFmtId="0" fontId="117" fillId="0" borderId="109" xfId="12" applyFont="1" applyBorder="1" applyAlignment="1">
      <alignment horizontal="center" vertical="center" wrapText="1"/>
    </xf>
    <xf numFmtId="0" fontId="117" fillId="0" borderId="38" xfId="12" applyFont="1" applyBorder="1" applyAlignment="1">
      <alignment horizontal="center" vertical="center" wrapText="1"/>
    </xf>
    <xf numFmtId="0" fontId="117" fillId="0" borderId="116" xfId="12" applyFont="1" applyBorder="1" applyAlignment="1">
      <alignment horizontal="center" vertical="center" wrapText="1"/>
    </xf>
    <xf numFmtId="0" fontId="16" fillId="0" borderId="74" xfId="6" applyBorder="1" applyAlignment="1">
      <alignment horizontal="center" vertical="center" shrinkToFit="1"/>
    </xf>
    <xf numFmtId="0" fontId="16" fillId="0" borderId="123" xfId="6" applyBorder="1" applyAlignment="1">
      <alignment horizontal="center" vertical="center" shrinkToFit="1"/>
    </xf>
    <xf numFmtId="0" fontId="117" fillId="0" borderId="97" xfId="12" applyFont="1" applyBorder="1" applyAlignment="1">
      <alignment horizontal="center" vertical="center" wrapText="1"/>
    </xf>
    <xf numFmtId="0" fontId="117" fillId="0" borderId="0" xfId="12" applyFont="1" applyBorder="1" applyAlignment="1">
      <alignment horizontal="center" vertical="center" wrapText="1"/>
    </xf>
    <xf numFmtId="0" fontId="16" fillId="0" borderId="26" xfId="6" applyBorder="1" applyAlignment="1">
      <alignment horizontal="center" vertical="center" wrapText="1"/>
    </xf>
    <xf numFmtId="0" fontId="16" fillId="0" borderId="27" xfId="6" applyBorder="1" applyAlignment="1">
      <alignment horizontal="center" vertical="center"/>
    </xf>
    <xf numFmtId="0" fontId="16" fillId="0" borderId="125" xfId="6" applyBorder="1" applyAlignment="1">
      <alignment horizontal="center" vertical="center" shrinkToFit="1"/>
    </xf>
    <xf numFmtId="0" fontId="16" fillId="0" borderId="49" xfId="6" applyBorder="1" applyAlignment="1">
      <alignment horizontal="center" vertical="center" shrinkToFit="1"/>
    </xf>
    <xf numFmtId="0" fontId="16" fillId="0" borderId="64" xfId="6" applyBorder="1" applyAlignment="1">
      <alignment horizontal="center" vertical="center" shrinkToFit="1"/>
    </xf>
    <xf numFmtId="0" fontId="16" fillId="0" borderId="38" xfId="6" applyBorder="1" applyAlignment="1">
      <alignment horizontal="center" vertical="center" shrinkToFit="1"/>
    </xf>
    <xf numFmtId="0" fontId="71" fillId="0" borderId="0" xfId="0" applyFont="1" applyBorder="1" applyAlignment="1">
      <alignment horizontal="center" vertical="center"/>
    </xf>
    <xf numFmtId="0" fontId="71" fillId="0" borderId="0" xfId="0" applyFont="1" applyBorder="1" applyAlignment="1">
      <alignment horizontal="left" vertical="top" wrapText="1"/>
    </xf>
    <xf numFmtId="0" fontId="109" fillId="0" borderId="36" xfId="0" applyFont="1" applyBorder="1" applyAlignment="1">
      <alignment vertical="center" wrapText="1"/>
    </xf>
    <xf numFmtId="0" fontId="109" fillId="0" borderId="48" xfId="0" applyFont="1" applyBorder="1" applyAlignment="1">
      <alignment vertical="center" wrapText="1"/>
    </xf>
    <xf numFmtId="0" fontId="109" fillId="0" borderId="37" xfId="0" applyFont="1" applyBorder="1" applyAlignment="1">
      <alignment vertical="center" wrapText="1"/>
    </xf>
    <xf numFmtId="178" fontId="136" fillId="3" borderId="36" xfId="0" applyNumberFormat="1" applyFont="1" applyFill="1" applyBorder="1" applyAlignment="1">
      <alignment horizontal="center" vertical="center"/>
    </xf>
    <xf numFmtId="178" fontId="136" fillId="3" borderId="48" xfId="0" applyNumberFormat="1" applyFont="1" applyFill="1" applyBorder="1" applyAlignment="1">
      <alignment horizontal="center" vertical="center"/>
    </xf>
    <xf numFmtId="178" fontId="136" fillId="3" borderId="37" xfId="0" applyNumberFormat="1" applyFont="1" applyFill="1" applyBorder="1" applyAlignment="1">
      <alignment horizontal="center" vertical="center"/>
    </xf>
    <xf numFmtId="0" fontId="135" fillId="5" borderId="36" xfId="0" applyFont="1" applyFill="1" applyBorder="1" applyAlignment="1">
      <alignment horizontal="center" vertical="center"/>
    </xf>
    <xf numFmtId="0" fontId="135" fillId="5" borderId="48" xfId="0" applyFont="1" applyFill="1" applyBorder="1" applyAlignment="1">
      <alignment horizontal="center" vertical="center"/>
    </xf>
    <xf numFmtId="0" fontId="135" fillId="5" borderId="37" xfId="0" applyFont="1" applyFill="1" applyBorder="1" applyAlignment="1">
      <alignment horizontal="center" vertical="center"/>
    </xf>
    <xf numFmtId="0" fontId="38" fillId="8" borderId="36" xfId="0" applyFont="1" applyFill="1" applyBorder="1" applyAlignment="1">
      <alignment horizontal="center" vertical="center"/>
    </xf>
    <xf numFmtId="0" fontId="38" fillId="8" borderId="48" xfId="0" applyFont="1" applyFill="1" applyBorder="1" applyAlignment="1">
      <alignment horizontal="center" vertical="center"/>
    </xf>
    <xf numFmtId="0" fontId="38" fillId="8" borderId="37" xfId="0" applyFont="1" applyFill="1" applyBorder="1" applyAlignment="1">
      <alignment horizontal="center" vertical="center"/>
    </xf>
    <xf numFmtId="0" fontId="38" fillId="0" borderId="1" xfId="0" applyFont="1" applyBorder="1" applyAlignment="1">
      <alignment vertical="center" shrinkToFit="1"/>
    </xf>
    <xf numFmtId="0" fontId="38" fillId="0" borderId="0" xfId="0" applyFont="1" applyBorder="1" applyAlignment="1">
      <alignment vertical="center" shrinkToFit="1"/>
    </xf>
    <xf numFmtId="0" fontId="33" fillId="5" borderId="0" xfId="0" applyFont="1" applyFill="1" applyAlignment="1">
      <alignment horizontal="center" vertical="center"/>
    </xf>
    <xf numFmtId="0" fontId="38" fillId="0" borderId="18" xfId="0" applyFont="1" applyBorder="1" applyAlignment="1">
      <alignment vertical="center" shrinkToFit="1"/>
    </xf>
    <xf numFmtId="179" fontId="54" fillId="0" borderId="18" xfId="2" applyNumberFormat="1" applyFont="1" applyBorder="1" applyAlignment="1">
      <alignment horizontal="center" vertical="center"/>
    </xf>
    <xf numFmtId="179" fontId="54" fillId="0" borderId="28" xfId="2" applyNumberFormat="1" applyFont="1" applyBorder="1" applyAlignment="1">
      <alignment horizontal="center" vertical="center"/>
    </xf>
    <xf numFmtId="0" fontId="114" fillId="0" borderId="38" xfId="0" applyFont="1" applyBorder="1" applyAlignment="1">
      <alignment horizontal="center" vertical="center"/>
    </xf>
    <xf numFmtId="0" fontId="26" fillId="7" borderId="9" xfId="0" applyFont="1" applyFill="1" applyBorder="1" applyAlignment="1">
      <alignment horizontal="center" vertical="center"/>
    </xf>
    <xf numFmtId="0" fontId="26" fillId="7" borderId="73" xfId="0" applyFont="1" applyFill="1" applyBorder="1" applyAlignment="1">
      <alignment horizontal="center" vertical="center"/>
    </xf>
    <xf numFmtId="0" fontId="26" fillId="7" borderId="14" xfId="0" applyFont="1" applyFill="1" applyBorder="1" applyAlignment="1">
      <alignment horizontal="center" vertical="center"/>
    </xf>
    <xf numFmtId="0" fontId="29" fillId="8" borderId="10" xfId="0" applyFont="1" applyFill="1" applyBorder="1" applyAlignment="1" applyProtection="1">
      <alignment horizontal="center" vertical="center" shrinkToFit="1"/>
    </xf>
    <xf numFmtId="0" fontId="29" fillId="8" borderId="18" xfId="0" applyFont="1" applyFill="1" applyBorder="1" applyAlignment="1" applyProtection="1">
      <alignment horizontal="center" vertical="center" shrinkToFit="1"/>
    </xf>
    <xf numFmtId="0" fontId="29" fillId="8" borderId="31" xfId="0" applyFont="1" applyFill="1" applyBorder="1" applyAlignment="1" applyProtection="1">
      <alignment horizontal="center" vertical="center" shrinkToFit="1"/>
    </xf>
    <xf numFmtId="0" fontId="26" fillId="0" borderId="3" xfId="0" applyFont="1" applyBorder="1" applyAlignment="1">
      <alignment horizontal="distributed" vertical="center" indent="1"/>
    </xf>
    <xf numFmtId="0" fontId="26" fillId="0" borderId="13" xfId="0" applyFont="1" applyBorder="1" applyAlignment="1">
      <alignment horizontal="distributed" vertical="center" indent="1"/>
    </xf>
    <xf numFmtId="0" fontId="29" fillId="8" borderId="6" xfId="0" applyFont="1" applyFill="1" applyBorder="1" applyAlignment="1" applyProtection="1">
      <alignment horizontal="center" vertical="center"/>
    </xf>
    <xf numFmtId="0" fontId="29" fillId="8" borderId="3"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39" fillId="0" borderId="52" xfId="0" applyFont="1" applyBorder="1" applyAlignment="1">
      <alignment vertical="center"/>
    </xf>
    <xf numFmtId="0" fontId="39" fillId="0" borderId="0" xfId="0" applyFont="1" applyAlignment="1">
      <alignment vertical="center"/>
    </xf>
    <xf numFmtId="0" fontId="26" fillId="0" borderId="22" xfId="0" applyFont="1" applyBorder="1" applyAlignment="1">
      <alignment horizontal="distributed" vertical="center" indent="1"/>
    </xf>
    <xf numFmtId="0" fontId="26" fillId="0" borderId="72" xfId="0" applyFont="1" applyBorder="1" applyAlignment="1">
      <alignment horizontal="distributed" vertical="center" indent="1"/>
    </xf>
    <xf numFmtId="0" fontId="29" fillId="8" borderId="4" xfId="0" applyFont="1" applyFill="1" applyBorder="1" applyAlignment="1" applyProtection="1">
      <alignment horizontal="center" vertical="center"/>
      <protection locked="0"/>
    </xf>
    <xf numFmtId="0" fontId="29" fillId="8" borderId="22" xfId="0" applyFont="1" applyFill="1" applyBorder="1" applyAlignment="1" applyProtection="1">
      <alignment horizontal="center" vertical="center"/>
      <protection locked="0"/>
    </xf>
    <xf numFmtId="0" fontId="29" fillId="8" borderId="5" xfId="0" applyFont="1" applyFill="1" applyBorder="1" applyAlignment="1" applyProtection="1">
      <alignment horizontal="center" vertical="center"/>
      <protection locked="0"/>
    </xf>
    <xf numFmtId="0" fontId="45" fillId="0" borderId="52" xfId="0" applyFont="1" applyBorder="1" applyAlignment="1">
      <alignment horizontal="left" vertical="center" wrapText="1"/>
    </xf>
    <xf numFmtId="0" fontId="45" fillId="0" borderId="0" xfId="0" applyFont="1" applyBorder="1" applyAlignment="1">
      <alignment horizontal="left" vertical="center" wrapText="1"/>
    </xf>
    <xf numFmtId="0" fontId="29" fillId="5" borderId="26" xfId="0" applyFont="1" applyFill="1" applyBorder="1" applyAlignment="1" applyProtection="1">
      <alignment horizontal="center" vertical="center"/>
    </xf>
    <xf numFmtId="0" fontId="29" fillId="5" borderId="19" xfId="0" applyFont="1" applyFill="1" applyBorder="1" applyAlignment="1" applyProtection="1">
      <alignment horizontal="center" vertical="center"/>
    </xf>
    <xf numFmtId="0" fontId="29" fillId="5" borderId="23" xfId="0" applyFont="1" applyFill="1" applyBorder="1" applyAlignment="1" applyProtection="1">
      <alignment horizontal="center" vertical="center"/>
    </xf>
    <xf numFmtId="0" fontId="28" fillId="0" borderId="52" xfId="0" applyFont="1" applyFill="1" applyBorder="1" applyAlignment="1">
      <alignment vertical="center"/>
    </xf>
    <xf numFmtId="0" fontId="28" fillId="0" borderId="0" xfId="0" applyFont="1" applyFill="1" applyBorder="1" applyAlignment="1">
      <alignment vertical="center"/>
    </xf>
    <xf numFmtId="0" fontId="26" fillId="0" borderId="65" xfId="0" applyFont="1" applyBorder="1" applyAlignment="1">
      <alignment horizontal="distributed" vertical="center" indent="1"/>
    </xf>
    <xf numFmtId="0" fontId="26" fillId="0" borderId="66" xfId="0" applyFont="1" applyBorder="1" applyAlignment="1">
      <alignment horizontal="distributed" vertical="center" indent="1"/>
    </xf>
    <xf numFmtId="0" fontId="26" fillId="0" borderId="11" xfId="0" applyFont="1" applyBorder="1" applyAlignment="1">
      <alignment horizontal="center" vertical="center"/>
    </xf>
    <xf numFmtId="0" fontId="26" fillId="0" borderId="53" xfId="0" applyFont="1" applyBorder="1" applyAlignment="1">
      <alignment horizontal="center" vertical="center"/>
    </xf>
    <xf numFmtId="0" fontId="29" fillId="0" borderId="27"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45" fillId="0" borderId="3" xfId="0" applyFont="1" applyBorder="1" applyAlignment="1">
      <alignment vertical="center" wrapText="1" shrinkToFit="1"/>
    </xf>
    <xf numFmtId="0" fontId="45" fillId="0" borderId="13" xfId="0" applyFont="1" applyBorder="1" applyAlignment="1">
      <alignment vertical="center" shrinkToFit="1"/>
    </xf>
    <xf numFmtId="0" fontId="64" fillId="9" borderId="36" xfId="1" applyFont="1" applyFill="1" applyBorder="1" applyAlignment="1" applyProtection="1">
      <alignment horizontal="center" vertical="center"/>
    </xf>
    <xf numFmtId="0" fontId="64" fillId="9" borderId="62" xfId="1" applyFont="1" applyFill="1" applyBorder="1" applyAlignment="1" applyProtection="1">
      <alignment horizontal="center" vertical="center"/>
    </xf>
    <xf numFmtId="0" fontId="52" fillId="7" borderId="36" xfId="0" applyFont="1" applyFill="1" applyBorder="1" applyAlignment="1" applyProtection="1">
      <alignment horizontal="center" vertical="center"/>
    </xf>
    <xf numFmtId="0" fontId="52" fillId="7" borderId="48" xfId="0" applyFont="1" applyFill="1" applyBorder="1" applyAlignment="1" applyProtection="1">
      <alignment horizontal="center" vertical="center"/>
    </xf>
    <xf numFmtId="0" fontId="52" fillId="7" borderId="37" xfId="0" applyFont="1" applyFill="1" applyBorder="1" applyAlignment="1" applyProtection="1">
      <alignment horizontal="center" vertical="center"/>
    </xf>
    <xf numFmtId="0" fontId="26" fillId="0" borderId="10" xfId="0" applyFont="1" applyBorder="1" applyAlignment="1">
      <alignment horizontal="center" vertical="center"/>
    </xf>
    <xf numFmtId="0" fontId="26" fillId="0" borderId="34" xfId="0" applyFont="1" applyBorder="1" applyAlignment="1">
      <alignment horizontal="center" vertical="center"/>
    </xf>
    <xf numFmtId="0" fontId="26" fillId="0" borderId="36"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07" fillId="0" borderId="36" xfId="0" applyFont="1" applyBorder="1" applyAlignment="1" applyProtection="1">
      <alignment horizontal="center" vertical="center"/>
      <protection locked="0"/>
    </xf>
    <xf numFmtId="0" fontId="107" fillId="0" borderId="48" xfId="0" applyFont="1" applyBorder="1" applyAlignment="1" applyProtection="1">
      <alignment horizontal="center" vertical="center"/>
      <protection locked="0"/>
    </xf>
    <xf numFmtId="0" fontId="107" fillId="0" borderId="37" xfId="0" applyFont="1" applyBorder="1" applyAlignment="1" applyProtection="1">
      <alignment horizontal="center" vertical="center"/>
      <protection locked="0"/>
    </xf>
    <xf numFmtId="0" fontId="26" fillId="0" borderId="10"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center" shrinkToFit="1"/>
      <protection locked="0"/>
    </xf>
    <xf numFmtId="0" fontId="26" fillId="0" borderId="70" xfId="0" applyFont="1" applyBorder="1" applyAlignment="1" applyProtection="1">
      <alignment horizontal="center" vertical="center" shrinkToFit="1"/>
      <protection locked="0"/>
    </xf>
    <xf numFmtId="0" fontId="26" fillId="0" borderId="71" xfId="0" applyFont="1" applyBorder="1" applyAlignment="1" applyProtection="1">
      <alignment horizontal="center" vertical="center" shrinkToFit="1"/>
      <protection locked="0"/>
    </xf>
    <xf numFmtId="2" fontId="26" fillId="2" borderId="10" xfId="0" applyNumberFormat="1" applyFont="1" applyFill="1" applyBorder="1" applyAlignment="1" applyProtection="1">
      <alignment horizontal="center" vertical="center" shrinkToFit="1"/>
      <protection locked="0"/>
    </xf>
    <xf numFmtId="2" fontId="26" fillId="2" borderId="31" xfId="0" applyNumberFormat="1" applyFont="1" applyFill="1" applyBorder="1" applyAlignment="1" applyProtection="1">
      <alignment horizontal="center" vertical="center" shrinkToFit="1"/>
      <protection locked="0"/>
    </xf>
    <xf numFmtId="2" fontId="26" fillId="2" borderId="70" xfId="0" applyNumberFormat="1" applyFont="1" applyFill="1" applyBorder="1" applyAlignment="1" applyProtection="1">
      <alignment horizontal="center" vertical="center" shrinkToFit="1"/>
      <protection locked="0"/>
    </xf>
    <xf numFmtId="2" fontId="26" fillId="2" borderId="71" xfId="0" applyNumberFormat="1" applyFont="1" applyFill="1" applyBorder="1" applyAlignment="1" applyProtection="1">
      <alignment horizontal="center" vertical="center" shrinkToFit="1"/>
      <protection locked="0"/>
    </xf>
    <xf numFmtId="0" fontId="26" fillId="0" borderId="9" xfId="0" applyFont="1" applyBorder="1" applyAlignment="1">
      <alignment horizontal="center" vertical="center"/>
    </xf>
    <xf numFmtId="0" fontId="26" fillId="0" borderId="14" xfId="0" applyFont="1" applyBorder="1" applyAlignment="1">
      <alignment horizontal="center" vertical="center"/>
    </xf>
    <xf numFmtId="0" fontId="30" fillId="3" borderId="10" xfId="0" applyFont="1" applyFill="1" applyBorder="1" applyAlignment="1">
      <alignment horizontal="center" vertical="center"/>
    </xf>
    <xf numFmtId="0" fontId="30" fillId="3" borderId="31" xfId="0" applyFont="1" applyFill="1" applyBorder="1" applyAlignment="1">
      <alignment horizontal="center" vertical="center"/>
    </xf>
    <xf numFmtId="0" fontId="26" fillId="0" borderId="73" xfId="0" applyFont="1" applyBorder="1" applyAlignment="1">
      <alignment horizontal="center" vertical="center"/>
    </xf>
    <xf numFmtId="0" fontId="26" fillId="0" borderId="58" xfId="0" applyFont="1" applyBorder="1" applyAlignment="1">
      <alignment horizontal="center" vertical="center"/>
    </xf>
    <xf numFmtId="0" fontId="26" fillId="0" borderId="63" xfId="0" applyFont="1" applyBorder="1" applyAlignment="1">
      <alignment horizontal="center" vertical="center"/>
    </xf>
    <xf numFmtId="0" fontId="66" fillId="0" borderId="32" xfId="0" applyFont="1" applyBorder="1" applyAlignment="1">
      <alignment horizontal="center" vertical="center" wrapText="1"/>
    </xf>
    <xf numFmtId="0" fontId="66" fillId="0" borderId="33" xfId="0" applyFont="1" applyBorder="1" applyAlignment="1">
      <alignment horizontal="center" vertical="center" wrapText="1"/>
    </xf>
    <xf numFmtId="0" fontId="29" fillId="0" borderId="36"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37"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3" xfId="0" applyFont="1" applyFill="1" applyBorder="1" applyAlignment="1" applyProtection="1">
      <alignment horizontal="center" vertical="center"/>
    </xf>
    <xf numFmtId="0" fontId="29" fillId="4" borderId="18"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22" xfId="0" applyFont="1" applyFill="1" applyBorder="1" applyAlignment="1" applyProtection="1">
      <alignment horizontal="center" vertical="center"/>
    </xf>
    <xf numFmtId="0" fontId="126" fillId="0" borderId="0" xfId="1" applyFont="1" applyAlignment="1" applyProtection="1">
      <alignment horizontal="center" vertical="center"/>
    </xf>
    <xf numFmtId="0" fontId="0" fillId="0" borderId="0" xfId="0" applyAlignment="1" applyProtection="1">
      <alignment horizontal="center" vertical="center" wrapText="1"/>
    </xf>
    <xf numFmtId="176" fontId="42" fillId="0" borderId="0" xfId="1" applyNumberFormat="1" applyFont="1" applyAlignment="1" applyProtection="1">
      <alignment horizontal="distributed" vertical="center" indent="4"/>
    </xf>
    <xf numFmtId="0" fontId="14" fillId="0" borderId="38" xfId="1" applyFont="1" applyBorder="1" applyAlignment="1" applyProtection="1">
      <alignment horizontal="center" vertical="center"/>
    </xf>
    <xf numFmtId="0" fontId="14" fillId="0" borderId="0" xfId="1" applyFont="1" applyBorder="1" applyAlignment="1" applyProtection="1">
      <alignment horizontal="center" vertical="center"/>
    </xf>
    <xf numFmtId="0" fontId="0" fillId="0" borderId="54"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23" fillId="0" borderId="32" xfId="1" applyNumberFormat="1" applyFont="1" applyBorder="1" applyAlignment="1" applyProtection="1">
      <alignment horizontal="center" vertical="center"/>
    </xf>
    <xf numFmtId="0" fontId="23" fillId="0" borderId="14" xfId="1" applyNumberFormat="1" applyFont="1" applyBorder="1" applyAlignment="1" applyProtection="1">
      <alignment horizontal="center" vertical="center"/>
    </xf>
    <xf numFmtId="0" fontId="0" fillId="0" borderId="19" xfId="0" applyBorder="1" applyAlignment="1" applyProtection="1">
      <alignment horizontal="center" vertical="center"/>
    </xf>
    <xf numFmtId="0" fontId="0" fillId="0" borderId="23" xfId="0" applyBorder="1" applyAlignment="1" applyProtection="1">
      <alignment horizontal="center" vertical="center"/>
    </xf>
    <xf numFmtId="0" fontId="23" fillId="0" borderId="67" xfId="1" applyNumberFormat="1" applyFont="1" applyBorder="1" applyAlignment="1" applyProtection="1">
      <alignment horizontal="center" vertical="center"/>
    </xf>
    <xf numFmtId="0" fontId="23" fillId="0" borderId="68" xfId="1" applyNumberFormat="1" applyFont="1" applyBorder="1" applyAlignment="1" applyProtection="1">
      <alignment horizontal="center" vertical="center"/>
    </xf>
    <xf numFmtId="0" fontId="39" fillId="5" borderId="0" xfId="1" applyFont="1" applyFill="1" applyAlignment="1" applyProtection="1">
      <alignment horizontal="center" vertical="center"/>
    </xf>
    <xf numFmtId="0" fontId="51" fillId="0" borderId="0" xfId="1" applyFont="1" applyAlignment="1" applyProtection="1">
      <alignment horizontal="distributed" vertical="center" indent="8" shrinkToFit="1"/>
    </xf>
    <xf numFmtId="0" fontId="12" fillId="0" borderId="66" xfId="1" applyFont="1" applyBorder="1" applyAlignment="1" applyProtection="1">
      <alignment horizontal="center" vertical="center" shrinkToFit="1"/>
    </xf>
    <xf numFmtId="0" fontId="12" fillId="0" borderId="48" xfId="1" applyFont="1" applyBorder="1" applyAlignment="1" applyProtection="1">
      <alignment horizontal="center" vertical="center" shrinkToFit="1"/>
    </xf>
    <xf numFmtId="0" fontId="12" fillId="0" borderId="37" xfId="1" applyFont="1" applyBorder="1" applyAlignment="1" applyProtection="1">
      <alignment horizontal="center" vertical="center" shrinkToFit="1"/>
    </xf>
    <xf numFmtId="0" fontId="21" fillId="0" borderId="36" xfId="1" applyFont="1" applyBorder="1" applyAlignment="1" applyProtection="1">
      <alignment horizontal="center" shrinkToFit="1"/>
    </xf>
    <xf numFmtId="0" fontId="21" fillId="0" borderId="48" xfId="1" applyFont="1" applyBorder="1" applyAlignment="1" applyProtection="1">
      <alignment horizontal="center" shrinkToFit="1"/>
    </xf>
    <xf numFmtId="0" fontId="21" fillId="0" borderId="37" xfId="1" applyFont="1" applyBorder="1" applyAlignment="1" applyProtection="1">
      <alignment horizontal="center" shrinkToFit="1"/>
    </xf>
    <xf numFmtId="0" fontId="32" fillId="0" borderId="0" xfId="0" applyFont="1" applyBorder="1" applyAlignment="1" applyProtection="1">
      <alignment horizontal="center" vertical="center" shrinkToFit="1"/>
    </xf>
    <xf numFmtId="0" fontId="15" fillId="0" borderId="79" xfId="7" applyFont="1" applyBorder="1" applyAlignment="1">
      <alignment horizontal="center" vertical="center" wrapText="1"/>
    </xf>
    <xf numFmtId="0" fontId="91" fillId="0" borderId="80" xfId="7" applyBorder="1" applyAlignment="1">
      <alignment horizontal="left" vertical="center"/>
    </xf>
    <xf numFmtId="0" fontId="91" fillId="0" borderId="0" xfId="7" applyAlignment="1">
      <alignment vertical="center" wrapText="1"/>
    </xf>
    <xf numFmtId="0" fontId="99" fillId="0" borderId="75" xfId="7" applyFont="1" applyBorder="1" applyAlignment="1">
      <alignment horizontal="center" vertical="center" wrapText="1"/>
    </xf>
    <xf numFmtId="0" fontId="91" fillId="0" borderId="76" xfId="7" applyBorder="1" applyAlignment="1">
      <alignment horizontal="left" vertical="center"/>
    </xf>
    <xf numFmtId="0" fontId="99" fillId="0" borderId="79" xfId="7" applyFont="1" applyBorder="1" applyAlignment="1">
      <alignment horizontal="center" vertical="center" wrapText="1"/>
    </xf>
    <xf numFmtId="0" fontId="15" fillId="0" borderId="83" xfId="7" applyFont="1" applyBorder="1" applyAlignment="1">
      <alignment horizontal="center" vertical="center" wrapText="1"/>
    </xf>
    <xf numFmtId="0" fontId="91" fillId="0" borderId="84" xfId="7" applyBorder="1" applyAlignment="1">
      <alignment horizontal="left" vertical="center"/>
    </xf>
    <xf numFmtId="0" fontId="15" fillId="0" borderId="36" xfId="7" applyFont="1" applyBorder="1" applyAlignment="1">
      <alignment horizontal="center" vertical="center"/>
    </xf>
    <xf numFmtId="0" fontId="15" fillId="0" borderId="62" xfId="7" applyFont="1" applyBorder="1" applyAlignment="1">
      <alignment horizontal="center" vertical="center"/>
    </xf>
    <xf numFmtId="0" fontId="91" fillId="0" borderId="36" xfId="7" applyBorder="1" applyAlignment="1">
      <alignment horizontal="center" vertical="center"/>
    </xf>
    <xf numFmtId="0" fontId="91" fillId="0" borderId="62" xfId="7" applyBorder="1" applyAlignment="1">
      <alignment horizontal="center" vertical="center"/>
    </xf>
    <xf numFmtId="0" fontId="91" fillId="0" borderId="66" xfId="7" applyBorder="1" applyAlignment="1">
      <alignment horizontal="center" vertical="center"/>
    </xf>
    <xf numFmtId="0" fontId="91" fillId="0" borderId="48" xfId="7" applyBorder="1" applyAlignment="1">
      <alignment horizontal="center" vertical="center"/>
    </xf>
    <xf numFmtId="0" fontId="91" fillId="0" borderId="37" xfId="7" applyBorder="1" applyAlignment="1">
      <alignment horizontal="center" vertical="center"/>
    </xf>
    <xf numFmtId="0" fontId="15" fillId="0" borderId="47" xfId="7" applyFont="1" applyBorder="1" applyAlignment="1">
      <alignment horizontal="center" vertical="top" wrapText="1"/>
    </xf>
    <xf numFmtId="0" fontId="15" fillId="0" borderId="87" xfId="7" applyFont="1" applyBorder="1" applyAlignment="1">
      <alignment horizontal="center" vertical="top" wrapText="1"/>
    </xf>
    <xf numFmtId="0" fontId="15" fillId="0" borderId="12" xfId="7" applyFont="1" applyBorder="1" applyAlignment="1">
      <alignment horizontal="center" vertical="top" wrapText="1"/>
    </xf>
    <xf numFmtId="0" fontId="15" fillId="0" borderId="88" xfId="7" applyFont="1" applyBorder="1" applyAlignment="1">
      <alignment horizontal="center" vertical="top" wrapText="1"/>
    </xf>
    <xf numFmtId="0" fontId="91" fillId="0" borderId="50" xfId="7" applyBorder="1" applyAlignment="1">
      <alignment horizontal="center" vertical="center"/>
    </xf>
    <xf numFmtId="0" fontId="91" fillId="0" borderId="51" xfId="7" applyBorder="1" applyAlignment="1">
      <alignment horizontal="center" vertical="center"/>
    </xf>
    <xf numFmtId="0" fontId="14" fillId="0" borderId="47" xfId="7" applyFont="1" applyBorder="1" applyAlignment="1">
      <alignment vertical="center" wrapText="1"/>
    </xf>
    <xf numFmtId="0" fontId="14" fillId="0" borderId="49" xfId="7" applyFont="1" applyBorder="1" applyAlignment="1">
      <alignment vertical="center" wrapText="1"/>
    </xf>
    <xf numFmtId="0" fontId="14" fillId="0" borderId="50" xfId="7" applyFont="1" applyBorder="1" applyAlignment="1">
      <alignment vertical="center" wrapText="1"/>
    </xf>
    <xf numFmtId="0" fontId="14" fillId="0" borderId="12" xfId="7" applyFont="1" applyBorder="1" applyAlignment="1">
      <alignment vertical="center" wrapText="1"/>
    </xf>
    <xf numFmtId="0" fontId="14" fillId="0" borderId="38" xfId="7" applyFont="1" applyBorder="1" applyAlignment="1">
      <alignment vertical="center" wrapText="1"/>
    </xf>
    <xf numFmtId="0" fontId="14" fillId="0" borderId="51" xfId="7" applyFont="1" applyBorder="1" applyAlignment="1">
      <alignment vertical="center" wrapText="1"/>
    </xf>
    <xf numFmtId="0" fontId="91" fillId="0" borderId="89" xfId="7" applyBorder="1" applyAlignment="1">
      <alignment horizontal="left" vertical="top" wrapText="1"/>
    </xf>
    <xf numFmtId="181" fontId="99" fillId="0" borderId="89" xfId="7" applyNumberFormat="1" applyFont="1" applyBorder="1" applyAlignment="1">
      <alignment horizontal="center" vertical="center" wrapText="1"/>
    </xf>
    <xf numFmtId="0" fontId="105" fillId="0" borderId="93" xfId="7" applyFont="1" applyBorder="1" applyAlignment="1">
      <alignment horizontal="center" vertical="center"/>
    </xf>
    <xf numFmtId="0" fontId="105" fillId="0" borderId="94" xfId="7" applyFont="1" applyBorder="1" applyAlignment="1">
      <alignment horizontal="center" vertical="center"/>
    </xf>
    <xf numFmtId="0" fontId="105" fillId="0" borderId="95" xfId="7" applyFont="1" applyBorder="1" applyAlignment="1">
      <alignment horizontal="center" vertical="center"/>
    </xf>
    <xf numFmtId="0" fontId="62" fillId="0" borderId="13" xfId="7" applyFont="1" applyBorder="1" applyAlignment="1">
      <alignment horizontal="center" vertical="center"/>
    </xf>
    <xf numFmtId="0" fontId="62" fillId="0" borderId="18" xfId="7" applyFont="1" applyBorder="1" applyAlignment="1">
      <alignment horizontal="center" vertical="center"/>
    </xf>
    <xf numFmtId="0" fontId="62" fillId="0" borderId="34" xfId="7" applyFont="1" applyBorder="1" applyAlignment="1">
      <alignment horizontal="center" vertical="center"/>
    </xf>
    <xf numFmtId="0" fontId="104" fillId="0" borderId="91" xfId="7" applyFont="1" applyBorder="1" applyAlignment="1">
      <alignment horizontal="right" vertical="center" wrapText="1"/>
    </xf>
    <xf numFmtId="0" fontId="104" fillId="0" borderId="92" xfId="7" applyFont="1" applyBorder="1" applyAlignment="1">
      <alignment horizontal="right" vertical="center" wrapText="1"/>
    </xf>
    <xf numFmtId="0" fontId="0" fillId="0" borderId="13" xfId="0"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97" xfId="0" applyBorder="1" applyAlignment="1">
      <alignment horizontal="center" vertical="center"/>
    </xf>
    <xf numFmtId="0" fontId="0" fillId="0" borderId="2" xfId="0" applyBorder="1" applyAlignment="1">
      <alignment horizontal="center" vertical="center"/>
    </xf>
    <xf numFmtId="0" fontId="30" fillId="0" borderId="0" xfId="0" applyFont="1" applyBorder="1" applyAlignment="1">
      <alignment horizontal="center" vertical="center"/>
    </xf>
    <xf numFmtId="0" fontId="25" fillId="0" borderId="0" xfId="1" applyAlignment="1">
      <alignment horizontal="center" vertical="center"/>
    </xf>
  </cellXfs>
  <cellStyles count="13">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6 2 2" xfId="12"/>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5.png"/><Relationship Id="rId1" Type="http://schemas.openxmlformats.org/officeDocument/2006/relationships/hyperlink" Target="https://c.tipsfound.com/excel/02105/14.png" TargetMode="External"/><Relationship Id="rId6" Type="http://schemas.openxmlformats.org/officeDocument/2006/relationships/image" Target="../media/image7.png"/><Relationship Id="rId5" Type="http://schemas.openxmlformats.org/officeDocument/2006/relationships/hyperlink" Target="https://c.tipsfound.com/excel/02105/16.png" TargetMode="Externa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140209</xdr:rowOff>
    </xdr:from>
    <xdr:to>
      <xdr:col>11</xdr:col>
      <xdr:colOff>57150</xdr:colOff>
      <xdr:row>9</xdr:row>
      <xdr:rowOff>188977</xdr:rowOff>
    </xdr:to>
    <xdr:pic>
      <xdr:nvPicPr>
        <xdr:cNvPr id="2" name="図 1" descr="001_000.png"/>
        <xdr:cNvPicPr>
          <a:picLocks/>
        </xdr:cNvPicPr>
      </xdr:nvPicPr>
      <xdr:blipFill>
        <a:blip xmlns:r="http://schemas.openxmlformats.org/officeDocument/2006/relationships" r:embed="rId1"/>
        <a:stretch>
          <a:fillRect/>
        </a:stretch>
      </xdr:blipFill>
      <xdr:spPr>
        <a:xfrm>
          <a:off x="0" y="1969009"/>
          <a:ext cx="10191750" cy="48768"/>
        </a:xfrm>
        <a:prstGeom prst="rect">
          <a:avLst/>
        </a:prstGeom>
      </xdr:spPr>
    </xdr:pic>
    <xdr:clientData/>
  </xdr:twoCellAnchor>
  <xdr:twoCellAnchor editAs="oneCell">
    <xdr:from>
      <xdr:col>0</xdr:col>
      <xdr:colOff>0</xdr:colOff>
      <xdr:row>4</xdr:row>
      <xdr:rowOff>164593</xdr:rowOff>
    </xdr:from>
    <xdr:to>
      <xdr:col>11</xdr:col>
      <xdr:colOff>57150</xdr:colOff>
      <xdr:row>5</xdr:row>
      <xdr:rowOff>42673</xdr:rowOff>
    </xdr:to>
    <xdr:pic>
      <xdr:nvPicPr>
        <xdr:cNvPr id="3" name="図 2" descr="001_001.png"/>
        <xdr:cNvPicPr>
          <a:picLocks/>
        </xdr:cNvPicPr>
      </xdr:nvPicPr>
      <xdr:blipFill>
        <a:blip xmlns:r="http://schemas.openxmlformats.org/officeDocument/2006/relationships" r:embed="rId2"/>
        <a:stretch>
          <a:fillRect/>
        </a:stretch>
      </xdr:blipFill>
      <xdr:spPr>
        <a:xfrm>
          <a:off x="0" y="1059943"/>
          <a:ext cx="10191750" cy="40005"/>
        </a:xfrm>
        <a:prstGeom prst="rect">
          <a:avLst/>
        </a:prstGeom>
      </xdr:spPr>
    </xdr:pic>
    <xdr:clientData/>
  </xdr:twoCellAnchor>
  <xdr:twoCellAnchor editAs="oneCell">
    <xdr:from>
      <xdr:col>10</xdr:col>
      <xdr:colOff>676656</xdr:colOff>
      <xdr:row>4</xdr:row>
      <xdr:rowOff>164593</xdr:rowOff>
    </xdr:from>
    <xdr:to>
      <xdr:col>11</xdr:col>
      <xdr:colOff>42672</xdr:colOff>
      <xdr:row>9</xdr:row>
      <xdr:rowOff>188977</xdr:rowOff>
    </xdr:to>
    <xdr:pic>
      <xdr:nvPicPr>
        <xdr:cNvPr id="4" name="図 3" descr="001_002.png"/>
        <xdr:cNvPicPr>
          <a:picLocks/>
        </xdr:cNvPicPr>
      </xdr:nvPicPr>
      <xdr:blipFill>
        <a:blip xmlns:r="http://schemas.openxmlformats.org/officeDocument/2006/relationships" r:embed="rId3"/>
        <a:stretch>
          <a:fillRect/>
        </a:stretch>
      </xdr:blipFill>
      <xdr:spPr>
        <a:xfrm>
          <a:off x="10125456" y="1059943"/>
          <a:ext cx="51816" cy="957834"/>
        </a:xfrm>
        <a:prstGeom prst="rect">
          <a:avLst/>
        </a:prstGeom>
      </xdr:spPr>
    </xdr:pic>
    <xdr:clientData/>
  </xdr:twoCellAnchor>
  <xdr:twoCellAnchor editAs="oneCell">
    <xdr:from>
      <xdr:col>0</xdr:col>
      <xdr:colOff>0</xdr:colOff>
      <xdr:row>4</xdr:row>
      <xdr:rowOff>164593</xdr:rowOff>
    </xdr:from>
    <xdr:to>
      <xdr:col>0</xdr:col>
      <xdr:colOff>51054</xdr:colOff>
      <xdr:row>9</xdr:row>
      <xdr:rowOff>188977</xdr:rowOff>
    </xdr:to>
    <xdr:pic>
      <xdr:nvPicPr>
        <xdr:cNvPr id="5" name="図 4" descr="001_003.png"/>
        <xdr:cNvPicPr>
          <a:picLocks/>
        </xdr:cNvPicPr>
      </xdr:nvPicPr>
      <xdr:blipFill>
        <a:blip xmlns:r="http://schemas.openxmlformats.org/officeDocument/2006/relationships" r:embed="rId4"/>
        <a:stretch>
          <a:fillRect/>
        </a:stretch>
      </xdr:blipFill>
      <xdr:spPr>
        <a:xfrm>
          <a:off x="0" y="1059943"/>
          <a:ext cx="51054" cy="957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abSelected="1" zoomScaleNormal="100" zoomScaleSheetLayoutView="100" workbookViewId="0">
      <selection activeCell="N90" sqref="N90"/>
    </sheetView>
  </sheetViews>
  <sheetFormatPr defaultColWidth="9" defaultRowHeight="14.25"/>
  <cols>
    <col min="1" max="1" width="18" style="268" customWidth="1"/>
    <col min="2" max="2" width="10.875" style="267" customWidth="1"/>
    <col min="3" max="4" width="12" style="267" customWidth="1"/>
    <col min="5" max="5" width="14.5" style="267" customWidth="1"/>
    <col min="6" max="7" width="12" style="267" customWidth="1"/>
    <col min="8" max="8" width="10.5" style="267" customWidth="1"/>
    <col min="9" max="16384" width="9" style="267"/>
  </cols>
  <sheetData>
    <row r="1" spans="1:8" ht="40.5" customHeight="1">
      <c r="A1" s="364" t="s">
        <v>1503</v>
      </c>
      <c r="B1" s="365"/>
      <c r="C1" s="365"/>
      <c r="D1" s="365"/>
      <c r="E1" s="365"/>
      <c r="F1" s="365"/>
      <c r="G1" s="358" t="s">
        <v>1504</v>
      </c>
      <c r="H1" s="357"/>
    </row>
    <row r="2" spans="1:8" ht="21" customHeight="1">
      <c r="A2" s="368" t="s">
        <v>1419</v>
      </c>
      <c r="B2" s="369"/>
      <c r="C2" s="369"/>
      <c r="D2" s="369"/>
      <c r="E2" s="369"/>
      <c r="F2" s="369"/>
      <c r="G2" s="369"/>
      <c r="H2" s="370"/>
    </row>
    <row r="3" spans="1:8" s="315" customFormat="1" ht="21" customHeight="1">
      <c r="A3" s="371" t="s">
        <v>1420</v>
      </c>
      <c r="B3" s="372"/>
      <c r="C3" s="372"/>
      <c r="D3" s="372"/>
      <c r="E3" s="372"/>
      <c r="F3" s="372"/>
      <c r="G3" s="372"/>
      <c r="H3" s="373"/>
    </row>
    <row r="4" spans="1:8" ht="21" customHeight="1">
      <c r="A4" s="371"/>
      <c r="B4" s="372"/>
      <c r="C4" s="372"/>
      <c r="D4" s="372"/>
      <c r="E4" s="372"/>
      <c r="F4" s="372"/>
      <c r="G4" s="372"/>
      <c r="H4" s="373"/>
    </row>
    <row r="5" spans="1:8" ht="21" customHeight="1">
      <c r="A5" s="374"/>
      <c r="B5" s="375"/>
      <c r="C5" s="375"/>
      <c r="D5" s="375"/>
      <c r="E5" s="375"/>
      <c r="F5" s="375"/>
      <c r="G5" s="375"/>
      <c r="H5" s="376"/>
    </row>
    <row r="6" spans="1:8" ht="21" customHeight="1">
      <c r="A6" s="314"/>
      <c r="B6" s="314"/>
      <c r="C6" s="314"/>
      <c r="D6" s="314"/>
      <c r="E6" s="314"/>
      <c r="F6" s="314"/>
      <c r="G6" s="314"/>
      <c r="H6" s="317"/>
    </row>
    <row r="7" spans="1:8" ht="21.75" customHeight="1">
      <c r="A7" s="268" t="s">
        <v>1421</v>
      </c>
      <c r="B7" s="377">
        <v>44471</v>
      </c>
      <c r="C7" s="377"/>
      <c r="D7" s="378">
        <v>44472</v>
      </c>
      <c r="E7" s="378"/>
      <c r="F7" s="379"/>
      <c r="G7" s="379"/>
    </row>
    <row r="8" spans="1:8" ht="21.75" customHeight="1">
      <c r="A8" s="268" t="s">
        <v>1422</v>
      </c>
      <c r="B8" s="269" t="s">
        <v>1423</v>
      </c>
      <c r="C8" s="269"/>
      <c r="D8" s="269"/>
      <c r="E8" s="269"/>
      <c r="F8" s="380"/>
      <c r="G8" s="380"/>
    </row>
    <row r="9" spans="1:8" ht="21.75" customHeight="1">
      <c r="A9" s="268" t="s">
        <v>1424</v>
      </c>
      <c r="B9" s="267" t="s">
        <v>1425</v>
      </c>
      <c r="C9" s="381">
        <f>B7</f>
        <v>44471</v>
      </c>
      <c r="D9" s="381"/>
    </row>
    <row r="10" spans="1:8" ht="21.75" customHeight="1">
      <c r="B10" s="382" t="s">
        <v>1426</v>
      </c>
      <c r="C10" s="382"/>
      <c r="D10" s="382"/>
      <c r="E10" s="382"/>
      <c r="F10" s="382"/>
      <c r="G10" s="382"/>
    </row>
    <row r="11" spans="1:8" ht="21.75" customHeight="1">
      <c r="A11" s="267"/>
      <c r="B11" s="267" t="s">
        <v>1350</v>
      </c>
      <c r="C11" s="270"/>
      <c r="D11" s="270"/>
      <c r="E11" s="270"/>
      <c r="F11" s="270"/>
      <c r="G11" s="270"/>
    </row>
    <row r="12" spans="1:8" ht="21.75" customHeight="1">
      <c r="A12" s="267"/>
      <c r="B12" s="270" t="s">
        <v>1427</v>
      </c>
      <c r="C12" s="270"/>
      <c r="D12" s="270"/>
      <c r="E12" s="270"/>
      <c r="F12" s="270"/>
      <c r="G12" s="270"/>
    </row>
    <row r="13" spans="1:8" ht="21.75" customHeight="1">
      <c r="A13" s="267"/>
      <c r="B13" s="270" t="s">
        <v>1428</v>
      </c>
      <c r="C13" s="270"/>
      <c r="D13" s="270"/>
      <c r="E13" s="270"/>
      <c r="F13" s="270"/>
      <c r="G13" s="270"/>
    </row>
    <row r="14" spans="1:8" ht="21.75" customHeight="1">
      <c r="A14" s="267"/>
      <c r="B14" s="267" t="s">
        <v>1429</v>
      </c>
    </row>
    <row r="15" spans="1:8" ht="21.75" customHeight="1">
      <c r="A15" s="267"/>
      <c r="B15" s="270" t="s">
        <v>1430</v>
      </c>
    </row>
    <row r="16" spans="1:8" ht="21.75" customHeight="1">
      <c r="A16" s="267"/>
      <c r="B16" s="271" t="s">
        <v>1431</v>
      </c>
      <c r="F16" s="269"/>
      <c r="G16" s="272"/>
    </row>
    <row r="17" spans="1:7" ht="21.75" customHeight="1">
      <c r="B17" s="267" t="s">
        <v>1432</v>
      </c>
      <c r="C17" s="381">
        <f>D7</f>
        <v>44472</v>
      </c>
      <c r="D17" s="381"/>
    </row>
    <row r="18" spans="1:7" ht="21.75" customHeight="1">
      <c r="A18" s="267"/>
      <c r="B18" s="267" t="s">
        <v>1350</v>
      </c>
    </row>
    <row r="19" spans="1:7" ht="21.75" customHeight="1">
      <c r="A19" s="267"/>
      <c r="B19" s="270" t="s">
        <v>1433</v>
      </c>
    </row>
    <row r="20" spans="1:7" ht="21.75" customHeight="1">
      <c r="A20" s="267"/>
      <c r="B20" s="270" t="s">
        <v>1351</v>
      </c>
    </row>
    <row r="21" spans="1:7" ht="21.75" customHeight="1">
      <c r="A21" s="267"/>
      <c r="B21" s="267" t="s">
        <v>1434</v>
      </c>
    </row>
    <row r="22" spans="1:7" ht="21.75" customHeight="1">
      <c r="A22" s="273"/>
      <c r="B22" s="274" t="s">
        <v>1435</v>
      </c>
    </row>
    <row r="23" spans="1:7" s="318" customFormat="1" ht="21.75" customHeight="1">
      <c r="A23" s="267"/>
      <c r="B23" s="275" t="s">
        <v>1436</v>
      </c>
      <c r="C23" s="267"/>
      <c r="D23" s="267"/>
      <c r="E23" s="267"/>
      <c r="F23" s="269"/>
      <c r="G23" s="272"/>
    </row>
    <row r="24" spans="1:7" ht="21.75" customHeight="1">
      <c r="A24" s="268" t="s">
        <v>1437</v>
      </c>
      <c r="B24" s="267" t="s">
        <v>1438</v>
      </c>
      <c r="C24" s="276"/>
    </row>
    <row r="25" spans="1:7" ht="21.75" customHeight="1">
      <c r="B25" s="267" t="s">
        <v>1439</v>
      </c>
      <c r="C25" s="276"/>
    </row>
    <row r="26" spans="1:7" ht="21.75" customHeight="1">
      <c r="B26" s="267" t="s">
        <v>1440</v>
      </c>
      <c r="C26" s="276"/>
    </row>
    <row r="27" spans="1:7" ht="21.75" customHeight="1">
      <c r="B27" s="267" t="s">
        <v>1441</v>
      </c>
      <c r="C27" s="276"/>
    </row>
    <row r="28" spans="1:7" ht="21.75" customHeight="1">
      <c r="B28" s="267" t="s">
        <v>1442</v>
      </c>
      <c r="C28" s="276"/>
    </row>
    <row r="29" spans="1:7" ht="21.75" customHeight="1">
      <c r="B29" s="267" t="s">
        <v>1443</v>
      </c>
      <c r="C29" s="276"/>
    </row>
    <row r="30" spans="1:7" ht="21.75" customHeight="1">
      <c r="B30" s="267" t="s">
        <v>1444</v>
      </c>
    </row>
    <row r="31" spans="1:7" ht="40.5" customHeight="1">
      <c r="B31" s="383" t="s">
        <v>1349</v>
      </c>
      <c r="C31" s="383"/>
      <c r="D31" s="383"/>
      <c r="E31" s="383"/>
      <c r="F31" s="383"/>
      <c r="G31" s="383"/>
    </row>
    <row r="32" spans="1:7" ht="36" customHeight="1">
      <c r="B32" s="267" t="s">
        <v>778</v>
      </c>
      <c r="C32" s="316"/>
      <c r="D32" s="316"/>
      <c r="E32" s="316"/>
      <c r="F32" s="316"/>
      <c r="G32" s="316"/>
    </row>
    <row r="33" spans="1:7" ht="21.75" customHeight="1">
      <c r="B33" s="277" t="s">
        <v>1348</v>
      </c>
      <c r="C33" s="316"/>
      <c r="D33" s="316"/>
      <c r="E33" s="316"/>
      <c r="F33" s="316"/>
      <c r="G33" s="316"/>
    </row>
    <row r="34" spans="1:7" ht="21.75" customHeight="1">
      <c r="B34" s="267" t="s">
        <v>1347</v>
      </c>
      <c r="C34" s="316"/>
      <c r="D34" s="316"/>
      <c r="E34" s="316"/>
      <c r="F34" s="316"/>
      <c r="G34" s="316"/>
    </row>
    <row r="35" spans="1:7" ht="21.75" customHeight="1">
      <c r="B35" s="267" t="s">
        <v>1346</v>
      </c>
      <c r="C35" s="316"/>
      <c r="D35" s="316"/>
      <c r="E35" s="316"/>
      <c r="F35" s="316"/>
      <c r="G35" s="316"/>
    </row>
    <row r="36" spans="1:7" ht="21.75" customHeight="1"/>
    <row r="37" spans="1:7" ht="21.75" customHeight="1">
      <c r="A37" s="268" t="s">
        <v>1445</v>
      </c>
      <c r="B37" s="295" t="s">
        <v>1446</v>
      </c>
      <c r="C37" s="295"/>
      <c r="D37" s="295"/>
      <c r="E37" s="295"/>
    </row>
    <row r="38" spans="1:7" ht="21.75" customHeight="1">
      <c r="B38" s="295" t="s">
        <v>1447</v>
      </c>
      <c r="C38" s="319"/>
      <c r="D38" s="295"/>
      <c r="E38" s="295"/>
      <c r="F38" s="278"/>
      <c r="G38" s="279"/>
    </row>
    <row r="39" spans="1:7" ht="21.75" customHeight="1">
      <c r="B39" s="295" t="s">
        <v>140</v>
      </c>
      <c r="C39" s="295"/>
      <c r="D39" s="320" t="s">
        <v>1448</v>
      </c>
      <c r="E39" s="321" t="s">
        <v>1449</v>
      </c>
      <c r="F39" s="278"/>
      <c r="G39" s="279"/>
    </row>
    <row r="40" spans="1:7" ht="12" customHeight="1">
      <c r="B40" s="295"/>
      <c r="C40" s="295"/>
      <c r="D40" s="320"/>
      <c r="E40" s="321"/>
      <c r="F40" s="278"/>
      <c r="G40" s="279"/>
    </row>
    <row r="41" spans="1:7" ht="29.25" customHeight="1">
      <c r="B41" s="267" t="s">
        <v>1450</v>
      </c>
      <c r="C41" s="280" t="s">
        <v>1345</v>
      </c>
    </row>
    <row r="42" spans="1:7" ht="15.75" customHeight="1">
      <c r="C42" s="280"/>
    </row>
    <row r="43" spans="1:7" ht="33" customHeight="1">
      <c r="A43" s="268" t="s">
        <v>1451</v>
      </c>
      <c r="B43" s="277" t="s">
        <v>779</v>
      </c>
      <c r="C43" s="316"/>
      <c r="D43" s="316"/>
      <c r="E43" s="316"/>
      <c r="F43" s="316"/>
      <c r="G43" s="316"/>
    </row>
    <row r="44" spans="1:7" ht="21.75" customHeight="1">
      <c r="B44" s="267" t="s">
        <v>1344</v>
      </c>
    </row>
    <row r="45" spans="1:7" ht="21.75" customHeight="1"/>
    <row r="46" spans="1:7" ht="21.75" customHeight="1">
      <c r="B46" s="322" t="s">
        <v>1452</v>
      </c>
      <c r="C46" s="323"/>
      <c r="D46" s="323"/>
      <c r="E46" s="323"/>
      <c r="F46" s="323"/>
    </row>
    <row r="47" spans="1:7" ht="21.75" customHeight="1">
      <c r="B47" s="324" t="s">
        <v>1505</v>
      </c>
      <c r="C47" s="325"/>
      <c r="D47" s="325"/>
      <c r="E47" s="326" t="s">
        <v>1453</v>
      </c>
      <c r="F47" s="325"/>
    </row>
    <row r="48" spans="1:7" ht="21.75" customHeight="1">
      <c r="A48" s="267"/>
      <c r="B48" s="327" t="s">
        <v>1506</v>
      </c>
      <c r="C48" s="328"/>
      <c r="D48" s="328"/>
      <c r="E48" s="328"/>
      <c r="F48" s="328"/>
    </row>
    <row r="49" spans="1:8" ht="21.75" customHeight="1">
      <c r="B49" s="328"/>
      <c r="C49" s="329"/>
      <c r="D49" s="329"/>
      <c r="E49" s="329"/>
      <c r="F49" s="329"/>
    </row>
    <row r="50" spans="1:8" ht="21.75" customHeight="1" thickBot="1">
      <c r="A50" s="330" t="s">
        <v>1454</v>
      </c>
      <c r="B50" s="331"/>
      <c r="C50" s="332"/>
      <c r="D50" s="332"/>
      <c r="E50" s="332"/>
      <c r="F50" s="332"/>
      <c r="G50" s="332"/>
    </row>
    <row r="51" spans="1:8">
      <c r="A51" s="333"/>
      <c r="B51" s="281" t="s">
        <v>1343</v>
      </c>
      <c r="C51" s="282"/>
      <c r="D51" s="282"/>
      <c r="E51" s="283"/>
      <c r="F51" s="283"/>
      <c r="G51" s="283"/>
      <c r="H51" s="334"/>
    </row>
    <row r="52" spans="1:8" ht="57.75" customHeight="1">
      <c r="B52" s="366" t="s">
        <v>1342</v>
      </c>
      <c r="C52" s="367"/>
      <c r="D52" s="367"/>
      <c r="E52" s="367"/>
      <c r="F52" s="367"/>
      <c r="G52" s="367"/>
      <c r="H52" s="287"/>
    </row>
    <row r="53" spans="1:8" ht="20.25" customHeight="1">
      <c r="B53" s="284" t="s">
        <v>141</v>
      </c>
      <c r="C53" s="285"/>
      <c r="D53" s="285" t="s">
        <v>142</v>
      </c>
      <c r="E53" s="285"/>
      <c r="F53" s="285"/>
      <c r="G53" s="285"/>
      <c r="H53" s="287"/>
    </row>
    <row r="54" spans="1:8" ht="20.25" customHeight="1">
      <c r="B54" s="284" t="s">
        <v>143</v>
      </c>
      <c r="C54" s="285"/>
      <c r="D54" s="285" t="s">
        <v>144</v>
      </c>
      <c r="E54" s="285"/>
      <c r="F54" s="285"/>
      <c r="G54" s="285"/>
      <c r="H54" s="287"/>
    </row>
    <row r="55" spans="1:8" ht="20.25" customHeight="1">
      <c r="B55" s="284" t="s">
        <v>145</v>
      </c>
      <c r="C55" s="285"/>
      <c r="D55" s="285" t="s">
        <v>146</v>
      </c>
      <c r="E55" s="285"/>
      <c r="F55" s="285"/>
      <c r="G55" s="285"/>
      <c r="H55" s="287"/>
    </row>
    <row r="56" spans="1:8" ht="20.25" customHeight="1">
      <c r="B56" s="286" t="s">
        <v>147</v>
      </c>
      <c r="C56" s="285"/>
      <c r="D56" s="285"/>
      <c r="E56" s="285"/>
      <c r="F56" s="285"/>
      <c r="G56" s="285"/>
      <c r="H56" s="287"/>
    </row>
    <row r="57" spans="1:8" ht="20.25" customHeight="1">
      <c r="B57" s="284"/>
      <c r="C57" s="387" t="s">
        <v>1341</v>
      </c>
      <c r="D57" s="387"/>
      <c r="F57" s="388" t="s">
        <v>1340</v>
      </c>
      <c r="G57" s="388"/>
      <c r="H57" s="389"/>
    </row>
    <row r="58" spans="1:8" ht="47.25" customHeight="1">
      <c r="B58" s="390" t="s">
        <v>1339</v>
      </c>
      <c r="C58" s="391"/>
      <c r="D58" s="391"/>
      <c r="E58" s="391"/>
      <c r="F58" s="391"/>
      <c r="G58" s="391"/>
      <c r="H58" s="392"/>
    </row>
    <row r="59" spans="1:8" ht="20.25" customHeight="1">
      <c r="B59" s="284" t="s">
        <v>148</v>
      </c>
      <c r="C59" s="285" t="s">
        <v>149</v>
      </c>
      <c r="D59" s="285" t="s">
        <v>150</v>
      </c>
      <c r="E59" s="285"/>
      <c r="F59" s="285" t="s">
        <v>151</v>
      </c>
      <c r="G59" s="285" t="s">
        <v>152</v>
      </c>
      <c r="H59" s="287"/>
    </row>
    <row r="60" spans="1:8" ht="20.25" customHeight="1">
      <c r="B60" s="284"/>
      <c r="C60" s="285" t="s">
        <v>153</v>
      </c>
      <c r="D60" s="285"/>
      <c r="E60" s="285"/>
      <c r="F60" s="285"/>
      <c r="G60" s="285"/>
      <c r="H60" s="287"/>
    </row>
    <row r="61" spans="1:8" ht="20.25" customHeight="1" thickBot="1">
      <c r="B61" s="288" t="s">
        <v>154</v>
      </c>
      <c r="C61" s="289" t="s">
        <v>138</v>
      </c>
      <c r="D61" s="289" t="s">
        <v>155</v>
      </c>
      <c r="E61" s="289"/>
      <c r="F61" s="289" t="s">
        <v>141</v>
      </c>
      <c r="G61" s="289" t="s">
        <v>156</v>
      </c>
      <c r="H61" s="335"/>
    </row>
    <row r="62" spans="1:8" ht="18" customHeight="1">
      <c r="B62" s="268"/>
    </row>
    <row r="63" spans="1:8" ht="21.75" customHeight="1">
      <c r="B63" s="267" t="s">
        <v>157</v>
      </c>
    </row>
    <row r="64" spans="1:8" ht="21.75" customHeight="1">
      <c r="B64" s="268" t="s">
        <v>158</v>
      </c>
    </row>
    <row r="65" spans="1:9" ht="21.75" customHeight="1">
      <c r="B65" s="268" t="s">
        <v>1338</v>
      </c>
    </row>
    <row r="66" spans="1:9" ht="21.75" customHeight="1">
      <c r="B66" s="268"/>
    </row>
    <row r="67" spans="1:9" ht="45.75" customHeight="1">
      <c r="A67" s="290" t="s">
        <v>1455</v>
      </c>
      <c r="B67" s="393" t="s">
        <v>1456</v>
      </c>
      <c r="C67" s="393"/>
      <c r="D67" s="393"/>
      <c r="E67" s="393"/>
      <c r="F67" s="393"/>
      <c r="G67" s="393"/>
    </row>
    <row r="68" spans="1:9">
      <c r="A68" s="336"/>
      <c r="B68" s="268"/>
    </row>
    <row r="69" spans="1:9" ht="39" customHeight="1">
      <c r="A69" s="290" t="s">
        <v>1457</v>
      </c>
      <c r="B69" s="383" t="s">
        <v>1337</v>
      </c>
      <c r="C69" s="383"/>
      <c r="D69" s="383"/>
      <c r="E69" s="383"/>
      <c r="F69" s="383"/>
      <c r="G69" s="383"/>
    </row>
    <row r="70" spans="1:9" ht="21" customHeight="1">
      <c r="B70" s="383" t="s">
        <v>1458</v>
      </c>
      <c r="C70" s="383"/>
      <c r="D70" s="383"/>
      <c r="E70" s="383"/>
      <c r="F70" s="383"/>
      <c r="G70" s="383"/>
    </row>
    <row r="71" spans="1:9" ht="21" customHeight="1">
      <c r="B71" s="394" t="s">
        <v>1336</v>
      </c>
      <c r="C71" s="394"/>
      <c r="D71" s="394"/>
      <c r="E71" s="394"/>
      <c r="F71" s="394"/>
      <c r="G71" s="394"/>
    </row>
    <row r="72" spans="1:9" ht="21" customHeight="1">
      <c r="B72" s="267" t="s">
        <v>1459</v>
      </c>
    </row>
    <row r="73" spans="1:9" ht="21" customHeight="1">
      <c r="B73" s="395" t="s">
        <v>681</v>
      </c>
      <c r="C73" s="395"/>
      <c r="D73" s="395"/>
      <c r="E73" s="395"/>
      <c r="F73" s="395"/>
      <c r="G73" s="395"/>
    </row>
    <row r="74" spans="1:9" ht="21.75" customHeight="1">
      <c r="B74" s="267" t="s">
        <v>780</v>
      </c>
    </row>
    <row r="75" spans="1:9" ht="21.75" customHeight="1">
      <c r="B75" s="267" t="s">
        <v>781</v>
      </c>
    </row>
    <row r="76" spans="1:9" ht="21.75" customHeight="1">
      <c r="B76" s="291" t="s">
        <v>678</v>
      </c>
      <c r="D76" s="268"/>
    </row>
    <row r="77" spans="1:9" ht="41.25" customHeight="1">
      <c r="B77" s="396" t="s">
        <v>1335</v>
      </c>
      <c r="C77" s="396"/>
      <c r="D77" s="396"/>
      <c r="E77" s="396"/>
      <c r="F77" s="396"/>
      <c r="G77" s="396"/>
    </row>
    <row r="78" spans="1:9" ht="126.75" customHeight="1">
      <c r="B78" s="393" t="s">
        <v>1334</v>
      </c>
      <c r="C78" s="393"/>
      <c r="D78" s="393"/>
      <c r="E78" s="393"/>
      <c r="F78" s="393"/>
      <c r="G78" s="393"/>
      <c r="H78" s="268"/>
      <c r="I78" s="268"/>
    </row>
    <row r="79" spans="1:9" s="268" customFormat="1" ht="21.75" customHeight="1" thickBot="1">
      <c r="A79" s="337" t="s">
        <v>1460</v>
      </c>
      <c r="B79" s="267" t="s">
        <v>1461</v>
      </c>
      <c r="C79" s="267"/>
      <c r="D79" s="267"/>
      <c r="E79" s="267"/>
      <c r="F79" s="267"/>
      <c r="G79" s="267"/>
    </row>
    <row r="80" spans="1:9" ht="19.5" customHeight="1">
      <c r="A80" s="397" t="s">
        <v>1462</v>
      </c>
      <c r="B80" s="398"/>
      <c r="C80" s="398"/>
      <c r="D80" s="398"/>
      <c r="E80" s="398"/>
      <c r="F80" s="398"/>
      <c r="G80" s="398"/>
      <c r="H80" s="399"/>
    </row>
    <row r="81" spans="1:9" ht="15" thickBot="1">
      <c r="A81" s="400"/>
      <c r="B81" s="401"/>
      <c r="C81" s="401"/>
      <c r="D81" s="401"/>
      <c r="E81" s="401"/>
      <c r="F81" s="401"/>
      <c r="G81" s="401"/>
      <c r="H81" s="402"/>
    </row>
    <row r="82" spans="1:9" s="268" customFormat="1" ht="18" customHeight="1" thickBot="1">
      <c r="A82" s="384" t="s">
        <v>1333</v>
      </c>
      <c r="B82" s="385"/>
      <c r="C82" s="385"/>
      <c r="D82" s="386"/>
      <c r="E82" s="385" t="s">
        <v>1332</v>
      </c>
      <c r="F82" s="385"/>
      <c r="G82" s="385"/>
      <c r="H82" s="386"/>
      <c r="I82" s="338"/>
    </row>
    <row r="83" spans="1:9" s="338" customFormat="1" ht="54" customHeight="1" thickBot="1">
      <c r="A83" s="339" t="s">
        <v>1331</v>
      </c>
      <c r="B83" s="403" t="s">
        <v>1330</v>
      </c>
      <c r="C83" s="404"/>
      <c r="D83" s="340" t="s">
        <v>1463</v>
      </c>
      <c r="E83" s="339" t="s">
        <v>1331</v>
      </c>
      <c r="F83" s="403" t="s">
        <v>1330</v>
      </c>
      <c r="G83" s="404"/>
      <c r="H83" s="340" t="s">
        <v>1464</v>
      </c>
    </row>
    <row r="84" spans="1:9" s="338" customFormat="1" ht="27.75" customHeight="1" thickBot="1">
      <c r="A84" s="341" t="s">
        <v>1329</v>
      </c>
      <c r="B84" s="405" t="s">
        <v>1465</v>
      </c>
      <c r="C84" s="406"/>
      <c r="D84" s="342">
        <v>56</v>
      </c>
      <c r="E84" s="341" t="s">
        <v>1329</v>
      </c>
      <c r="F84" s="405" t="s">
        <v>1466</v>
      </c>
      <c r="G84" s="406"/>
      <c r="H84" s="342">
        <v>56</v>
      </c>
    </row>
    <row r="85" spans="1:9" s="338" customFormat="1" ht="27.75" customHeight="1" thickBot="1">
      <c r="A85" s="341" t="s">
        <v>1328</v>
      </c>
      <c r="B85" s="407">
        <v>22.94</v>
      </c>
      <c r="C85" s="408"/>
      <c r="D85" s="342">
        <v>56</v>
      </c>
      <c r="E85" s="341" t="s">
        <v>1328</v>
      </c>
      <c r="F85" s="407">
        <v>27.94</v>
      </c>
      <c r="G85" s="408"/>
      <c r="H85" s="342">
        <v>56</v>
      </c>
    </row>
    <row r="86" spans="1:9" s="338" customFormat="1" ht="27.75" customHeight="1" thickBot="1">
      <c r="A86" s="341" t="s">
        <v>1327</v>
      </c>
      <c r="B86" s="407">
        <v>52.04</v>
      </c>
      <c r="C86" s="408"/>
      <c r="D86" s="342">
        <v>48</v>
      </c>
      <c r="E86" s="341" t="s">
        <v>1327</v>
      </c>
      <c r="F86" s="407" t="s">
        <v>1467</v>
      </c>
      <c r="G86" s="408"/>
      <c r="H86" s="342">
        <v>48</v>
      </c>
    </row>
    <row r="87" spans="1:9" s="338" customFormat="1" ht="27.75" customHeight="1" thickBot="1">
      <c r="A87" s="341" t="s">
        <v>1326</v>
      </c>
      <c r="B87" s="407" t="s">
        <v>1468</v>
      </c>
      <c r="C87" s="408"/>
      <c r="D87" s="342">
        <v>48</v>
      </c>
      <c r="E87" s="341" t="s">
        <v>1326</v>
      </c>
      <c r="F87" s="407" t="s">
        <v>1469</v>
      </c>
      <c r="G87" s="408"/>
      <c r="H87" s="342">
        <v>48</v>
      </c>
    </row>
    <row r="88" spans="1:9" s="338" customFormat="1" ht="27.75" customHeight="1" thickBot="1">
      <c r="A88" s="341" t="s">
        <v>1325</v>
      </c>
      <c r="B88" s="407" t="s">
        <v>1470</v>
      </c>
      <c r="C88" s="408"/>
      <c r="D88" s="343">
        <v>56</v>
      </c>
      <c r="E88" s="341" t="s">
        <v>1325</v>
      </c>
      <c r="F88" s="407" t="s">
        <v>1471</v>
      </c>
      <c r="G88" s="408"/>
      <c r="H88" s="343">
        <v>56</v>
      </c>
    </row>
    <row r="89" spans="1:9" s="338" customFormat="1" ht="27.75" customHeight="1" thickBot="1">
      <c r="A89" s="341" t="s">
        <v>1472</v>
      </c>
      <c r="B89" s="407" t="s">
        <v>1473</v>
      </c>
      <c r="C89" s="408"/>
      <c r="D89" s="343">
        <v>30</v>
      </c>
      <c r="E89" s="344" t="s">
        <v>1474</v>
      </c>
      <c r="F89" s="409" t="s">
        <v>1324</v>
      </c>
      <c r="G89" s="410"/>
      <c r="H89" s="345">
        <v>30</v>
      </c>
    </row>
    <row r="90" spans="1:9" s="338" customFormat="1" ht="27.75" customHeight="1" thickBot="1">
      <c r="A90" s="341" t="s">
        <v>1323</v>
      </c>
      <c r="B90" s="407">
        <v>16.940000000000001</v>
      </c>
      <c r="C90" s="408"/>
      <c r="D90" s="342">
        <v>32</v>
      </c>
      <c r="E90" s="346" t="s">
        <v>1322</v>
      </c>
      <c r="F90" s="411">
        <v>16.940000000000001</v>
      </c>
      <c r="G90" s="412"/>
      <c r="H90" s="347">
        <v>32</v>
      </c>
    </row>
    <row r="91" spans="1:9" s="338" customFormat="1" ht="27.75" customHeight="1" thickBot="1">
      <c r="A91" s="341" t="s">
        <v>1321</v>
      </c>
      <c r="B91" s="407" t="s">
        <v>1316</v>
      </c>
      <c r="C91" s="408"/>
      <c r="D91" s="343">
        <v>32</v>
      </c>
      <c r="E91" s="341" t="s">
        <v>1321</v>
      </c>
      <c r="F91" s="413" t="s">
        <v>1316</v>
      </c>
      <c r="G91" s="414"/>
      <c r="H91" s="348">
        <v>32</v>
      </c>
    </row>
    <row r="92" spans="1:9" s="338" customFormat="1" ht="27.75" customHeight="1" thickBot="1">
      <c r="A92" s="341" t="s">
        <v>1475</v>
      </c>
      <c r="B92" s="407" t="s">
        <v>1476</v>
      </c>
      <c r="C92" s="408"/>
      <c r="D92" s="343">
        <v>20</v>
      </c>
      <c r="E92" s="415"/>
      <c r="F92" s="416"/>
      <c r="G92" s="416"/>
      <c r="H92" s="417"/>
    </row>
    <row r="93" spans="1:9" s="338" customFormat="1" ht="27.75" customHeight="1" thickBot="1">
      <c r="A93" s="341" t="s">
        <v>1320</v>
      </c>
      <c r="B93" s="407" t="s">
        <v>1477</v>
      </c>
      <c r="C93" s="408"/>
      <c r="D93" s="343">
        <v>24</v>
      </c>
      <c r="E93" s="341" t="s">
        <v>1320</v>
      </c>
      <c r="F93" s="407" t="s">
        <v>1478</v>
      </c>
      <c r="G93" s="408"/>
      <c r="H93" s="343">
        <v>24</v>
      </c>
    </row>
    <row r="94" spans="1:9" s="338" customFormat="1" ht="27.75" customHeight="1" thickBot="1">
      <c r="A94" s="341" t="s">
        <v>1319</v>
      </c>
      <c r="B94" s="407" t="s">
        <v>1316</v>
      </c>
      <c r="C94" s="408"/>
      <c r="D94" s="343">
        <v>20</v>
      </c>
      <c r="E94" s="344" t="s">
        <v>1319</v>
      </c>
      <c r="F94" s="409" t="s">
        <v>1316</v>
      </c>
      <c r="G94" s="410"/>
      <c r="H94" s="345">
        <v>20</v>
      </c>
    </row>
    <row r="95" spans="1:9" s="338" customFormat="1" ht="27.75" customHeight="1" thickBot="1">
      <c r="A95" s="341" t="s">
        <v>1318</v>
      </c>
      <c r="B95" s="407" t="s">
        <v>1479</v>
      </c>
      <c r="C95" s="408"/>
      <c r="D95" s="343">
        <v>32</v>
      </c>
      <c r="E95" s="346" t="s">
        <v>1318</v>
      </c>
      <c r="F95" s="411" t="s">
        <v>1480</v>
      </c>
      <c r="G95" s="418"/>
      <c r="H95" s="349">
        <v>32</v>
      </c>
    </row>
    <row r="96" spans="1:9" s="338" customFormat="1" ht="21.75" customHeight="1" thickBot="1">
      <c r="A96" s="341" t="s">
        <v>1317</v>
      </c>
      <c r="B96" s="407" t="s">
        <v>1481</v>
      </c>
      <c r="C96" s="408"/>
      <c r="D96" s="343">
        <v>32</v>
      </c>
      <c r="E96" s="341" t="s">
        <v>1317</v>
      </c>
      <c r="F96" s="413" t="s">
        <v>1482</v>
      </c>
      <c r="G96" s="414"/>
      <c r="H96" s="348">
        <v>32</v>
      </c>
    </row>
    <row r="97" spans="1:9" s="338" customFormat="1" ht="21.75" customHeight="1">
      <c r="A97" s="419" t="s">
        <v>1483</v>
      </c>
      <c r="B97" s="266" t="s">
        <v>1484</v>
      </c>
      <c r="C97" s="350" t="s">
        <v>1485</v>
      </c>
      <c r="D97" s="421">
        <v>30</v>
      </c>
      <c r="E97" s="419" t="s">
        <v>1486</v>
      </c>
      <c r="F97" s="423" t="s">
        <v>1487</v>
      </c>
      <c r="G97" s="424"/>
      <c r="H97" s="421">
        <v>30</v>
      </c>
    </row>
    <row r="98" spans="1:9" s="338" customFormat="1" ht="21.75" customHeight="1" thickBot="1">
      <c r="A98" s="420"/>
      <c r="B98" s="264" t="s">
        <v>1488</v>
      </c>
      <c r="C98" s="264" t="s">
        <v>1489</v>
      </c>
      <c r="D98" s="422"/>
      <c r="E98" s="420"/>
      <c r="F98" s="425"/>
      <c r="G98" s="426"/>
      <c r="H98" s="422"/>
    </row>
    <row r="99" spans="1:9" s="338" customFormat="1" ht="21.75" customHeight="1">
      <c r="A99" s="419" t="s">
        <v>1490</v>
      </c>
      <c r="B99" s="266" t="s">
        <v>1491</v>
      </c>
      <c r="C99" s="350" t="s">
        <v>1492</v>
      </c>
      <c r="D99" s="429">
        <v>24</v>
      </c>
      <c r="E99" s="419" t="s">
        <v>1493</v>
      </c>
      <c r="F99" s="423" t="s">
        <v>1494</v>
      </c>
      <c r="G99" s="424"/>
      <c r="H99" s="429">
        <v>24</v>
      </c>
    </row>
    <row r="100" spans="1:9" s="338" customFormat="1" ht="21.75" customHeight="1" thickBot="1">
      <c r="A100" s="428"/>
      <c r="B100" s="351" t="s">
        <v>1495</v>
      </c>
      <c r="C100" s="352" t="s">
        <v>1496</v>
      </c>
      <c r="D100" s="430"/>
      <c r="E100" s="428"/>
      <c r="F100" s="431"/>
      <c r="G100" s="432"/>
      <c r="H100" s="430"/>
    </row>
    <row r="101" spans="1:9" s="338" customFormat="1" ht="21.75" customHeight="1">
      <c r="A101" s="433" t="s">
        <v>1497</v>
      </c>
      <c r="B101" s="265" t="s">
        <v>1484</v>
      </c>
      <c r="C101" s="353" t="s">
        <v>1498</v>
      </c>
      <c r="D101" s="429">
        <v>24</v>
      </c>
      <c r="E101" s="433" t="s">
        <v>1499</v>
      </c>
      <c r="F101" s="435" t="s">
        <v>1492</v>
      </c>
      <c r="G101" s="436"/>
      <c r="H101" s="429">
        <v>24</v>
      </c>
    </row>
    <row r="102" spans="1:9" s="338" customFormat="1" ht="21.75" customHeight="1" thickBot="1">
      <c r="A102" s="434"/>
      <c r="B102" s="264" t="s">
        <v>1315</v>
      </c>
      <c r="C102" s="264" t="s">
        <v>1500</v>
      </c>
      <c r="D102" s="422"/>
      <c r="E102" s="434"/>
      <c r="F102" s="437"/>
      <c r="G102" s="438"/>
      <c r="H102" s="422"/>
      <c r="I102" s="268"/>
    </row>
    <row r="103" spans="1:9" s="268" customFormat="1" ht="18" customHeight="1" thickBot="1">
      <c r="A103" s="354" t="s">
        <v>1314</v>
      </c>
      <c r="B103" s="427" t="s">
        <v>1501</v>
      </c>
      <c r="C103" s="427"/>
      <c r="D103" s="355">
        <v>32</v>
      </c>
      <c r="E103" s="354" t="s">
        <v>1314</v>
      </c>
      <c r="F103" s="411" t="s">
        <v>1502</v>
      </c>
      <c r="G103" s="418"/>
      <c r="H103" s="355">
        <v>32</v>
      </c>
      <c r="I103" s="267"/>
    </row>
    <row r="104" spans="1:9" ht="18" customHeight="1">
      <c r="A104" s="267"/>
      <c r="B104" s="292"/>
      <c r="C104" s="292"/>
      <c r="D104" s="292"/>
      <c r="E104" s="292"/>
    </row>
    <row r="105" spans="1:9">
      <c r="A105" s="356"/>
      <c r="B105" s="356"/>
      <c r="C105" s="356"/>
      <c r="D105" s="356"/>
      <c r="E105" s="356"/>
      <c r="F105" s="356"/>
      <c r="G105" s="356"/>
      <c r="H105" s="356"/>
    </row>
    <row r="106" spans="1:9">
      <c r="A106" s="356"/>
      <c r="B106" s="356"/>
      <c r="C106" s="356"/>
      <c r="D106" s="356"/>
      <c r="E106" s="356"/>
      <c r="F106" s="356"/>
      <c r="G106" s="356"/>
      <c r="H106" s="356"/>
    </row>
    <row r="107" spans="1:9">
      <c r="A107" s="356"/>
      <c r="B107" s="356"/>
      <c r="C107" s="356"/>
      <c r="D107" s="356"/>
      <c r="E107" s="356"/>
      <c r="F107" s="356"/>
      <c r="G107" s="356"/>
      <c r="H107" s="356"/>
    </row>
    <row r="108" spans="1:9">
      <c r="A108" s="356"/>
      <c r="B108" s="356"/>
      <c r="C108" s="356"/>
      <c r="D108" s="356"/>
      <c r="E108" s="356"/>
      <c r="F108" s="356"/>
      <c r="G108" s="356"/>
      <c r="H108" s="356"/>
    </row>
  </sheetData>
  <sheetProtection sheet="1" objects="1" scenarios="1"/>
  <mergeCells count="70">
    <mergeCell ref="B103:C103"/>
    <mergeCell ref="F103:G103"/>
    <mergeCell ref="H97:H98"/>
    <mergeCell ref="A99:A100"/>
    <mergeCell ref="D99:D100"/>
    <mergeCell ref="E99:E100"/>
    <mergeCell ref="F99:G100"/>
    <mergeCell ref="H99:H100"/>
    <mergeCell ref="A101:A102"/>
    <mergeCell ref="D101:D102"/>
    <mergeCell ref="E101:E102"/>
    <mergeCell ref="F101:G102"/>
    <mergeCell ref="H101:H102"/>
    <mergeCell ref="B95:C95"/>
    <mergeCell ref="F95:G95"/>
    <mergeCell ref="B96:C96"/>
    <mergeCell ref="F96:G96"/>
    <mergeCell ref="A97:A98"/>
    <mergeCell ref="D97:D98"/>
    <mergeCell ref="E97:E98"/>
    <mergeCell ref="F97:G98"/>
    <mergeCell ref="B92:C92"/>
    <mergeCell ref="E92:H92"/>
    <mergeCell ref="B93:C93"/>
    <mergeCell ref="F93:G93"/>
    <mergeCell ref="B94:C94"/>
    <mergeCell ref="F94:G94"/>
    <mergeCell ref="B89:C89"/>
    <mergeCell ref="F89:G89"/>
    <mergeCell ref="B90:C90"/>
    <mergeCell ref="F90:G90"/>
    <mergeCell ref="B91:C91"/>
    <mergeCell ref="F91:G91"/>
    <mergeCell ref="B86:C86"/>
    <mergeCell ref="F86:G86"/>
    <mergeCell ref="B87:C87"/>
    <mergeCell ref="F87:G87"/>
    <mergeCell ref="B88:C88"/>
    <mergeCell ref="F88:G88"/>
    <mergeCell ref="B83:C83"/>
    <mergeCell ref="F83:G83"/>
    <mergeCell ref="B84:C84"/>
    <mergeCell ref="F84:G84"/>
    <mergeCell ref="B85:C85"/>
    <mergeCell ref="F85:G85"/>
    <mergeCell ref="A82:D82"/>
    <mergeCell ref="E82:H82"/>
    <mergeCell ref="C57:D57"/>
    <mergeCell ref="F57:H57"/>
    <mergeCell ref="B58:H58"/>
    <mergeCell ref="B67:G67"/>
    <mergeCell ref="B69:G69"/>
    <mergeCell ref="B70:G70"/>
    <mergeCell ref="B71:G71"/>
    <mergeCell ref="B73:G73"/>
    <mergeCell ref="B77:G77"/>
    <mergeCell ref="B78:G78"/>
    <mergeCell ref="A80:H81"/>
    <mergeCell ref="A1:F1"/>
    <mergeCell ref="B52:G52"/>
    <mergeCell ref="A2:H2"/>
    <mergeCell ref="A3:H5"/>
    <mergeCell ref="B7:C7"/>
    <mergeCell ref="D7:E7"/>
    <mergeCell ref="F7:G7"/>
    <mergeCell ref="F8:G8"/>
    <mergeCell ref="C9:D9"/>
    <mergeCell ref="B10:G10"/>
    <mergeCell ref="C17:D17"/>
    <mergeCell ref="B31:G31"/>
  </mergeCells>
  <phoneticPr fontId="40"/>
  <pageMargins left="0.7" right="0.7" top="0.75" bottom="0.75" header="0.3" footer="0.3"/>
  <pageSetup paperSize="9" scale="87" fitToHeight="0" orientation="portrait" verticalDpi="0" r:id="rId1"/>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7"/>
    <col min="2" max="2" width="108.5" style="97" customWidth="1"/>
    <col min="3" max="16384" width="9" style="97"/>
  </cols>
  <sheetData>
    <row r="2" spans="2:2" ht="24.75">
      <c r="B2" s="176" t="s">
        <v>639</v>
      </c>
    </row>
    <row r="3" spans="2:2" ht="18.75">
      <c r="B3" s="177" t="s">
        <v>640</v>
      </c>
    </row>
    <row r="4" spans="2:2" ht="18.75">
      <c r="B4" s="178"/>
    </row>
    <row r="13" spans="2:2" ht="37.5">
      <c r="B13" s="177" t="s">
        <v>641</v>
      </c>
    </row>
    <row r="14" spans="2:2" ht="18.75">
      <c r="B14" s="178"/>
    </row>
    <row r="23" spans="2:2" ht="18.75">
      <c r="B23" s="177" t="s">
        <v>642</v>
      </c>
    </row>
  </sheetData>
  <sheetProtection sheet="1" objects="1" scenarios="1" selectLockedCells="1" selectUnlockedCells="1"/>
  <phoneticPr fontId="4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74" t="s">
        <v>636</v>
      </c>
    </row>
    <row r="3" spans="1:1" ht="18.75">
      <c r="A3" s="175" t="s">
        <v>637</v>
      </c>
    </row>
    <row r="5" spans="1:1" ht="18.75">
      <c r="A5" s="175" t="s">
        <v>638</v>
      </c>
    </row>
  </sheetData>
  <phoneticPr fontId="40"/>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topLeftCell="N1" workbookViewId="0"/>
  </sheetViews>
  <sheetFormatPr defaultRowHeight="13.5"/>
  <sheetData/>
  <sheetProtection selectLockedCells="1" selectUnlockedCells="1"/>
  <phoneticPr fontId="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21" workbookViewId="0">
      <selection activeCell="D51" sqref="D51"/>
    </sheetView>
  </sheetViews>
  <sheetFormatPr defaultColWidth="9" defaultRowHeight="14.25"/>
  <cols>
    <col min="1" max="1" width="20.875" style="293" customWidth="1"/>
    <col min="2" max="2" width="5.25" style="293" bestFit="1" customWidth="1"/>
    <col min="3" max="3" width="5.875" style="293" bestFit="1" customWidth="1"/>
    <col min="4" max="4" width="3.75" style="293" customWidth="1"/>
    <col min="5" max="5" width="20.375" style="293" customWidth="1"/>
    <col min="6" max="6" width="5.25" style="293" bestFit="1" customWidth="1"/>
    <col min="7" max="7" width="5.875" style="293" bestFit="1" customWidth="1"/>
    <col min="8" max="8" width="3.75" style="293" customWidth="1"/>
    <col min="9" max="9" width="11.125" style="293" bestFit="1" customWidth="1"/>
    <col min="10" max="10" width="5.25" style="293" bestFit="1" customWidth="1"/>
    <col min="11" max="11" width="5.875" style="293" bestFit="1" customWidth="1"/>
    <col min="12" max="12" width="3.625" style="164" customWidth="1"/>
    <col min="13" max="13" width="2.875" style="164" bestFit="1" customWidth="1"/>
    <col min="14" max="14" width="31.5" style="164" bestFit="1" customWidth="1"/>
    <col min="15" max="15" width="27.25" style="164" bestFit="1" customWidth="1"/>
    <col min="16" max="16384" width="9" style="164"/>
  </cols>
  <sheetData>
    <row r="1" spans="1:16">
      <c r="A1" s="608" t="s">
        <v>91</v>
      </c>
      <c r="B1" s="608"/>
      <c r="C1" s="608"/>
      <c r="E1" s="608" t="s">
        <v>92</v>
      </c>
      <c r="F1" s="608"/>
      <c r="G1" s="608"/>
      <c r="I1" s="608" t="s">
        <v>1359</v>
      </c>
      <c r="J1" s="608"/>
      <c r="K1" s="608"/>
      <c r="M1" s="165"/>
      <c r="N1" s="165"/>
      <c r="O1" s="250"/>
      <c r="P1" s="165"/>
    </row>
    <row r="2" spans="1:16">
      <c r="A2" s="608" t="s">
        <v>86</v>
      </c>
      <c r="B2" s="299" t="s">
        <v>86</v>
      </c>
      <c r="C2" s="299" t="s">
        <v>93</v>
      </c>
      <c r="E2" s="608" t="s">
        <v>86</v>
      </c>
      <c r="F2" s="299" t="s">
        <v>86</v>
      </c>
      <c r="G2" s="299" t="s">
        <v>93</v>
      </c>
      <c r="I2" s="608" t="s">
        <v>86</v>
      </c>
      <c r="J2" s="299" t="s">
        <v>86</v>
      </c>
      <c r="K2" s="299" t="s">
        <v>93</v>
      </c>
      <c r="M2" s="165"/>
      <c r="N2" s="607"/>
      <c r="O2" s="607"/>
      <c r="P2" s="165"/>
    </row>
    <row r="3" spans="1:16">
      <c r="A3" s="608"/>
      <c r="B3" s="299" t="s">
        <v>1360</v>
      </c>
      <c r="C3" s="299" t="s">
        <v>1361</v>
      </c>
      <c r="E3" s="608"/>
      <c r="F3" s="299" t="s">
        <v>1362</v>
      </c>
      <c r="G3" s="299" t="s">
        <v>1363</v>
      </c>
      <c r="I3" s="608"/>
      <c r="J3" s="299" t="s">
        <v>1360</v>
      </c>
      <c r="K3" s="299" t="s">
        <v>1361</v>
      </c>
      <c r="M3" s="165"/>
      <c r="N3" s="250" t="s">
        <v>1364</v>
      </c>
      <c r="O3" s="250">
        <v>44471</v>
      </c>
      <c r="P3" s="165"/>
    </row>
    <row r="4" spans="1:16" ht="13.5" customHeight="1">
      <c r="A4" s="293" t="s">
        <v>1365</v>
      </c>
      <c r="B4" s="294">
        <v>1</v>
      </c>
      <c r="C4" s="293">
        <v>2</v>
      </c>
      <c r="E4" s="293" t="s">
        <v>1366</v>
      </c>
      <c r="F4" s="294">
        <v>20</v>
      </c>
      <c r="G4" s="293">
        <v>2</v>
      </c>
      <c r="I4" s="293" t="s">
        <v>1352</v>
      </c>
      <c r="J4" s="294">
        <v>10</v>
      </c>
      <c r="K4" s="293">
        <v>2</v>
      </c>
      <c r="M4" s="298"/>
      <c r="N4" s="165" t="s">
        <v>1367</v>
      </c>
      <c r="O4" s="165"/>
      <c r="P4" s="165"/>
    </row>
    <row r="5" spans="1:16">
      <c r="A5" s="293" t="s">
        <v>1368</v>
      </c>
      <c r="B5" s="294">
        <v>2</v>
      </c>
      <c r="C5" s="293">
        <v>2</v>
      </c>
      <c r="E5" s="293" t="s">
        <v>1369</v>
      </c>
      <c r="F5" s="294">
        <v>21</v>
      </c>
      <c r="G5" s="293">
        <v>2</v>
      </c>
      <c r="I5" s="293" t="s">
        <v>627</v>
      </c>
      <c r="J5" s="294">
        <v>11</v>
      </c>
      <c r="K5" s="293">
        <v>2</v>
      </c>
      <c r="M5" s="298"/>
      <c r="N5" s="165" t="s">
        <v>1370</v>
      </c>
      <c r="O5" s="165"/>
      <c r="P5" s="165"/>
    </row>
    <row r="6" spans="1:16">
      <c r="A6" s="293" t="s">
        <v>1371</v>
      </c>
      <c r="B6" s="294">
        <v>3</v>
      </c>
      <c r="C6" s="293">
        <v>2</v>
      </c>
      <c r="E6" s="293" t="s">
        <v>1372</v>
      </c>
      <c r="F6" s="294">
        <v>22</v>
      </c>
      <c r="G6" s="293">
        <v>2</v>
      </c>
      <c r="I6" s="293" t="s">
        <v>1353</v>
      </c>
      <c r="J6" s="294">
        <v>28</v>
      </c>
      <c r="K6" s="293">
        <v>2</v>
      </c>
      <c r="M6" s="298"/>
      <c r="N6" s="165" t="s">
        <v>1373</v>
      </c>
      <c r="O6" s="165"/>
      <c r="P6" s="165"/>
    </row>
    <row r="7" spans="1:16">
      <c r="A7" s="293" t="s">
        <v>1374</v>
      </c>
      <c r="B7" s="294">
        <v>4</v>
      </c>
      <c r="C7" s="293">
        <v>2</v>
      </c>
      <c r="E7" s="293" t="s">
        <v>1375</v>
      </c>
      <c r="F7" s="294">
        <v>23</v>
      </c>
      <c r="G7" s="293">
        <v>2</v>
      </c>
      <c r="I7" s="293" t="s">
        <v>628</v>
      </c>
      <c r="J7" s="294">
        <v>29</v>
      </c>
      <c r="K7" s="293">
        <v>2</v>
      </c>
      <c r="M7" s="298"/>
      <c r="N7" s="165" t="s">
        <v>1376</v>
      </c>
      <c r="O7" s="165"/>
      <c r="P7" s="165"/>
    </row>
    <row r="8" spans="1:16">
      <c r="A8" s="293" t="s">
        <v>1377</v>
      </c>
      <c r="B8" s="294">
        <v>5</v>
      </c>
      <c r="C8" s="293">
        <v>2</v>
      </c>
      <c r="E8" s="293" t="s">
        <v>1378</v>
      </c>
      <c r="F8" s="294">
        <v>24</v>
      </c>
      <c r="G8" s="293">
        <v>2</v>
      </c>
      <c r="M8" s="298"/>
      <c r="N8" s="165" t="s">
        <v>1379</v>
      </c>
      <c r="O8" s="165"/>
      <c r="P8" s="165"/>
    </row>
    <row r="9" spans="1:16">
      <c r="A9" s="293" t="s">
        <v>1380</v>
      </c>
      <c r="B9" s="294">
        <v>6</v>
      </c>
      <c r="C9" s="293">
        <v>2</v>
      </c>
      <c r="E9" s="293" t="s">
        <v>1381</v>
      </c>
      <c r="F9" s="294">
        <v>25</v>
      </c>
      <c r="G9" s="293">
        <v>2</v>
      </c>
      <c r="M9" s="298"/>
      <c r="N9" s="165" t="s">
        <v>1382</v>
      </c>
      <c r="O9" s="165"/>
      <c r="P9" s="165"/>
    </row>
    <row r="10" spans="1:16">
      <c r="A10" s="293" t="s">
        <v>1383</v>
      </c>
      <c r="B10" s="294">
        <v>7</v>
      </c>
      <c r="C10" s="293">
        <v>2</v>
      </c>
      <c r="E10" s="293" t="s">
        <v>1384</v>
      </c>
      <c r="F10" s="294">
        <v>26</v>
      </c>
      <c r="G10" s="293">
        <v>2</v>
      </c>
      <c r="M10" s="298"/>
      <c r="N10" s="165" t="s">
        <v>1385</v>
      </c>
      <c r="O10" s="165"/>
      <c r="P10" s="165"/>
    </row>
    <row r="11" spans="1:16">
      <c r="A11" s="293" t="s">
        <v>1386</v>
      </c>
      <c r="B11" s="294">
        <v>8</v>
      </c>
      <c r="C11" s="293">
        <v>2</v>
      </c>
      <c r="E11" s="293" t="s">
        <v>1387</v>
      </c>
      <c r="F11" s="294">
        <v>27</v>
      </c>
      <c r="G11" s="293">
        <v>2</v>
      </c>
      <c r="M11" s="298"/>
      <c r="N11" s="165" t="s">
        <v>1388</v>
      </c>
      <c r="O11" s="165">
        <v>44472</v>
      </c>
      <c r="P11" s="165"/>
    </row>
    <row r="12" spans="1:16">
      <c r="A12" s="293" t="s">
        <v>1389</v>
      </c>
      <c r="B12" s="294">
        <v>9</v>
      </c>
      <c r="C12" s="293">
        <v>2</v>
      </c>
      <c r="E12" s="293" t="s">
        <v>1390</v>
      </c>
      <c r="F12" s="294">
        <v>30</v>
      </c>
      <c r="G12" s="293">
        <v>0</v>
      </c>
      <c r="M12" s="298"/>
      <c r="N12" s="165" t="s">
        <v>1370</v>
      </c>
      <c r="O12" s="165"/>
      <c r="P12" s="165"/>
    </row>
    <row r="13" spans="1:16">
      <c r="A13" s="293" t="s">
        <v>1391</v>
      </c>
      <c r="B13" s="294">
        <v>12</v>
      </c>
      <c r="C13" s="293">
        <v>0</v>
      </c>
      <c r="E13" s="293" t="s">
        <v>1392</v>
      </c>
      <c r="F13" s="294">
        <v>31</v>
      </c>
      <c r="G13" s="293">
        <v>0</v>
      </c>
      <c r="M13" s="298"/>
      <c r="N13" s="165" t="s">
        <v>1393</v>
      </c>
      <c r="O13" s="165"/>
      <c r="P13" s="165"/>
    </row>
    <row r="14" spans="1:16">
      <c r="A14" s="293" t="s">
        <v>1394</v>
      </c>
      <c r="B14" s="294">
        <v>13</v>
      </c>
      <c r="C14" s="293">
        <v>0</v>
      </c>
      <c r="E14" s="293" t="s">
        <v>1395</v>
      </c>
      <c r="F14" s="294">
        <v>32</v>
      </c>
      <c r="G14" s="293">
        <v>0</v>
      </c>
      <c r="M14" s="298"/>
      <c r="N14" s="165" t="s">
        <v>1396</v>
      </c>
      <c r="O14" s="165"/>
      <c r="P14" s="165"/>
    </row>
    <row r="15" spans="1:16">
      <c r="A15" s="293" t="s">
        <v>1397</v>
      </c>
      <c r="B15" s="294">
        <v>14</v>
      </c>
      <c r="C15" s="293">
        <v>0</v>
      </c>
      <c r="E15" s="293" t="s">
        <v>1398</v>
      </c>
      <c r="F15" s="294">
        <v>33</v>
      </c>
      <c r="G15" s="293">
        <v>0</v>
      </c>
      <c r="M15" s="298"/>
      <c r="N15" s="165" t="s">
        <v>1379</v>
      </c>
      <c r="O15" s="165"/>
      <c r="P15" s="165"/>
    </row>
    <row r="16" spans="1:16">
      <c r="A16" s="293" t="s">
        <v>1399</v>
      </c>
      <c r="B16" s="294">
        <v>15</v>
      </c>
      <c r="C16" s="293">
        <v>0</v>
      </c>
      <c r="E16" s="293" t="s">
        <v>1400</v>
      </c>
      <c r="F16" s="294">
        <v>34</v>
      </c>
      <c r="G16" s="293">
        <v>0</v>
      </c>
      <c r="M16" s="298"/>
      <c r="N16" s="165" t="s">
        <v>1401</v>
      </c>
      <c r="O16" s="165"/>
      <c r="P16" s="165"/>
    </row>
    <row r="17" spans="1:16">
      <c r="A17" s="293" t="s">
        <v>1402</v>
      </c>
      <c r="B17" s="294">
        <v>16</v>
      </c>
      <c r="C17" s="293">
        <v>0</v>
      </c>
      <c r="E17" s="293" t="s">
        <v>1403</v>
      </c>
      <c r="F17" s="294">
        <v>35</v>
      </c>
      <c r="G17" s="293">
        <v>0</v>
      </c>
      <c r="M17" s="298"/>
      <c r="N17" s="165" t="s">
        <v>1404</v>
      </c>
      <c r="O17" s="165"/>
      <c r="P17" s="165"/>
    </row>
    <row r="18" spans="1:16">
      <c r="A18" s="293" t="s">
        <v>1405</v>
      </c>
      <c r="B18" s="294">
        <v>17</v>
      </c>
      <c r="C18" s="293">
        <v>0</v>
      </c>
      <c r="E18" s="293" t="s">
        <v>1406</v>
      </c>
      <c r="F18" s="294">
        <v>36</v>
      </c>
      <c r="G18" s="293">
        <v>0</v>
      </c>
      <c r="M18" s="298"/>
      <c r="N18" s="165"/>
      <c r="O18" s="165"/>
      <c r="P18" s="165"/>
    </row>
    <row r="19" spans="1:16">
      <c r="A19" s="293" t="s">
        <v>1407</v>
      </c>
      <c r="B19" s="294">
        <v>18</v>
      </c>
      <c r="C19" s="293">
        <v>0</v>
      </c>
      <c r="E19" s="293" t="s">
        <v>1408</v>
      </c>
      <c r="F19" s="294">
        <v>37</v>
      </c>
      <c r="G19" s="293">
        <v>0</v>
      </c>
      <c r="M19" s="298"/>
      <c r="N19" s="165"/>
      <c r="O19" s="165"/>
      <c r="P19" s="165"/>
    </row>
    <row r="20" spans="1:16">
      <c r="A20" s="293" t="s">
        <v>1409</v>
      </c>
      <c r="B20" s="294">
        <v>19</v>
      </c>
      <c r="C20" s="293">
        <v>0</v>
      </c>
      <c r="F20" s="294"/>
      <c r="M20" s="298"/>
      <c r="N20" s="165"/>
      <c r="O20" s="165"/>
      <c r="P20" s="165"/>
    </row>
    <row r="21" spans="1:16">
      <c r="M21" s="165"/>
      <c r="N21" s="165"/>
      <c r="O21" s="165"/>
      <c r="P21" s="165"/>
    </row>
    <row r="22" spans="1:16">
      <c r="A22" s="293" t="s">
        <v>1512</v>
      </c>
      <c r="E22" s="293" t="s">
        <v>1512</v>
      </c>
      <c r="M22" s="165"/>
      <c r="N22" s="165"/>
      <c r="O22" s="165"/>
      <c r="P22" s="165"/>
    </row>
    <row r="23" spans="1:16">
      <c r="A23" s="293" t="s">
        <v>1365</v>
      </c>
      <c r="E23" s="293" t="s">
        <v>1366</v>
      </c>
      <c r="M23" s="165"/>
      <c r="N23" s="165"/>
      <c r="O23" s="165"/>
      <c r="P23" s="165"/>
    </row>
    <row r="24" spans="1:16">
      <c r="A24" s="293" t="s">
        <v>1371</v>
      </c>
      <c r="E24" s="293" t="s">
        <v>1372</v>
      </c>
      <c r="M24" s="165"/>
      <c r="N24" s="165"/>
      <c r="O24" s="165"/>
      <c r="P24" s="165"/>
    </row>
    <row r="25" spans="1:16">
      <c r="A25" s="293" t="s">
        <v>1377</v>
      </c>
      <c r="E25" s="293" t="s">
        <v>1378</v>
      </c>
      <c r="M25" s="165"/>
      <c r="N25" s="165"/>
      <c r="O25" s="165"/>
      <c r="P25" s="165"/>
    </row>
    <row r="26" spans="1:16">
      <c r="A26" s="293" t="s">
        <v>1383</v>
      </c>
      <c r="E26" s="293" t="s">
        <v>1384</v>
      </c>
      <c r="M26" s="165"/>
      <c r="N26" s="165"/>
      <c r="O26" s="165"/>
      <c r="P26" s="165"/>
    </row>
    <row r="27" spans="1:16">
      <c r="A27" s="293" t="s">
        <v>1389</v>
      </c>
      <c r="E27" s="293" t="s">
        <v>1392</v>
      </c>
      <c r="M27" s="165"/>
      <c r="N27" s="165"/>
      <c r="O27" s="165"/>
      <c r="P27" s="165"/>
    </row>
    <row r="28" spans="1:16">
      <c r="A28" s="293" t="s">
        <v>1394</v>
      </c>
      <c r="E28" s="293" t="s">
        <v>1395</v>
      </c>
      <c r="M28" s="165"/>
      <c r="N28" s="165"/>
      <c r="O28" s="165"/>
      <c r="P28" s="165"/>
    </row>
    <row r="29" spans="1:16">
      <c r="A29" s="293" t="s">
        <v>1399</v>
      </c>
      <c r="E29" s="293" t="s">
        <v>1400</v>
      </c>
      <c r="M29" s="165"/>
      <c r="N29" s="165"/>
      <c r="O29" s="165"/>
      <c r="P29" s="165"/>
    </row>
    <row r="30" spans="1:16">
      <c r="A30" s="293" t="s">
        <v>1402</v>
      </c>
      <c r="E30" s="293" t="s">
        <v>1408</v>
      </c>
      <c r="M30" s="165"/>
      <c r="N30" s="165"/>
      <c r="O30" s="165"/>
      <c r="P30" s="165"/>
    </row>
    <row r="31" spans="1:16">
      <c r="A31" s="293" t="s">
        <v>1409</v>
      </c>
      <c r="E31" s="293" t="s">
        <v>1511</v>
      </c>
      <c r="M31" s="165"/>
      <c r="N31" s="165"/>
      <c r="O31" s="165"/>
      <c r="P31" s="165"/>
    </row>
    <row r="32" spans="1:16">
      <c r="A32" s="293" t="s">
        <v>1511</v>
      </c>
      <c r="E32" s="293" t="s">
        <v>1366</v>
      </c>
      <c r="M32" s="165"/>
      <c r="N32" s="165"/>
      <c r="O32" s="165"/>
      <c r="P32" s="165"/>
    </row>
    <row r="33" spans="1:16">
      <c r="A33" s="293" t="s">
        <v>1365</v>
      </c>
      <c r="E33" s="293" t="s">
        <v>1372</v>
      </c>
      <c r="M33" s="165"/>
      <c r="N33" s="165"/>
      <c r="O33" s="165"/>
      <c r="P33" s="165"/>
    </row>
    <row r="34" spans="1:16">
      <c r="A34" s="293" t="s">
        <v>1371</v>
      </c>
      <c r="E34" s="293" t="s">
        <v>1378</v>
      </c>
      <c r="M34" s="165"/>
      <c r="N34" s="165"/>
      <c r="O34" s="165"/>
      <c r="P34" s="165"/>
    </row>
    <row r="35" spans="1:16">
      <c r="A35" s="293" t="s">
        <v>1377</v>
      </c>
      <c r="E35" s="293" t="s">
        <v>1392</v>
      </c>
      <c r="M35" s="165"/>
      <c r="N35" s="165"/>
      <c r="O35" s="165"/>
      <c r="P35" s="165"/>
    </row>
    <row r="36" spans="1:16">
      <c r="A36" s="293" t="s">
        <v>1394</v>
      </c>
      <c r="E36" s="293" t="s">
        <v>1395</v>
      </c>
      <c r="M36" s="165"/>
      <c r="N36" s="165"/>
      <c r="O36" s="165"/>
      <c r="P36" s="165"/>
    </row>
    <row r="37" spans="1:16">
      <c r="A37" s="293" t="s">
        <v>1399</v>
      </c>
      <c r="M37" s="165"/>
      <c r="N37" s="165"/>
      <c r="O37" s="165"/>
      <c r="P37" s="165"/>
    </row>
    <row r="38" spans="1:16">
      <c r="E38" s="293" t="s">
        <v>1509</v>
      </c>
      <c r="M38" s="165"/>
      <c r="N38" s="165"/>
      <c r="O38" s="165"/>
      <c r="P38" s="165"/>
    </row>
    <row r="39" spans="1:16">
      <c r="A39" s="293" t="s">
        <v>1509</v>
      </c>
      <c r="E39" s="293" t="s">
        <v>1369</v>
      </c>
      <c r="M39" s="165"/>
      <c r="N39" s="165"/>
      <c r="O39" s="165"/>
      <c r="P39" s="165"/>
    </row>
    <row r="40" spans="1:16">
      <c r="A40" s="293" t="s">
        <v>1368</v>
      </c>
      <c r="E40" s="293" t="s">
        <v>1375</v>
      </c>
      <c r="M40" s="165"/>
      <c r="N40" s="165"/>
      <c r="O40" s="165"/>
      <c r="P40" s="165"/>
    </row>
    <row r="41" spans="1:16">
      <c r="A41" s="293" t="s">
        <v>1374</v>
      </c>
      <c r="E41" s="293" t="s">
        <v>1381</v>
      </c>
    </row>
    <row r="42" spans="1:16">
      <c r="A42" s="293" t="s">
        <v>1380</v>
      </c>
      <c r="E42" s="293" t="s">
        <v>1387</v>
      </c>
    </row>
    <row r="43" spans="1:16">
      <c r="A43" s="293" t="s">
        <v>1386</v>
      </c>
      <c r="E43" s="293" t="s">
        <v>1390</v>
      </c>
    </row>
    <row r="44" spans="1:16">
      <c r="A44" s="293" t="s">
        <v>1391</v>
      </c>
      <c r="E44" s="293" t="s">
        <v>1398</v>
      </c>
    </row>
    <row r="45" spans="1:16">
      <c r="A45" s="293" t="s">
        <v>1397</v>
      </c>
      <c r="E45" s="293" t="s">
        <v>1403</v>
      </c>
    </row>
    <row r="46" spans="1:16">
      <c r="A46" s="293" t="s">
        <v>1405</v>
      </c>
      <c r="E46" s="293" t="s">
        <v>1406</v>
      </c>
    </row>
    <row r="47" spans="1:16">
      <c r="A47" s="293" t="s">
        <v>1407</v>
      </c>
      <c r="E47" s="293" t="s">
        <v>1510</v>
      </c>
    </row>
    <row r="48" spans="1:16">
      <c r="A48" s="293" t="s">
        <v>1510</v>
      </c>
      <c r="E48" s="293" t="s">
        <v>1369</v>
      </c>
    </row>
    <row r="49" spans="1:5">
      <c r="A49" s="293" t="s">
        <v>1368</v>
      </c>
      <c r="E49" s="293" t="s">
        <v>1375</v>
      </c>
    </row>
    <row r="50" spans="1:5">
      <c r="A50" s="293" t="s">
        <v>1374</v>
      </c>
      <c r="E50" s="293" t="s">
        <v>1390</v>
      </c>
    </row>
    <row r="51" spans="1:5">
      <c r="A51" s="293" t="s">
        <v>1391</v>
      </c>
      <c r="E51" s="293" t="s">
        <v>1398</v>
      </c>
    </row>
    <row r="52" spans="1:5">
      <c r="A52" s="293" t="s">
        <v>1397</v>
      </c>
      <c r="E52" s="293" t="s">
        <v>1403</v>
      </c>
    </row>
  </sheetData>
  <sheetProtection selectLockedCells="1" selectUnlockedCells="1"/>
  <mergeCells count="7">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workbookViewId="0">
      <selection activeCell="A2" sqref="A2"/>
    </sheetView>
  </sheetViews>
  <sheetFormatPr defaultRowHeight="13.5"/>
  <cols>
    <col min="1" max="1" width="10.5" bestFit="1" customWidth="1"/>
    <col min="7" max="7" width="15.375" bestFit="1" customWidth="1"/>
    <col min="9" max="9" width="16.25" bestFit="1" customWidth="1"/>
    <col min="17" max="36" width="8.75" customWidth="1"/>
  </cols>
  <sheetData>
    <row r="1" spans="1:36">
      <c r="A1" t="s">
        <v>3</v>
      </c>
      <c r="B1" t="s">
        <v>4</v>
      </c>
      <c r="C1" t="s">
        <v>5</v>
      </c>
      <c r="D1" t="s">
        <v>6</v>
      </c>
      <c r="E1" t="s">
        <v>7</v>
      </c>
      <c r="F1" t="s">
        <v>8</v>
      </c>
      <c r="G1" t="s">
        <v>9</v>
      </c>
      <c r="H1" t="s">
        <v>10</v>
      </c>
      <c r="I1" t="s">
        <v>785</v>
      </c>
      <c r="J1" t="s">
        <v>786</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IF(E2="","",K2&amp;K2&amp;K2&amp;"23"&amp;C2+E2)</f>
        <v/>
      </c>
      <c r="B2" t="str">
        <f>IF(E2="","",①団体情報入力!$C$5)</f>
        <v/>
      </c>
      <c r="D2" t="str">
        <f>IF(E2="","",①団体情報入力!C$10)</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IF(E2="","",IF(②選手情報入力!L11="","",IF(K2=1,VLOOKUP(②選手情報入力!L11,種目情報!$A$4:$B$167,2,FALSE),VLOOKUP(②選手情報入力!L11,種目情報!$E$4:$F$142,2,FALSE))))</f>
        <v/>
      </c>
      <c r="R2" t="str">
        <f>IF(E2="","",IF(②選手情報入力!M11="","",②選手情報入力!M11))</f>
        <v/>
      </c>
      <c r="S2" s="28"/>
      <c r="T2" t="str">
        <f>IF(E2="","",IF(②選手情報入力!L11="","",IF(K2=1,VLOOKUP(②選手情報入力!L11,種目情報!$A$4:$C$135,3,FALSE),VLOOKUP(②選手情報入力!L11,種目情報!$E$4:$G$135,3,FALSE))))</f>
        <v/>
      </c>
      <c r="U2" t="str">
        <f>IF(E2="","",IF(②選手情報入力!O11="","",IF(K2=1,VLOOKUP(②選手情報入力!O11,種目情報!$A$5:$B$151,2,FALSE),VLOOKUP(②選手情報入力!O11,種目情報!$E$5:$F$135,2,FALSE))))</f>
        <v/>
      </c>
      <c r="V2" t="str">
        <f>IF(E2="","",IF(②選手情報入力!P11="","",②選手情報入力!P11))</f>
        <v/>
      </c>
      <c r="W2" s="28"/>
      <c r="X2" t="str">
        <f>IF(E2="","",IF(②選手情報入力!O11="","",IF(K2=1,VLOOKUP(②選手情報入力!O11,種目情報!$A$5:$C$135,3,FALSE),VLOOKUP(②選手情報入力!O11,種目情報!$E$5:$G$135,3,FALSE))))</f>
        <v/>
      </c>
      <c r="Y2" t="str">
        <f>IF(E2="","",IF(②選手情報入力!R11="","",IF(K2=1,VLOOKUP(②選手情報入力!R11,種目情報!$A$5:$B$151,2,FALSE),VLOOKUP(②選手情報入力!R11,種目情報!$E$5:$F$135,2,FALSE))))</f>
        <v/>
      </c>
      <c r="Z2" t="str">
        <f>IF(E2="","",IF(②選手情報入力!S11="","",②選手情報入力!S11))</f>
        <v/>
      </c>
      <c r="AA2" s="28"/>
      <c r="AB2" t="str">
        <f>IF(E2="","",IF(②選手情報入力!R11="","",IF(K2=1,VLOOKUP(②選手情報入力!R11,種目情報!$A$5:$C$135,3,FALSE),VLOOKUP(②選手情報入力!R11,種目情報!$E$5:$G$135,3,FALSE))))</f>
        <v/>
      </c>
      <c r="AC2" t="str">
        <f>IF(E2="","",IF(②選手情報入力!T11="","",IF(K2=1,種目情報!$J$4,種目情報!$J$6)))</f>
        <v/>
      </c>
      <c r="AD2" t="str">
        <f>IF(E2="","",IF(②選手情報入力!T11="","",IF(K2=1,IF(②選手情報入力!$U$7="","",②選手情報入力!$U$7),IF(②選手情報入力!$U$8="","",②選手情報入力!$U$8))))</f>
        <v/>
      </c>
      <c r="AE2" t="str">
        <f>IF(E2="","",IF(②選手情報入力!T11="","",IF(K2=1,IF(②選手情報入力!$T$7="",0,1),IF(②選手情報入力!$T$8="",0,1))))</f>
        <v/>
      </c>
      <c r="AF2" t="str">
        <f>IF(E2="","",IF(②選手情報入力!T11="","",2))</f>
        <v/>
      </c>
      <c r="AG2" t="str">
        <f>IF(E2="","",IF(②選手情報入力!V11="","",IF(K2=1,種目情報!$J$5,種目情報!$J$7)))</f>
        <v/>
      </c>
      <c r="AH2" t="str">
        <f>IF(E2="","",IF(②選手情報入力!V11="","",IF(K2=1,IF(②選手情報入力!$W$7="","",②選手情報入力!$W$7),IF(②選手情報入力!$W$8="","",②選手情報入力!$W$8))))</f>
        <v/>
      </c>
      <c r="AI2" t="str">
        <f>IF(E2="","",IF(②選手情報入力!V11="","",IF(K2=1,IF(②選手情報入力!$V$7="",0,1),IF(②選手情報入力!$V$8="",0,1))))</f>
        <v/>
      </c>
      <c r="AJ2" t="str">
        <f>IF(E2="","",IF(②選手情報入力!V11="","",2))</f>
        <v/>
      </c>
    </row>
    <row r="3" spans="1:36">
      <c r="A3" t="str">
        <f t="shared" ref="A3:A66" si="0">IF(E3="","",K3&amp;K3&amp;K3&amp;"23"&amp;C3+E3)</f>
        <v/>
      </c>
      <c r="B3" t="str">
        <f>IF(E3="","",①団体情報入力!$C$5)</f>
        <v/>
      </c>
      <c r="D3" t="str">
        <f>IF(E3="","",①団体情報入力!C$10)</f>
        <v/>
      </c>
      <c r="E3" t="str">
        <f>IF(②選手情報入力!C12="","",②選手情報入力!C12)</f>
        <v/>
      </c>
      <c r="F3" t="str">
        <f>IF(E3="","",②選手情報入力!D12)</f>
        <v/>
      </c>
      <c r="G3" t="str">
        <f>IF(E3="","",ASC(②選手情報入力!E12))</f>
        <v/>
      </c>
      <c r="H3" t="str">
        <f t="shared" ref="H3:H66" si="1">IF(E3="","",F3)</f>
        <v/>
      </c>
      <c r="I3" t="str">
        <f>IF(E3="","",②選手情報入力!F12&amp;" "&amp;②選手情報入力!G12)</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2">IF(E3="","","愛知")</f>
        <v/>
      </c>
      <c r="Q3" t="str">
        <f>IF(E3="","",IF(②選手情報入力!L12="","",IF(K3=1,VLOOKUP(②選手情報入力!L12,種目情報!$A$4:$B$167,2,FALSE),VLOOKUP(②選手情報入力!L12,種目情報!$E$4:$F$142,2,FALSE))))</f>
        <v/>
      </c>
      <c r="R3" t="str">
        <f>IF(E3="","",IF(②選手情報入力!M12="","",②選手情報入力!M12))</f>
        <v/>
      </c>
      <c r="S3" s="28"/>
      <c r="T3" t="str">
        <f>IF(E3="","",IF(②選手情報入力!L12="","",IF(K3=1,VLOOKUP(②選手情報入力!L12,種目情報!$A$4:$C$135,3,FALSE),VLOOKUP(②選手情報入力!L12,種目情報!$E$4:$G$135,3,FALSE))))</f>
        <v/>
      </c>
      <c r="U3" t="str">
        <f>IF(E3="","",IF(②選手情報入力!O12="","",IF(K3=1,VLOOKUP(②選手情報入力!O12,種目情報!$A$5:$B$151,2,FALSE),VLOOKUP(②選手情報入力!O12,種目情報!$E$5:$F$135,2,FALSE))))</f>
        <v/>
      </c>
      <c r="V3" t="str">
        <f>IF(E3="","",IF(②選手情報入力!P12="","",②選手情報入力!P12))</f>
        <v/>
      </c>
      <c r="W3" s="28"/>
      <c r="X3" t="str">
        <f>IF(E3="","",IF(②選手情報入力!O12="","",IF(K3=1,VLOOKUP(②選手情報入力!O12,種目情報!$A$5:$C$135,3,FALSE),VLOOKUP(②選手情報入力!O12,種目情報!$E$5:$G$135,3,FALSE))))</f>
        <v/>
      </c>
      <c r="Y3" t="str">
        <f>IF(E3="","",IF(②選手情報入力!R12="","",IF(K3=1,VLOOKUP(②選手情報入力!R12,種目情報!$A$5:$B$151,2,FALSE),VLOOKUP(②選手情報入力!R12,種目情報!$E$5:$F$135,2,FALSE))))</f>
        <v/>
      </c>
      <c r="Z3" t="str">
        <f>IF(E3="","",IF(②選手情報入力!S12="","",②選手情報入力!S12))</f>
        <v/>
      </c>
      <c r="AA3" s="28"/>
      <c r="AB3" t="str">
        <f>IF(E3="","",IF(②選手情報入力!R12="","",IF(K3=1,VLOOKUP(②選手情報入力!R12,種目情報!$A$5:$C$135,3,FALSE),VLOOKUP(②選手情報入力!R12,種目情報!$E$5:$G$135,3,FALSE))))</f>
        <v/>
      </c>
      <c r="AC3" t="str">
        <f>IF(E3="","",IF(②選手情報入力!T12="","",IF(K3=1,種目情報!$J$4,種目情報!$J$6)))</f>
        <v/>
      </c>
      <c r="AD3" t="str">
        <f>IF(E3="","",IF(②選手情報入力!T12="","",IF(K3=1,IF(②選手情報入力!$U$7="","",②選手情報入力!$U$7),IF(②選手情報入力!$U$8="","",②選手情報入力!$U$8))))</f>
        <v/>
      </c>
      <c r="AE3" t="str">
        <f>IF(E3="","",IF(②選手情報入力!T12="","",IF(K3=1,IF(②選手情報入力!$T$7="",0,1),IF(②選手情報入力!$T$8="",0,1))))</f>
        <v/>
      </c>
      <c r="AF3" t="str">
        <f>IF(E3="","",IF(②選手情報入力!T12="","",2))</f>
        <v/>
      </c>
      <c r="AG3" t="str">
        <f>IF(E3="","",IF(②選手情報入力!V12="","",IF(K3=1,種目情報!$J$5,種目情報!$J$7)))</f>
        <v/>
      </c>
      <c r="AH3" t="str">
        <f>IF(E3="","",IF(②選手情報入力!V12="","",IF(K3=1,IF(②選手情報入力!$W$7="","",②選手情報入力!$W$7),IF(②選手情報入力!$W$8="","",②選手情報入力!$W$8))))</f>
        <v/>
      </c>
      <c r="AI3" t="str">
        <f>IF(E3="","",IF(②選手情報入力!V12="","",IF(K3=1,IF(②選手情報入力!$V$7="",0,1),IF(②選手情報入力!$V$8="",0,1))))</f>
        <v/>
      </c>
      <c r="AJ3" t="str">
        <f>IF(E3="","",IF(②選手情報入力!V12="","",2))</f>
        <v/>
      </c>
    </row>
    <row r="4" spans="1:36">
      <c r="A4" t="str">
        <f t="shared" si="0"/>
        <v/>
      </c>
      <c r="B4" t="str">
        <f>IF(E4="","",①団体情報入力!$C$5)</f>
        <v/>
      </c>
      <c r="D4" t="str">
        <f>IF(E4="","",①団体情報入力!C$10)</f>
        <v/>
      </c>
      <c r="E4" t="str">
        <f>IF(②選手情報入力!C13="","",②選手情報入力!C13)</f>
        <v/>
      </c>
      <c r="F4" t="str">
        <f>IF(E4="","",②選手情報入力!D13)</f>
        <v/>
      </c>
      <c r="G4" t="str">
        <f>IF(E4="","",ASC(②選手情報入力!E13))</f>
        <v/>
      </c>
      <c r="H4" t="str">
        <f t="shared" si="1"/>
        <v/>
      </c>
      <c r="I4" t="str">
        <f>IF(E4="","",②選手情報入力!F13&amp;" "&amp;②選手情報入力!G13)</f>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2"/>
        <v/>
      </c>
      <c r="Q4" t="str">
        <f>IF(E4="","",IF(②選手情報入力!L13="","",IF(K4=1,VLOOKUP(②選手情報入力!L13,種目情報!$A$4:$B$167,2,FALSE),VLOOKUP(②選手情報入力!L13,種目情報!$E$4:$F$142,2,FALSE))))</f>
        <v/>
      </c>
      <c r="R4" t="str">
        <f>IF(E4="","",IF(②選手情報入力!M13="","",②選手情報入力!M13))</f>
        <v/>
      </c>
      <c r="S4" s="28"/>
      <c r="T4" t="str">
        <f>IF(E4="","",IF(②選手情報入力!L13="","",IF(K4=1,VLOOKUP(②選手情報入力!L13,種目情報!$A$4:$C$135,3,FALSE),VLOOKUP(②選手情報入力!L13,種目情報!$E$4:$G$135,3,FALSE))))</f>
        <v/>
      </c>
      <c r="U4" t="str">
        <f>IF(E4="","",IF(②選手情報入力!O13="","",IF(K4=1,VLOOKUP(②選手情報入力!O13,種目情報!$A$5:$B$151,2,FALSE),VLOOKUP(②選手情報入力!O13,種目情報!$E$5:$F$135,2,FALSE))))</f>
        <v/>
      </c>
      <c r="V4" t="str">
        <f>IF(E4="","",IF(②選手情報入力!P13="","",②選手情報入力!P13))</f>
        <v/>
      </c>
      <c r="W4" s="28"/>
      <c r="X4" t="str">
        <f>IF(E4="","",IF(②選手情報入力!O13="","",IF(K4=1,VLOOKUP(②選手情報入力!O13,種目情報!$A$5:$C$135,3,FALSE),VLOOKUP(②選手情報入力!O13,種目情報!$E$5:$G$135,3,FALSE))))</f>
        <v/>
      </c>
      <c r="Y4" t="str">
        <f>IF(E4="","",IF(②選手情報入力!R13="","",IF(K4=1,VLOOKUP(②選手情報入力!R13,種目情報!$A$5:$B$151,2,FALSE),VLOOKUP(②選手情報入力!R13,種目情報!$E$5:$F$135,2,FALSE))))</f>
        <v/>
      </c>
      <c r="Z4" t="str">
        <f>IF(E4="","",IF(②選手情報入力!S13="","",②選手情報入力!S13))</f>
        <v/>
      </c>
      <c r="AA4" s="28"/>
      <c r="AB4" t="str">
        <f>IF(E4="","",IF(②選手情報入力!R13="","",IF(K4=1,VLOOKUP(②選手情報入力!R13,種目情報!$A$5:$C$135,3,FALSE),VLOOKUP(②選手情報入力!R13,種目情報!$E$5:$G$135,3,FALSE))))</f>
        <v/>
      </c>
      <c r="AC4" t="str">
        <f>IF(E4="","",IF(②選手情報入力!T13="","",IF(K4=1,種目情報!$J$4,種目情報!$J$6)))</f>
        <v/>
      </c>
      <c r="AD4" t="str">
        <f>IF(E4="","",IF(②選手情報入力!T13="","",IF(K4=1,IF(②選手情報入力!$U$7="","",②選手情報入力!$U$7),IF(②選手情報入力!$U$8="","",②選手情報入力!$U$8))))</f>
        <v/>
      </c>
      <c r="AE4" t="str">
        <f>IF(E4="","",IF(②選手情報入力!T13="","",IF(K4=1,IF(②選手情報入力!$T$7="",0,1),IF(②選手情報入力!$T$8="",0,1))))</f>
        <v/>
      </c>
      <c r="AF4" t="str">
        <f>IF(E4="","",IF(②選手情報入力!T13="","",2))</f>
        <v/>
      </c>
      <c r="AG4" t="str">
        <f>IF(E4="","",IF(②選手情報入力!V13="","",IF(K4=1,種目情報!$J$5,種目情報!$J$7)))</f>
        <v/>
      </c>
      <c r="AH4" t="str">
        <f>IF(E4="","",IF(②選手情報入力!V13="","",IF(K4=1,IF(②選手情報入力!$W$7="","",②選手情報入力!$W$7),IF(②選手情報入力!$W$8="","",②選手情報入力!$W$8))))</f>
        <v/>
      </c>
      <c r="AI4" t="str">
        <f>IF(E4="","",IF(②選手情報入力!V13="","",IF(K4=1,IF(②選手情報入力!$V$7="",0,1),IF(②選手情報入力!$V$8="",0,1))))</f>
        <v/>
      </c>
      <c r="AJ4" t="str">
        <f>IF(E4="","",IF(②選手情報入力!V13="","",2))</f>
        <v/>
      </c>
    </row>
    <row r="5" spans="1:36">
      <c r="A5" t="str">
        <f t="shared" si="0"/>
        <v/>
      </c>
      <c r="B5" t="str">
        <f>IF(E5="","",①団体情報入力!$C$5)</f>
        <v/>
      </c>
      <c r="D5" t="str">
        <f>IF(E5="","",①団体情報入力!C$10)</f>
        <v/>
      </c>
      <c r="E5" t="str">
        <f>IF(②選手情報入力!C14="","",②選手情報入力!C14)</f>
        <v/>
      </c>
      <c r="F5" t="str">
        <f>IF(E5="","",②選手情報入力!D14)</f>
        <v/>
      </c>
      <c r="G5" t="str">
        <f>IF(E5="","",ASC(②選手情報入力!E14))</f>
        <v/>
      </c>
      <c r="H5" t="str">
        <f t="shared" si="1"/>
        <v/>
      </c>
      <c r="I5" t="str">
        <f>IF(E5="","",②選手情報入力!F14&amp;" "&amp;②選手情報入力!G14)</f>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2"/>
        <v/>
      </c>
      <c r="Q5" t="str">
        <f>IF(E5="","",IF(②選手情報入力!L14="","",IF(K5=1,VLOOKUP(②選手情報入力!L14,種目情報!$A$4:$B$167,2,FALSE),VLOOKUP(②選手情報入力!L14,種目情報!$E$4:$F$142,2,FALSE))))</f>
        <v/>
      </c>
      <c r="R5" t="str">
        <f>IF(E5="","",IF(②選手情報入力!M14="","",②選手情報入力!M14))</f>
        <v/>
      </c>
      <c r="S5" s="28"/>
      <c r="T5" t="str">
        <f>IF(E5="","",IF(②選手情報入力!L14="","",IF(K5=1,VLOOKUP(②選手情報入力!L14,種目情報!$A$4:$C$135,3,FALSE),VLOOKUP(②選手情報入力!L14,種目情報!$E$4:$G$135,3,FALSE))))</f>
        <v/>
      </c>
      <c r="U5" t="str">
        <f>IF(E5="","",IF(②選手情報入力!O14="","",IF(K5=1,VLOOKUP(②選手情報入力!O14,種目情報!$A$5:$B$151,2,FALSE),VLOOKUP(②選手情報入力!O14,種目情報!$E$5:$F$135,2,FALSE))))</f>
        <v/>
      </c>
      <c r="V5" t="str">
        <f>IF(E5="","",IF(②選手情報入力!P14="","",②選手情報入力!P14))</f>
        <v/>
      </c>
      <c r="W5" s="28"/>
      <c r="X5" t="str">
        <f>IF(E5="","",IF(②選手情報入力!O14="","",IF(K5=1,VLOOKUP(②選手情報入力!O14,種目情報!$A$5:$C$135,3,FALSE),VLOOKUP(②選手情報入力!O14,種目情報!$E$5:$G$135,3,FALSE))))</f>
        <v/>
      </c>
      <c r="Y5" t="str">
        <f>IF(E5="","",IF(②選手情報入力!R14="","",IF(K5=1,VLOOKUP(②選手情報入力!R14,種目情報!$A$5:$B$151,2,FALSE),VLOOKUP(②選手情報入力!R14,種目情報!$E$5:$F$135,2,FALSE))))</f>
        <v/>
      </c>
      <c r="Z5" t="str">
        <f>IF(E5="","",IF(②選手情報入力!S14="","",②選手情報入力!S14))</f>
        <v/>
      </c>
      <c r="AA5" s="28"/>
      <c r="AB5" t="str">
        <f>IF(E5="","",IF(②選手情報入力!R14="","",IF(K5=1,VLOOKUP(②選手情報入力!R14,種目情報!$A$5:$C$135,3,FALSE),VLOOKUP(②選手情報入力!R14,種目情報!$E$5:$G$135,3,FALSE))))</f>
        <v/>
      </c>
      <c r="AC5" t="str">
        <f>IF(E5="","",IF(②選手情報入力!T14="","",IF(K5=1,種目情報!$J$4,種目情報!$J$6)))</f>
        <v/>
      </c>
      <c r="AD5" t="str">
        <f>IF(E5="","",IF(②選手情報入力!T14="","",IF(K5=1,IF(②選手情報入力!$U$7="","",②選手情報入力!$U$7),IF(②選手情報入力!$U$8="","",②選手情報入力!$U$8))))</f>
        <v/>
      </c>
      <c r="AE5" t="str">
        <f>IF(E5="","",IF(②選手情報入力!T14="","",IF(K5=1,IF(②選手情報入力!$T$7="",0,1),IF(②選手情報入力!$T$8="",0,1))))</f>
        <v/>
      </c>
      <c r="AF5" t="str">
        <f>IF(E5="","",IF(②選手情報入力!T14="","",2))</f>
        <v/>
      </c>
      <c r="AG5" t="str">
        <f>IF(E5="","",IF(②選手情報入力!V14="","",IF(K5=1,種目情報!$J$5,種目情報!$J$7)))</f>
        <v/>
      </c>
      <c r="AH5" t="str">
        <f>IF(E5="","",IF(②選手情報入力!V14="","",IF(K5=1,IF(②選手情報入力!$W$7="","",②選手情報入力!$W$7),IF(②選手情報入力!$W$8="","",②選手情報入力!$W$8))))</f>
        <v/>
      </c>
      <c r="AI5" t="str">
        <f>IF(E5="","",IF(②選手情報入力!V14="","",IF(K5=1,IF(②選手情報入力!$V$7="",0,1),IF(②選手情報入力!$V$8="",0,1))))</f>
        <v/>
      </c>
      <c r="AJ5" t="str">
        <f>IF(E5="","",IF(②選手情報入力!V14="","",2))</f>
        <v/>
      </c>
    </row>
    <row r="6" spans="1:36">
      <c r="A6" t="str">
        <f t="shared" si="0"/>
        <v/>
      </c>
      <c r="B6" t="str">
        <f>IF(E6="","",①団体情報入力!$C$5)</f>
        <v/>
      </c>
      <c r="D6" t="str">
        <f>IF(E6="","",①団体情報入力!C$10)</f>
        <v/>
      </c>
      <c r="E6" t="str">
        <f>IF(②選手情報入力!C15="","",②選手情報入力!C15)</f>
        <v/>
      </c>
      <c r="F6" t="str">
        <f>IF(E6="","",②選手情報入力!D15)</f>
        <v/>
      </c>
      <c r="G6" t="str">
        <f>IF(E6="","",ASC(②選手情報入力!E15))</f>
        <v/>
      </c>
      <c r="H6" t="str">
        <f t="shared" si="1"/>
        <v/>
      </c>
      <c r="I6" t="str">
        <f>IF(E6="","",②選手情報入力!F15&amp;" "&amp;②選手情報入力!G15)</f>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2"/>
        <v/>
      </c>
      <c r="Q6" t="str">
        <f>IF(E6="","",IF(②選手情報入力!L15="","",IF(K6=1,VLOOKUP(②選手情報入力!L15,種目情報!$A$4:$B$167,2,FALSE),VLOOKUP(②選手情報入力!L15,種目情報!$E$4:$F$142,2,FALSE))))</f>
        <v/>
      </c>
      <c r="R6" t="str">
        <f>IF(E6="","",IF(②選手情報入力!M15="","",②選手情報入力!M15))</f>
        <v/>
      </c>
      <c r="S6" s="28"/>
      <c r="T6" t="str">
        <f>IF(E6="","",IF(②選手情報入力!L15="","",IF(K6=1,VLOOKUP(②選手情報入力!L15,種目情報!$A$4:$C$135,3,FALSE),VLOOKUP(②選手情報入力!L15,種目情報!$E$4:$G$135,3,FALSE))))</f>
        <v/>
      </c>
      <c r="U6" t="str">
        <f>IF(E6="","",IF(②選手情報入力!O15="","",IF(K6=1,VLOOKUP(②選手情報入力!O15,種目情報!$A$5:$B$151,2,FALSE),VLOOKUP(②選手情報入力!O15,種目情報!$E$5:$F$135,2,FALSE))))</f>
        <v/>
      </c>
      <c r="V6" t="str">
        <f>IF(E6="","",IF(②選手情報入力!P15="","",②選手情報入力!P15))</f>
        <v/>
      </c>
      <c r="W6" s="28"/>
      <c r="X6" t="str">
        <f>IF(E6="","",IF(②選手情報入力!O15="","",IF(K6=1,VLOOKUP(②選手情報入力!O15,種目情報!$A$5:$C$135,3,FALSE),VLOOKUP(②選手情報入力!O15,種目情報!$E$5:$G$135,3,FALSE))))</f>
        <v/>
      </c>
      <c r="Y6" t="str">
        <f>IF(E6="","",IF(②選手情報入力!R15="","",IF(K6=1,VLOOKUP(②選手情報入力!R15,種目情報!$A$5:$B$151,2,FALSE),VLOOKUP(②選手情報入力!R15,種目情報!$E$5:$F$135,2,FALSE))))</f>
        <v/>
      </c>
      <c r="Z6" t="str">
        <f>IF(E6="","",IF(②選手情報入力!S15="","",②選手情報入力!S15))</f>
        <v/>
      </c>
      <c r="AA6" s="28"/>
      <c r="AB6" t="str">
        <f>IF(E6="","",IF(②選手情報入力!R15="","",IF(K6=1,VLOOKUP(②選手情報入力!R15,種目情報!$A$5:$C$135,3,FALSE),VLOOKUP(②選手情報入力!R15,種目情報!$E$5:$G$135,3,FALSE))))</f>
        <v/>
      </c>
      <c r="AC6" t="str">
        <f>IF(E6="","",IF(②選手情報入力!T15="","",IF(K6=1,種目情報!$J$4,種目情報!$J$6)))</f>
        <v/>
      </c>
      <c r="AD6" t="str">
        <f>IF(E6="","",IF(②選手情報入力!T15="","",IF(K6=1,IF(②選手情報入力!$U$7="","",②選手情報入力!$U$7),IF(②選手情報入力!$U$8="","",②選手情報入力!$U$8))))</f>
        <v/>
      </c>
      <c r="AE6" t="str">
        <f>IF(E6="","",IF(②選手情報入力!T15="","",IF(K6=1,IF(②選手情報入力!$T$7="",0,1),IF(②選手情報入力!$T$8="",0,1))))</f>
        <v/>
      </c>
      <c r="AF6" t="str">
        <f>IF(E6="","",IF(②選手情報入力!T15="","",2))</f>
        <v/>
      </c>
      <c r="AG6" t="str">
        <f>IF(E6="","",IF(②選手情報入力!V15="","",IF(K6=1,種目情報!$J$5,種目情報!$J$7)))</f>
        <v/>
      </c>
      <c r="AH6" t="str">
        <f>IF(E6="","",IF(②選手情報入力!V15="","",IF(K6=1,IF(②選手情報入力!$W$7="","",②選手情報入力!$W$7),IF(②選手情報入力!$W$8="","",②選手情報入力!$W$8))))</f>
        <v/>
      </c>
      <c r="AI6" t="str">
        <f>IF(E6="","",IF(②選手情報入力!V15="","",IF(K6=1,IF(②選手情報入力!$V$7="",0,1),IF(②選手情報入力!$V$8="",0,1))))</f>
        <v/>
      </c>
      <c r="AJ6" t="str">
        <f>IF(E6="","",IF(②選手情報入力!V15="","",2))</f>
        <v/>
      </c>
    </row>
    <row r="7" spans="1:36">
      <c r="A7" t="str">
        <f t="shared" si="0"/>
        <v/>
      </c>
      <c r="B7" t="str">
        <f>IF(E7="","",①団体情報入力!$C$5)</f>
        <v/>
      </c>
      <c r="D7" t="str">
        <f>IF(E7="","",①団体情報入力!C$10)</f>
        <v/>
      </c>
      <c r="E7" t="str">
        <f>IF(②選手情報入力!C16="","",②選手情報入力!C16)</f>
        <v/>
      </c>
      <c r="F7" t="str">
        <f>IF(E7="","",②選手情報入力!D16)</f>
        <v/>
      </c>
      <c r="G7" t="str">
        <f>IF(E7="","",ASC(②選手情報入力!E16))</f>
        <v/>
      </c>
      <c r="H7" t="str">
        <f t="shared" si="1"/>
        <v/>
      </c>
      <c r="I7" t="str">
        <f>IF(E7="","",②選手情報入力!F16&amp;" "&amp;②選手情報入力!G16)</f>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2"/>
        <v/>
      </c>
      <c r="Q7" t="str">
        <f>IF(E7="","",IF(②選手情報入力!L16="","",IF(K7=1,VLOOKUP(②選手情報入力!L16,種目情報!$A$4:$B$167,2,FALSE),VLOOKUP(②選手情報入力!L16,種目情報!$E$4:$F$142,2,FALSE))))</f>
        <v/>
      </c>
      <c r="R7" t="str">
        <f>IF(E7="","",IF(②選手情報入力!M16="","",②選手情報入力!M16))</f>
        <v/>
      </c>
      <c r="S7" s="28"/>
      <c r="T7" t="str">
        <f>IF(E7="","",IF(②選手情報入力!L16="","",IF(K7=1,VLOOKUP(②選手情報入力!L16,種目情報!$A$4:$C$135,3,FALSE),VLOOKUP(②選手情報入力!L16,種目情報!$E$4:$G$135,3,FALSE))))</f>
        <v/>
      </c>
      <c r="U7" t="str">
        <f>IF(E7="","",IF(②選手情報入力!O16="","",IF(K7=1,VLOOKUP(②選手情報入力!O16,種目情報!$A$5:$B$151,2,FALSE),VLOOKUP(②選手情報入力!O16,種目情報!$E$5:$F$135,2,FALSE))))</f>
        <v/>
      </c>
      <c r="V7" t="str">
        <f>IF(E7="","",IF(②選手情報入力!P16="","",②選手情報入力!P16))</f>
        <v/>
      </c>
      <c r="W7" s="28"/>
      <c r="X7" t="str">
        <f>IF(E7="","",IF(②選手情報入力!O16="","",IF(K7=1,VLOOKUP(②選手情報入力!O16,種目情報!$A$5:$C$135,3,FALSE),VLOOKUP(②選手情報入力!O16,種目情報!$E$5:$G$135,3,FALSE))))</f>
        <v/>
      </c>
      <c r="Y7" t="str">
        <f>IF(E7="","",IF(②選手情報入力!R16="","",IF(K7=1,VLOOKUP(②選手情報入力!R16,種目情報!$A$5:$B$151,2,FALSE),VLOOKUP(②選手情報入力!R16,種目情報!$E$5:$F$135,2,FALSE))))</f>
        <v/>
      </c>
      <c r="Z7" t="str">
        <f>IF(E7="","",IF(②選手情報入力!S16="","",②選手情報入力!S16))</f>
        <v/>
      </c>
      <c r="AA7" s="28"/>
      <c r="AB7" t="str">
        <f>IF(E7="","",IF(②選手情報入力!R16="","",IF(K7=1,VLOOKUP(②選手情報入力!R16,種目情報!$A$5:$C$135,3,FALSE),VLOOKUP(②選手情報入力!R16,種目情報!$E$5:$G$135,3,FALSE))))</f>
        <v/>
      </c>
      <c r="AC7" t="str">
        <f>IF(E7="","",IF(②選手情報入力!T16="","",IF(K7=1,種目情報!$J$4,種目情報!$J$6)))</f>
        <v/>
      </c>
      <c r="AD7" t="str">
        <f>IF(E7="","",IF(②選手情報入力!T16="","",IF(K7=1,IF(②選手情報入力!$U$7="","",②選手情報入力!$U$7),IF(②選手情報入力!$U$8="","",②選手情報入力!$U$8))))</f>
        <v/>
      </c>
      <c r="AE7" t="str">
        <f>IF(E7="","",IF(②選手情報入力!T16="","",IF(K7=1,IF(②選手情報入力!$T$7="",0,1),IF(②選手情報入力!$T$8="",0,1))))</f>
        <v/>
      </c>
      <c r="AF7" t="str">
        <f>IF(E7="","",IF(②選手情報入力!T16="","",2))</f>
        <v/>
      </c>
      <c r="AG7" t="str">
        <f>IF(E7="","",IF(②選手情報入力!V16="","",IF(K7=1,種目情報!$J$5,種目情報!$J$7)))</f>
        <v/>
      </c>
      <c r="AH7" t="str">
        <f>IF(E7="","",IF(②選手情報入力!V16="","",IF(K7=1,IF(②選手情報入力!$W$7="","",②選手情報入力!$W$7),IF(②選手情報入力!$W$8="","",②選手情報入力!$W$8))))</f>
        <v/>
      </c>
      <c r="AI7" t="str">
        <f>IF(E7="","",IF(②選手情報入力!V16="","",IF(K7=1,IF(②選手情報入力!$V$7="",0,1),IF(②選手情報入力!$V$8="",0,1))))</f>
        <v/>
      </c>
      <c r="AJ7" t="str">
        <f>IF(E7="","",IF(②選手情報入力!V16="","",2))</f>
        <v/>
      </c>
    </row>
    <row r="8" spans="1:36">
      <c r="A8" t="str">
        <f t="shared" si="0"/>
        <v/>
      </c>
      <c r="B8" t="str">
        <f>IF(E8="","",①団体情報入力!$C$5)</f>
        <v/>
      </c>
      <c r="D8" t="str">
        <f>IF(E8="","",①団体情報入力!C$10)</f>
        <v/>
      </c>
      <c r="E8" t="str">
        <f>IF(②選手情報入力!C17="","",②選手情報入力!C17)</f>
        <v/>
      </c>
      <c r="F8" t="str">
        <f>IF(E8="","",②選手情報入力!D17)</f>
        <v/>
      </c>
      <c r="G8" t="str">
        <f>IF(E8="","",ASC(②選手情報入力!E17))</f>
        <v/>
      </c>
      <c r="H8" t="str">
        <f t="shared" si="1"/>
        <v/>
      </c>
      <c r="I8" t="str">
        <f>IF(E8="","",②選手情報入力!F17&amp;" "&amp;②選手情報入力!G17)</f>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2"/>
        <v/>
      </c>
      <c r="Q8" t="str">
        <f>IF(E8="","",IF(②選手情報入力!L17="","",IF(K8=1,VLOOKUP(②選手情報入力!L17,種目情報!$A$4:$B$167,2,FALSE),VLOOKUP(②選手情報入力!L17,種目情報!$E$4:$F$142,2,FALSE))))</f>
        <v/>
      </c>
      <c r="R8" t="str">
        <f>IF(E8="","",IF(②選手情報入力!M17="","",②選手情報入力!M17))</f>
        <v/>
      </c>
      <c r="S8" s="28"/>
      <c r="T8" t="str">
        <f>IF(E8="","",IF(②選手情報入力!L17="","",IF(K8=1,VLOOKUP(②選手情報入力!L17,種目情報!$A$4:$C$135,3,FALSE),VLOOKUP(②選手情報入力!L17,種目情報!$E$4:$G$135,3,FALSE))))</f>
        <v/>
      </c>
      <c r="U8" t="str">
        <f>IF(E8="","",IF(②選手情報入力!O17="","",IF(K8=1,VLOOKUP(②選手情報入力!O17,種目情報!$A$5:$B$151,2,FALSE),VLOOKUP(②選手情報入力!O17,種目情報!$E$5:$F$135,2,FALSE))))</f>
        <v/>
      </c>
      <c r="V8" t="str">
        <f>IF(E8="","",IF(②選手情報入力!P17="","",②選手情報入力!P17))</f>
        <v/>
      </c>
      <c r="W8" s="28"/>
      <c r="X8" t="str">
        <f>IF(E8="","",IF(②選手情報入力!O17="","",IF(K8=1,VLOOKUP(②選手情報入力!O17,種目情報!$A$5:$C$135,3,FALSE),VLOOKUP(②選手情報入力!O17,種目情報!$E$5:$G$135,3,FALSE))))</f>
        <v/>
      </c>
      <c r="Y8" t="str">
        <f>IF(E8="","",IF(②選手情報入力!R17="","",IF(K8=1,VLOOKUP(②選手情報入力!R17,種目情報!$A$5:$B$151,2,FALSE),VLOOKUP(②選手情報入力!R17,種目情報!$E$5:$F$135,2,FALSE))))</f>
        <v/>
      </c>
      <c r="Z8" t="str">
        <f>IF(E8="","",IF(②選手情報入力!S17="","",②選手情報入力!S17))</f>
        <v/>
      </c>
      <c r="AA8" s="28"/>
      <c r="AB8" t="str">
        <f>IF(E8="","",IF(②選手情報入力!R17="","",IF(K8=1,VLOOKUP(②選手情報入力!R17,種目情報!$A$5:$C$135,3,FALSE),VLOOKUP(②選手情報入力!R17,種目情報!$E$5:$G$135,3,FALSE))))</f>
        <v/>
      </c>
      <c r="AC8" t="str">
        <f>IF(E8="","",IF(②選手情報入力!T17="","",IF(K8=1,種目情報!$J$4,種目情報!$J$6)))</f>
        <v/>
      </c>
      <c r="AD8" t="str">
        <f>IF(E8="","",IF(②選手情報入力!T17="","",IF(K8=1,IF(②選手情報入力!$U$7="","",②選手情報入力!$U$7),IF(②選手情報入力!$U$8="","",②選手情報入力!$U$8))))</f>
        <v/>
      </c>
      <c r="AE8" t="str">
        <f>IF(E8="","",IF(②選手情報入力!T17="","",IF(K8=1,IF(②選手情報入力!$T$7="",0,1),IF(②選手情報入力!$T$8="",0,1))))</f>
        <v/>
      </c>
      <c r="AF8" t="str">
        <f>IF(E8="","",IF(②選手情報入力!T17="","",2))</f>
        <v/>
      </c>
      <c r="AG8" t="str">
        <f>IF(E8="","",IF(②選手情報入力!V17="","",IF(K8=1,種目情報!$J$5,種目情報!$J$7)))</f>
        <v/>
      </c>
      <c r="AH8" t="str">
        <f>IF(E8="","",IF(②選手情報入力!V17="","",IF(K8=1,IF(②選手情報入力!$W$7="","",②選手情報入力!$W$7),IF(②選手情報入力!$W$8="","",②選手情報入力!$W$8))))</f>
        <v/>
      </c>
      <c r="AI8" t="str">
        <f>IF(E8="","",IF(②選手情報入力!V17="","",IF(K8=1,IF(②選手情報入力!$V$7="",0,1),IF(②選手情報入力!$V$8="",0,1))))</f>
        <v/>
      </c>
      <c r="AJ8" t="str">
        <f>IF(E8="","",IF(②選手情報入力!V17="","",2))</f>
        <v/>
      </c>
    </row>
    <row r="9" spans="1:36">
      <c r="A9" t="str">
        <f t="shared" si="0"/>
        <v/>
      </c>
      <c r="B9" t="str">
        <f>IF(E9="","",①団体情報入力!$C$5)</f>
        <v/>
      </c>
      <c r="D9" t="str">
        <f>IF(E9="","",①団体情報入力!C$10)</f>
        <v/>
      </c>
      <c r="E9" t="str">
        <f>IF(②選手情報入力!C18="","",②選手情報入力!C18)</f>
        <v/>
      </c>
      <c r="F9" t="str">
        <f>IF(E9="","",②選手情報入力!D18)</f>
        <v/>
      </c>
      <c r="G9" t="str">
        <f>IF(E9="","",ASC(②選手情報入力!E18))</f>
        <v/>
      </c>
      <c r="H9" t="str">
        <f t="shared" si="1"/>
        <v/>
      </c>
      <c r="I9" t="str">
        <f>IF(E9="","",②選手情報入力!F18&amp;" "&amp;②選手情報入力!G18)</f>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2"/>
        <v/>
      </c>
      <c r="Q9" t="str">
        <f>IF(E9="","",IF(②選手情報入力!L18="","",IF(K9=1,VLOOKUP(②選手情報入力!L18,種目情報!$A$4:$B$167,2,FALSE),VLOOKUP(②選手情報入力!L18,種目情報!$E$4:$F$142,2,FALSE))))</f>
        <v/>
      </c>
      <c r="R9" t="str">
        <f>IF(E9="","",IF(②選手情報入力!M18="","",②選手情報入力!M18))</f>
        <v/>
      </c>
      <c r="S9" s="28"/>
      <c r="T9" t="str">
        <f>IF(E9="","",IF(②選手情報入力!L18="","",IF(K9=1,VLOOKUP(②選手情報入力!L18,種目情報!$A$4:$C$135,3,FALSE),VLOOKUP(②選手情報入力!L18,種目情報!$E$4:$G$135,3,FALSE))))</f>
        <v/>
      </c>
      <c r="U9" t="str">
        <f>IF(E9="","",IF(②選手情報入力!O18="","",IF(K9=1,VLOOKUP(②選手情報入力!O18,種目情報!$A$5:$B$151,2,FALSE),VLOOKUP(②選手情報入力!O18,種目情報!$E$5:$F$135,2,FALSE))))</f>
        <v/>
      </c>
      <c r="V9" t="str">
        <f>IF(E9="","",IF(②選手情報入力!P18="","",②選手情報入力!P18))</f>
        <v/>
      </c>
      <c r="W9" s="28"/>
      <c r="X9" t="str">
        <f>IF(E9="","",IF(②選手情報入力!O18="","",IF(K9=1,VLOOKUP(②選手情報入力!O18,種目情報!$A$5:$C$135,3,FALSE),VLOOKUP(②選手情報入力!O18,種目情報!$E$5:$G$135,3,FALSE))))</f>
        <v/>
      </c>
      <c r="Y9" t="str">
        <f>IF(E9="","",IF(②選手情報入力!R18="","",IF(K9=1,VLOOKUP(②選手情報入力!R18,種目情報!$A$5:$B$151,2,FALSE),VLOOKUP(②選手情報入力!R18,種目情報!$E$5:$F$135,2,FALSE))))</f>
        <v/>
      </c>
      <c r="Z9" t="str">
        <f>IF(E9="","",IF(②選手情報入力!S18="","",②選手情報入力!S18))</f>
        <v/>
      </c>
      <c r="AA9" s="28"/>
      <c r="AB9" t="str">
        <f>IF(E9="","",IF(②選手情報入力!R18="","",IF(K9=1,VLOOKUP(②選手情報入力!R18,種目情報!$A$5:$C$135,3,FALSE),VLOOKUP(②選手情報入力!R18,種目情報!$E$5:$G$135,3,FALSE))))</f>
        <v/>
      </c>
      <c r="AC9" t="str">
        <f>IF(E9="","",IF(②選手情報入力!T18="","",IF(K9=1,種目情報!$J$4,種目情報!$J$6)))</f>
        <v/>
      </c>
      <c r="AD9" t="str">
        <f>IF(E9="","",IF(②選手情報入力!T18="","",IF(K9=1,IF(②選手情報入力!$U$7="","",②選手情報入力!$U$7),IF(②選手情報入力!$U$8="","",②選手情報入力!$U$8))))</f>
        <v/>
      </c>
      <c r="AE9" t="str">
        <f>IF(E9="","",IF(②選手情報入力!T18="","",IF(K9=1,IF(②選手情報入力!$T$7="",0,1),IF(②選手情報入力!$T$8="",0,1))))</f>
        <v/>
      </c>
      <c r="AF9" t="str">
        <f>IF(E9="","",IF(②選手情報入力!T18="","",2))</f>
        <v/>
      </c>
      <c r="AG9" t="str">
        <f>IF(E9="","",IF(②選手情報入力!V18="","",IF(K9=1,種目情報!$J$5,種目情報!$J$7)))</f>
        <v/>
      </c>
      <c r="AH9" t="str">
        <f>IF(E9="","",IF(②選手情報入力!V18="","",IF(K9=1,IF(②選手情報入力!$W$7="","",②選手情報入力!$W$7),IF(②選手情報入力!$W$8="","",②選手情報入力!$W$8))))</f>
        <v/>
      </c>
      <c r="AI9" t="str">
        <f>IF(E9="","",IF(②選手情報入力!V18="","",IF(K9=1,IF(②選手情報入力!$V$7="",0,1),IF(②選手情報入力!$V$8="",0,1))))</f>
        <v/>
      </c>
      <c r="AJ9" t="str">
        <f>IF(E9="","",IF(②選手情報入力!V18="","",2))</f>
        <v/>
      </c>
    </row>
    <row r="10" spans="1:36">
      <c r="A10" t="str">
        <f t="shared" si="0"/>
        <v/>
      </c>
      <c r="B10" t="str">
        <f>IF(E10="","",①団体情報入力!$C$5)</f>
        <v/>
      </c>
      <c r="D10" t="str">
        <f>IF(E10="","",①団体情報入力!C$10)</f>
        <v/>
      </c>
      <c r="E10" t="str">
        <f>IF(②選手情報入力!C19="","",②選手情報入力!C19)</f>
        <v/>
      </c>
      <c r="F10" t="str">
        <f>IF(E10="","",②選手情報入力!D19)</f>
        <v/>
      </c>
      <c r="G10" t="str">
        <f>IF(E10="","",ASC(②選手情報入力!E19))</f>
        <v/>
      </c>
      <c r="H10" t="str">
        <f t="shared" si="1"/>
        <v/>
      </c>
      <c r="I10" t="str">
        <f>IF(E10="","",②選手情報入力!F19&amp;" "&amp;②選手情報入力!G19)</f>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2"/>
        <v/>
      </c>
      <c r="Q10" t="str">
        <f>IF(E10="","",IF(②選手情報入力!L19="","",IF(K10=1,VLOOKUP(②選手情報入力!L19,種目情報!$A$4:$B$167,2,FALSE),VLOOKUP(②選手情報入力!L19,種目情報!$E$4:$F$142,2,FALSE))))</f>
        <v/>
      </c>
      <c r="R10" t="str">
        <f>IF(E10="","",IF(②選手情報入力!M19="","",②選手情報入力!M19))</f>
        <v/>
      </c>
      <c r="S10" s="28"/>
      <c r="T10" t="str">
        <f>IF(E10="","",IF(②選手情報入力!L19="","",IF(K10=1,VLOOKUP(②選手情報入力!L19,種目情報!$A$4:$C$135,3,FALSE),VLOOKUP(②選手情報入力!L19,種目情報!$E$4:$G$135,3,FALSE))))</f>
        <v/>
      </c>
      <c r="U10" t="str">
        <f>IF(E10="","",IF(②選手情報入力!O19="","",IF(K10=1,VLOOKUP(②選手情報入力!O19,種目情報!$A$5:$B$151,2,FALSE),VLOOKUP(②選手情報入力!O19,種目情報!$E$5:$F$135,2,FALSE))))</f>
        <v/>
      </c>
      <c r="V10" t="str">
        <f>IF(E10="","",IF(②選手情報入力!P19="","",②選手情報入力!P19))</f>
        <v/>
      </c>
      <c r="W10" s="28"/>
      <c r="X10" t="str">
        <f>IF(E10="","",IF(②選手情報入力!O19="","",IF(K10=1,VLOOKUP(②選手情報入力!O19,種目情報!$A$5:$C$135,3,FALSE),VLOOKUP(②選手情報入力!O19,種目情報!$E$5:$G$135,3,FALSE))))</f>
        <v/>
      </c>
      <c r="Y10" t="str">
        <f>IF(E10="","",IF(②選手情報入力!R19="","",IF(K10=1,VLOOKUP(②選手情報入力!R19,種目情報!$A$5:$B$151,2,FALSE),VLOOKUP(②選手情報入力!R19,種目情報!$E$5:$F$135,2,FALSE))))</f>
        <v/>
      </c>
      <c r="Z10" t="str">
        <f>IF(E10="","",IF(②選手情報入力!S19="","",②選手情報入力!S19))</f>
        <v/>
      </c>
      <c r="AA10" s="28"/>
      <c r="AB10" t="str">
        <f>IF(E10="","",IF(②選手情報入力!R19="","",IF(K10=1,VLOOKUP(②選手情報入力!R19,種目情報!$A$5:$C$135,3,FALSE),VLOOKUP(②選手情報入力!R19,種目情報!$E$5:$G$135,3,FALSE))))</f>
        <v/>
      </c>
      <c r="AC10" t="str">
        <f>IF(E10="","",IF(②選手情報入力!T19="","",IF(K10=1,種目情報!$J$4,種目情報!$J$6)))</f>
        <v/>
      </c>
      <c r="AD10" t="str">
        <f>IF(E10="","",IF(②選手情報入力!T19="","",IF(K10=1,IF(②選手情報入力!$U$7="","",②選手情報入力!$U$7),IF(②選手情報入力!$U$8="","",②選手情報入力!$U$8))))</f>
        <v/>
      </c>
      <c r="AE10" t="str">
        <f>IF(E10="","",IF(②選手情報入力!T19="","",IF(K10=1,IF(②選手情報入力!$T$7="",0,1),IF(②選手情報入力!$T$8="",0,1))))</f>
        <v/>
      </c>
      <c r="AF10" t="str">
        <f>IF(E10="","",IF(②選手情報入力!T19="","",2))</f>
        <v/>
      </c>
      <c r="AG10" t="str">
        <f>IF(E10="","",IF(②選手情報入力!V19="","",IF(K10=1,種目情報!$J$5,種目情報!$J$7)))</f>
        <v/>
      </c>
      <c r="AH10" t="str">
        <f>IF(E10="","",IF(②選手情報入力!V19="","",IF(K10=1,IF(②選手情報入力!$W$7="","",②選手情報入力!$W$7),IF(②選手情報入力!$W$8="","",②選手情報入力!$W$8))))</f>
        <v/>
      </c>
      <c r="AI10" t="str">
        <f>IF(E10="","",IF(②選手情報入力!V19="","",IF(K10=1,IF(②選手情報入力!$V$7="",0,1),IF(②選手情報入力!$V$8="",0,1))))</f>
        <v/>
      </c>
      <c r="AJ10" t="str">
        <f>IF(E10="","",IF(②選手情報入力!V19="","",2))</f>
        <v/>
      </c>
    </row>
    <row r="11" spans="1:36">
      <c r="A11" t="str">
        <f t="shared" si="0"/>
        <v/>
      </c>
      <c r="B11" t="str">
        <f>IF(E11="","",①団体情報入力!$C$5)</f>
        <v/>
      </c>
      <c r="D11" t="str">
        <f>IF(E11="","",①団体情報入力!C$10)</f>
        <v/>
      </c>
      <c r="E11" t="str">
        <f>IF(②選手情報入力!C20="","",②選手情報入力!C20)</f>
        <v/>
      </c>
      <c r="F11" t="str">
        <f>IF(E11="","",②選手情報入力!D20)</f>
        <v/>
      </c>
      <c r="G11" t="str">
        <f>IF(E11="","",ASC(②選手情報入力!E20))</f>
        <v/>
      </c>
      <c r="H11" t="str">
        <f t="shared" si="1"/>
        <v/>
      </c>
      <c r="I11" t="str">
        <f>IF(E11="","",②選手情報入力!F20&amp;" "&amp;②選手情報入力!G20)</f>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2"/>
        <v/>
      </c>
      <c r="Q11" t="str">
        <f>IF(E11="","",IF(②選手情報入力!L20="","",IF(K11=1,VLOOKUP(②選手情報入力!L20,種目情報!$A$4:$B$167,2,FALSE),VLOOKUP(②選手情報入力!L20,種目情報!$E$4:$F$142,2,FALSE))))</f>
        <v/>
      </c>
      <c r="R11" t="str">
        <f>IF(E11="","",IF(②選手情報入力!M20="","",②選手情報入力!M20))</f>
        <v/>
      </c>
      <c r="S11" s="28"/>
      <c r="T11" t="str">
        <f>IF(E11="","",IF(②選手情報入力!L20="","",IF(K11=1,VLOOKUP(②選手情報入力!L20,種目情報!$A$4:$C$135,3,FALSE),VLOOKUP(②選手情報入力!L20,種目情報!$E$4:$G$135,3,FALSE))))</f>
        <v/>
      </c>
      <c r="U11" t="str">
        <f>IF(E11="","",IF(②選手情報入力!O20="","",IF(K11=1,VLOOKUP(②選手情報入力!O20,種目情報!$A$5:$B$151,2,FALSE),VLOOKUP(②選手情報入力!O20,種目情報!$E$5:$F$135,2,FALSE))))</f>
        <v/>
      </c>
      <c r="V11" t="str">
        <f>IF(E11="","",IF(②選手情報入力!P20="","",②選手情報入力!P20))</f>
        <v/>
      </c>
      <c r="W11" s="28"/>
      <c r="X11" t="str">
        <f>IF(E11="","",IF(②選手情報入力!O20="","",IF(K11=1,VLOOKUP(②選手情報入力!O20,種目情報!$A$5:$C$135,3,FALSE),VLOOKUP(②選手情報入力!O20,種目情報!$E$5:$G$135,3,FALSE))))</f>
        <v/>
      </c>
      <c r="Y11" t="str">
        <f>IF(E11="","",IF(②選手情報入力!R20="","",IF(K11=1,VLOOKUP(②選手情報入力!R20,種目情報!$A$5:$B$151,2,FALSE),VLOOKUP(②選手情報入力!R20,種目情報!$E$5:$F$135,2,FALSE))))</f>
        <v/>
      </c>
      <c r="Z11" t="str">
        <f>IF(E11="","",IF(②選手情報入力!S20="","",②選手情報入力!S20))</f>
        <v/>
      </c>
      <c r="AA11" s="28"/>
      <c r="AB11" t="str">
        <f>IF(E11="","",IF(②選手情報入力!R20="","",IF(K11=1,VLOOKUP(②選手情報入力!R20,種目情報!$A$5:$C$135,3,FALSE),VLOOKUP(②選手情報入力!R20,種目情報!$E$5:$G$135,3,FALSE))))</f>
        <v/>
      </c>
      <c r="AC11" t="str">
        <f>IF(E11="","",IF(②選手情報入力!T20="","",IF(K11=1,種目情報!$J$4,種目情報!$J$6)))</f>
        <v/>
      </c>
      <c r="AD11" t="str">
        <f>IF(E11="","",IF(②選手情報入力!T20="","",IF(K11=1,IF(②選手情報入力!$U$7="","",②選手情報入力!$U$7),IF(②選手情報入力!$U$8="","",②選手情報入力!$U$8))))</f>
        <v/>
      </c>
      <c r="AE11" t="str">
        <f>IF(E11="","",IF(②選手情報入力!T20="","",IF(K11=1,IF(②選手情報入力!$T$7="",0,1),IF(②選手情報入力!$T$8="",0,1))))</f>
        <v/>
      </c>
      <c r="AF11" t="str">
        <f>IF(E11="","",IF(②選手情報入力!T20="","",2))</f>
        <v/>
      </c>
      <c r="AG11" t="str">
        <f>IF(E11="","",IF(②選手情報入力!V20="","",IF(K11=1,種目情報!$J$5,種目情報!$J$7)))</f>
        <v/>
      </c>
      <c r="AH11" t="str">
        <f>IF(E11="","",IF(②選手情報入力!V20="","",IF(K11=1,IF(②選手情報入力!$W$7="","",②選手情報入力!$W$7),IF(②選手情報入力!$W$8="","",②選手情報入力!$W$8))))</f>
        <v/>
      </c>
      <c r="AI11" t="str">
        <f>IF(E11="","",IF(②選手情報入力!V20="","",IF(K11=1,IF(②選手情報入力!$V$7="",0,1),IF(②選手情報入力!$V$8="",0,1))))</f>
        <v/>
      </c>
      <c r="AJ11" t="str">
        <f>IF(E11="","",IF(②選手情報入力!V20="","",2))</f>
        <v/>
      </c>
    </row>
    <row r="12" spans="1:36">
      <c r="A12" t="str">
        <f t="shared" si="0"/>
        <v/>
      </c>
      <c r="B12" t="str">
        <f>IF(E12="","",①団体情報入力!$C$5)</f>
        <v/>
      </c>
      <c r="D12" t="str">
        <f>IF(E12="","",①団体情報入力!C$10)</f>
        <v/>
      </c>
      <c r="E12" t="str">
        <f>IF(②選手情報入力!C21="","",②選手情報入力!C21)</f>
        <v/>
      </c>
      <c r="F12" t="str">
        <f>IF(E12="","",②選手情報入力!D21)</f>
        <v/>
      </c>
      <c r="G12" t="str">
        <f>IF(E12="","",ASC(②選手情報入力!E21))</f>
        <v/>
      </c>
      <c r="H12" t="str">
        <f t="shared" si="1"/>
        <v/>
      </c>
      <c r="I12" t="str">
        <f>IF(E12="","",②選手情報入力!F21&amp;" "&amp;②選手情報入力!G21)</f>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2"/>
        <v/>
      </c>
      <c r="Q12" t="str">
        <f>IF(E12="","",IF(②選手情報入力!L21="","",IF(K12=1,VLOOKUP(②選手情報入力!L21,種目情報!$A$4:$B$167,2,FALSE),VLOOKUP(②選手情報入力!L21,種目情報!$E$4:$F$142,2,FALSE))))</f>
        <v/>
      </c>
      <c r="R12" t="str">
        <f>IF(E12="","",IF(②選手情報入力!M21="","",②選手情報入力!M21))</f>
        <v/>
      </c>
      <c r="S12" s="28"/>
      <c r="T12" t="str">
        <f>IF(E12="","",IF(②選手情報入力!L21="","",IF(K12=1,VLOOKUP(②選手情報入力!L21,種目情報!$A$4:$C$135,3,FALSE),VLOOKUP(②選手情報入力!L21,種目情報!$E$4:$G$135,3,FALSE))))</f>
        <v/>
      </c>
      <c r="U12" t="str">
        <f>IF(E12="","",IF(②選手情報入力!O21="","",IF(K12=1,VLOOKUP(②選手情報入力!O21,種目情報!$A$5:$B$151,2,FALSE),VLOOKUP(②選手情報入力!O21,種目情報!$E$5:$F$135,2,FALSE))))</f>
        <v/>
      </c>
      <c r="V12" t="str">
        <f>IF(E12="","",IF(②選手情報入力!P21="","",②選手情報入力!P21))</f>
        <v/>
      </c>
      <c r="W12" s="28"/>
      <c r="X12" t="str">
        <f>IF(E12="","",IF(②選手情報入力!O21="","",IF(K12=1,VLOOKUP(②選手情報入力!O21,種目情報!$A$5:$C$135,3,FALSE),VLOOKUP(②選手情報入力!O21,種目情報!$E$5:$G$135,3,FALSE))))</f>
        <v/>
      </c>
      <c r="Y12" t="str">
        <f>IF(E12="","",IF(②選手情報入力!R21="","",IF(K12=1,VLOOKUP(②選手情報入力!R21,種目情報!$A$5:$B$151,2,FALSE),VLOOKUP(②選手情報入力!R21,種目情報!$E$5:$F$135,2,FALSE))))</f>
        <v/>
      </c>
      <c r="Z12" t="str">
        <f>IF(E12="","",IF(②選手情報入力!S21="","",②選手情報入力!S21))</f>
        <v/>
      </c>
      <c r="AA12" s="28"/>
      <c r="AB12" t="str">
        <f>IF(E12="","",IF(②選手情報入力!R21="","",IF(K12=1,VLOOKUP(②選手情報入力!R21,種目情報!$A$5:$C$135,3,FALSE),VLOOKUP(②選手情報入力!R21,種目情報!$E$5:$G$135,3,FALSE))))</f>
        <v/>
      </c>
      <c r="AC12" t="str">
        <f>IF(E12="","",IF(②選手情報入力!T21="","",IF(K12=1,種目情報!$J$4,種目情報!$J$6)))</f>
        <v/>
      </c>
      <c r="AD12" t="str">
        <f>IF(E12="","",IF(②選手情報入力!T21="","",IF(K12=1,IF(②選手情報入力!$U$7="","",②選手情報入力!$U$7),IF(②選手情報入力!$U$8="","",②選手情報入力!$U$8))))</f>
        <v/>
      </c>
      <c r="AE12" t="str">
        <f>IF(E12="","",IF(②選手情報入力!T21="","",IF(K12=1,IF(②選手情報入力!$T$7="",0,1),IF(②選手情報入力!$T$8="",0,1))))</f>
        <v/>
      </c>
      <c r="AF12" t="str">
        <f>IF(E12="","",IF(②選手情報入力!T21="","",2))</f>
        <v/>
      </c>
      <c r="AG12" t="str">
        <f>IF(E12="","",IF(②選手情報入力!V21="","",IF(K12=1,種目情報!$J$5,種目情報!$J$7)))</f>
        <v/>
      </c>
      <c r="AH12" t="str">
        <f>IF(E12="","",IF(②選手情報入力!V21="","",IF(K12=1,IF(②選手情報入力!$W$7="","",②選手情報入力!$W$7),IF(②選手情報入力!$W$8="","",②選手情報入力!$W$8))))</f>
        <v/>
      </c>
      <c r="AI12" t="str">
        <f>IF(E12="","",IF(②選手情報入力!V21="","",IF(K12=1,IF(②選手情報入力!$V$7="",0,1),IF(②選手情報入力!$V$8="",0,1))))</f>
        <v/>
      </c>
      <c r="AJ12" t="str">
        <f>IF(E12="","",IF(②選手情報入力!V21="","",2))</f>
        <v/>
      </c>
    </row>
    <row r="13" spans="1:36">
      <c r="A13" t="str">
        <f t="shared" si="0"/>
        <v/>
      </c>
      <c r="B13" t="str">
        <f>IF(E13="","",①団体情報入力!$C$5)</f>
        <v/>
      </c>
      <c r="D13" t="str">
        <f>IF(E13="","",①団体情報入力!C$10)</f>
        <v/>
      </c>
      <c r="E13" t="str">
        <f>IF(②選手情報入力!C22="","",②選手情報入力!C22)</f>
        <v/>
      </c>
      <c r="F13" t="str">
        <f>IF(E13="","",②選手情報入力!D22)</f>
        <v/>
      </c>
      <c r="G13" t="str">
        <f>IF(E13="","",ASC(②選手情報入力!E22))</f>
        <v/>
      </c>
      <c r="H13" t="str">
        <f t="shared" si="1"/>
        <v/>
      </c>
      <c r="I13" t="str">
        <f>IF(E13="","",②選手情報入力!F22&amp;" "&amp;②選手情報入力!G22)</f>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2"/>
        <v/>
      </c>
      <c r="Q13" t="str">
        <f>IF(E13="","",IF(②選手情報入力!L22="","",IF(K13=1,VLOOKUP(②選手情報入力!L22,種目情報!$A$4:$B$167,2,FALSE),VLOOKUP(②選手情報入力!L22,種目情報!$E$4:$F$142,2,FALSE))))</f>
        <v/>
      </c>
      <c r="R13" t="str">
        <f>IF(E13="","",IF(②選手情報入力!M22="","",②選手情報入力!M22))</f>
        <v/>
      </c>
      <c r="S13" s="28"/>
      <c r="T13" t="str">
        <f>IF(E13="","",IF(②選手情報入力!L22="","",IF(K13=1,VLOOKUP(②選手情報入力!L22,種目情報!$A$4:$C$135,3,FALSE),VLOOKUP(②選手情報入力!L22,種目情報!$E$4:$G$135,3,FALSE))))</f>
        <v/>
      </c>
      <c r="U13" t="str">
        <f>IF(E13="","",IF(②選手情報入力!O22="","",IF(K13=1,VLOOKUP(②選手情報入力!O22,種目情報!$A$5:$B$151,2,FALSE),VLOOKUP(②選手情報入力!O22,種目情報!$E$5:$F$135,2,FALSE))))</f>
        <v/>
      </c>
      <c r="V13" t="str">
        <f>IF(E13="","",IF(②選手情報入力!P22="","",②選手情報入力!P22))</f>
        <v/>
      </c>
      <c r="W13" s="28"/>
      <c r="X13" t="str">
        <f>IF(E13="","",IF(②選手情報入力!O22="","",IF(K13=1,VLOOKUP(②選手情報入力!O22,種目情報!$A$5:$C$135,3,FALSE),VLOOKUP(②選手情報入力!O22,種目情報!$E$5:$G$135,3,FALSE))))</f>
        <v/>
      </c>
      <c r="Y13" t="str">
        <f>IF(E13="","",IF(②選手情報入力!R22="","",IF(K13=1,VLOOKUP(②選手情報入力!R22,種目情報!$A$5:$B$151,2,FALSE),VLOOKUP(②選手情報入力!R22,種目情報!$E$5:$F$135,2,FALSE))))</f>
        <v/>
      </c>
      <c r="Z13" t="str">
        <f>IF(E13="","",IF(②選手情報入力!S22="","",②選手情報入力!S22))</f>
        <v/>
      </c>
      <c r="AA13" s="28"/>
      <c r="AB13" t="str">
        <f>IF(E13="","",IF(②選手情報入力!R22="","",IF(K13=1,VLOOKUP(②選手情報入力!R22,種目情報!$A$5:$C$135,3,FALSE),VLOOKUP(②選手情報入力!R22,種目情報!$E$5:$G$135,3,FALSE))))</f>
        <v/>
      </c>
      <c r="AC13" t="str">
        <f>IF(E13="","",IF(②選手情報入力!T22="","",IF(K13=1,種目情報!$J$4,種目情報!$J$6)))</f>
        <v/>
      </c>
      <c r="AD13" t="str">
        <f>IF(E13="","",IF(②選手情報入力!T22="","",IF(K13=1,IF(②選手情報入力!$U$7="","",②選手情報入力!$U$7),IF(②選手情報入力!$U$8="","",②選手情報入力!$U$8))))</f>
        <v/>
      </c>
      <c r="AE13" t="str">
        <f>IF(E13="","",IF(②選手情報入力!T22="","",IF(K13=1,IF(②選手情報入力!$T$7="",0,1),IF(②選手情報入力!$T$8="",0,1))))</f>
        <v/>
      </c>
      <c r="AF13" t="str">
        <f>IF(E13="","",IF(②選手情報入力!T22="","",2))</f>
        <v/>
      </c>
      <c r="AG13" t="str">
        <f>IF(E13="","",IF(②選手情報入力!V22="","",IF(K13=1,種目情報!$J$5,種目情報!$J$7)))</f>
        <v/>
      </c>
      <c r="AH13" t="str">
        <f>IF(E13="","",IF(②選手情報入力!V22="","",IF(K13=1,IF(②選手情報入力!$W$7="","",②選手情報入力!$W$7),IF(②選手情報入力!$W$8="","",②選手情報入力!$W$8))))</f>
        <v/>
      </c>
      <c r="AI13" t="str">
        <f>IF(E13="","",IF(②選手情報入力!V22="","",IF(K13=1,IF(②選手情報入力!$V$7="",0,1),IF(②選手情報入力!$V$8="",0,1))))</f>
        <v/>
      </c>
      <c r="AJ13" t="str">
        <f>IF(E13="","",IF(②選手情報入力!V22="","",2))</f>
        <v/>
      </c>
    </row>
    <row r="14" spans="1:36">
      <c r="A14" t="str">
        <f t="shared" si="0"/>
        <v/>
      </c>
      <c r="B14" t="str">
        <f>IF(E14="","",①団体情報入力!$C$5)</f>
        <v/>
      </c>
      <c r="D14" t="str">
        <f>IF(E14="","",①団体情報入力!C$10)</f>
        <v/>
      </c>
      <c r="E14" t="str">
        <f>IF(②選手情報入力!C23="","",②選手情報入力!C23)</f>
        <v/>
      </c>
      <c r="F14" t="str">
        <f>IF(E14="","",②選手情報入力!D23)</f>
        <v/>
      </c>
      <c r="G14" t="str">
        <f>IF(E14="","",ASC(②選手情報入力!E23))</f>
        <v/>
      </c>
      <c r="H14" t="str">
        <f t="shared" si="1"/>
        <v/>
      </c>
      <c r="I14" t="str">
        <f>IF(E14="","",②選手情報入力!F23&amp;" "&amp;②選手情報入力!G23)</f>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2"/>
        <v/>
      </c>
      <c r="Q14" t="str">
        <f>IF(E14="","",IF(②選手情報入力!L23="","",IF(K14=1,VLOOKUP(②選手情報入力!L23,種目情報!$A$4:$B$167,2,FALSE),VLOOKUP(②選手情報入力!L23,種目情報!$E$4:$F$142,2,FALSE))))</f>
        <v/>
      </c>
      <c r="R14" t="str">
        <f>IF(E14="","",IF(②選手情報入力!M23="","",②選手情報入力!M23))</f>
        <v/>
      </c>
      <c r="S14" s="28"/>
      <c r="T14" t="str">
        <f>IF(E14="","",IF(②選手情報入力!L23="","",IF(K14=1,VLOOKUP(②選手情報入力!L23,種目情報!$A$4:$C$135,3,FALSE),VLOOKUP(②選手情報入力!L23,種目情報!$E$4:$G$135,3,FALSE))))</f>
        <v/>
      </c>
      <c r="U14" t="str">
        <f>IF(E14="","",IF(②選手情報入力!O23="","",IF(K14=1,VLOOKUP(②選手情報入力!O23,種目情報!$A$5:$B$151,2,FALSE),VLOOKUP(②選手情報入力!O23,種目情報!$E$5:$F$135,2,FALSE))))</f>
        <v/>
      </c>
      <c r="V14" t="str">
        <f>IF(E14="","",IF(②選手情報入力!P23="","",②選手情報入力!P23))</f>
        <v/>
      </c>
      <c r="W14" s="28"/>
      <c r="X14" t="str">
        <f>IF(E14="","",IF(②選手情報入力!O23="","",IF(K14=1,VLOOKUP(②選手情報入力!O23,種目情報!$A$5:$C$135,3,FALSE),VLOOKUP(②選手情報入力!O23,種目情報!$E$5:$G$135,3,FALSE))))</f>
        <v/>
      </c>
      <c r="Y14" t="str">
        <f>IF(E14="","",IF(②選手情報入力!R23="","",IF(K14=1,VLOOKUP(②選手情報入力!R23,種目情報!$A$5:$B$151,2,FALSE),VLOOKUP(②選手情報入力!R23,種目情報!$E$5:$F$135,2,FALSE))))</f>
        <v/>
      </c>
      <c r="Z14" t="str">
        <f>IF(E14="","",IF(②選手情報入力!S23="","",②選手情報入力!S23))</f>
        <v/>
      </c>
      <c r="AA14" s="28"/>
      <c r="AB14" t="str">
        <f>IF(E14="","",IF(②選手情報入力!R23="","",IF(K14=1,VLOOKUP(②選手情報入力!R23,種目情報!$A$5:$C$135,3,FALSE),VLOOKUP(②選手情報入力!R23,種目情報!$E$5:$G$135,3,FALSE))))</f>
        <v/>
      </c>
      <c r="AC14" t="str">
        <f>IF(E14="","",IF(②選手情報入力!T23="","",IF(K14=1,種目情報!$J$4,種目情報!$J$6)))</f>
        <v/>
      </c>
      <c r="AD14" t="str">
        <f>IF(E14="","",IF(②選手情報入力!T23="","",IF(K14=1,IF(②選手情報入力!$U$7="","",②選手情報入力!$U$7),IF(②選手情報入力!$U$8="","",②選手情報入力!$U$8))))</f>
        <v/>
      </c>
      <c r="AE14" t="str">
        <f>IF(E14="","",IF(②選手情報入力!T23="","",IF(K14=1,IF(②選手情報入力!$T$7="",0,1),IF(②選手情報入力!$T$8="",0,1))))</f>
        <v/>
      </c>
      <c r="AF14" t="str">
        <f>IF(E14="","",IF(②選手情報入力!T23="","",2))</f>
        <v/>
      </c>
      <c r="AG14" t="str">
        <f>IF(E14="","",IF(②選手情報入力!V23="","",IF(K14=1,種目情報!$J$5,種目情報!$J$7)))</f>
        <v/>
      </c>
      <c r="AH14" t="str">
        <f>IF(E14="","",IF(②選手情報入力!V23="","",IF(K14=1,IF(②選手情報入力!$W$7="","",②選手情報入力!$W$7),IF(②選手情報入力!$W$8="","",②選手情報入力!$W$8))))</f>
        <v/>
      </c>
      <c r="AI14" t="str">
        <f>IF(E14="","",IF(②選手情報入力!V23="","",IF(K14=1,IF(②選手情報入力!$V$7="",0,1),IF(②選手情報入力!$V$8="",0,1))))</f>
        <v/>
      </c>
      <c r="AJ14" t="str">
        <f>IF(E14="","",IF(②選手情報入力!V23="","",2))</f>
        <v/>
      </c>
    </row>
    <row r="15" spans="1:36">
      <c r="A15" t="str">
        <f t="shared" si="0"/>
        <v/>
      </c>
      <c r="B15" t="str">
        <f>IF(E15="","",①団体情報入力!$C$5)</f>
        <v/>
      </c>
      <c r="D15" t="str">
        <f>IF(E15="","",①団体情報入力!C$10)</f>
        <v/>
      </c>
      <c r="E15" t="str">
        <f>IF(②選手情報入力!C24="","",②選手情報入力!C24)</f>
        <v/>
      </c>
      <c r="F15" t="str">
        <f>IF(E15="","",②選手情報入力!D24)</f>
        <v/>
      </c>
      <c r="G15" t="str">
        <f>IF(E15="","",ASC(②選手情報入力!E24))</f>
        <v/>
      </c>
      <c r="H15" t="str">
        <f t="shared" si="1"/>
        <v/>
      </c>
      <c r="I15" t="str">
        <f>IF(E15="","",②選手情報入力!F24&amp;" "&amp;②選手情報入力!G24)</f>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2"/>
        <v/>
      </c>
      <c r="Q15" t="str">
        <f>IF(E15="","",IF(②選手情報入力!L24="","",IF(K15=1,VLOOKUP(②選手情報入力!L24,種目情報!$A$4:$B$167,2,FALSE),VLOOKUP(②選手情報入力!L24,種目情報!$E$4:$F$142,2,FALSE))))</f>
        <v/>
      </c>
      <c r="R15" t="str">
        <f>IF(E15="","",IF(②選手情報入力!M24="","",②選手情報入力!M24))</f>
        <v/>
      </c>
      <c r="S15" s="28"/>
      <c r="T15" t="str">
        <f>IF(E15="","",IF(②選手情報入力!L24="","",IF(K15=1,VLOOKUP(②選手情報入力!L24,種目情報!$A$4:$C$135,3,FALSE),VLOOKUP(②選手情報入力!L24,種目情報!$E$4:$G$135,3,FALSE))))</f>
        <v/>
      </c>
      <c r="U15" t="str">
        <f>IF(E15="","",IF(②選手情報入力!O24="","",IF(K15=1,VLOOKUP(②選手情報入力!O24,種目情報!$A$5:$B$151,2,FALSE),VLOOKUP(②選手情報入力!O24,種目情報!$E$5:$F$135,2,FALSE))))</f>
        <v/>
      </c>
      <c r="V15" t="str">
        <f>IF(E15="","",IF(②選手情報入力!P24="","",②選手情報入力!P24))</f>
        <v/>
      </c>
      <c r="W15" s="28"/>
      <c r="X15" t="str">
        <f>IF(E15="","",IF(②選手情報入力!O24="","",IF(K15=1,VLOOKUP(②選手情報入力!O24,種目情報!$A$5:$C$135,3,FALSE),VLOOKUP(②選手情報入力!O24,種目情報!$E$5:$G$135,3,FALSE))))</f>
        <v/>
      </c>
      <c r="Y15" t="str">
        <f>IF(E15="","",IF(②選手情報入力!R24="","",IF(K15=1,VLOOKUP(②選手情報入力!R24,種目情報!$A$5:$B$151,2,FALSE),VLOOKUP(②選手情報入力!R24,種目情報!$E$5:$F$135,2,FALSE))))</f>
        <v/>
      </c>
      <c r="Z15" t="str">
        <f>IF(E15="","",IF(②選手情報入力!S24="","",②選手情報入力!S24))</f>
        <v/>
      </c>
      <c r="AA15" s="28"/>
      <c r="AB15" t="str">
        <f>IF(E15="","",IF(②選手情報入力!R24="","",IF(K15=1,VLOOKUP(②選手情報入力!R24,種目情報!$A$5:$C$135,3,FALSE),VLOOKUP(②選手情報入力!R24,種目情報!$E$5:$G$135,3,FALSE))))</f>
        <v/>
      </c>
      <c r="AC15" t="str">
        <f>IF(E15="","",IF(②選手情報入力!T24="","",IF(K15=1,種目情報!$J$4,種目情報!$J$6)))</f>
        <v/>
      </c>
      <c r="AD15" t="str">
        <f>IF(E15="","",IF(②選手情報入力!T24="","",IF(K15=1,IF(②選手情報入力!$U$7="","",②選手情報入力!$U$7),IF(②選手情報入力!$U$8="","",②選手情報入力!$U$8))))</f>
        <v/>
      </c>
      <c r="AE15" t="str">
        <f>IF(E15="","",IF(②選手情報入力!T24="","",IF(K15=1,IF(②選手情報入力!$T$7="",0,1),IF(②選手情報入力!$T$8="",0,1))))</f>
        <v/>
      </c>
      <c r="AF15" t="str">
        <f>IF(E15="","",IF(②選手情報入力!T24="","",2))</f>
        <v/>
      </c>
      <c r="AG15" t="str">
        <f>IF(E15="","",IF(②選手情報入力!V24="","",IF(K15=1,種目情報!$J$5,種目情報!$J$7)))</f>
        <v/>
      </c>
      <c r="AH15" t="str">
        <f>IF(E15="","",IF(②選手情報入力!V24="","",IF(K15=1,IF(②選手情報入力!$W$7="","",②選手情報入力!$W$7),IF(②選手情報入力!$W$8="","",②選手情報入力!$W$8))))</f>
        <v/>
      </c>
      <c r="AI15" t="str">
        <f>IF(E15="","",IF(②選手情報入力!V24="","",IF(K15=1,IF(②選手情報入力!$V$7="",0,1),IF(②選手情報入力!$V$8="",0,1))))</f>
        <v/>
      </c>
      <c r="AJ15" t="str">
        <f>IF(E15="","",IF(②選手情報入力!V24="","",2))</f>
        <v/>
      </c>
    </row>
    <row r="16" spans="1:36">
      <c r="A16" t="str">
        <f t="shared" si="0"/>
        <v/>
      </c>
      <c r="B16" t="str">
        <f>IF(E16="","",①団体情報入力!$C$5)</f>
        <v/>
      </c>
      <c r="D16" t="str">
        <f>IF(E16="","",①団体情報入力!C$10)</f>
        <v/>
      </c>
      <c r="E16" t="str">
        <f>IF(②選手情報入力!C25="","",②選手情報入力!C25)</f>
        <v/>
      </c>
      <c r="F16" t="str">
        <f>IF(E16="","",②選手情報入力!D25)</f>
        <v/>
      </c>
      <c r="G16" t="str">
        <f>IF(E16="","",ASC(②選手情報入力!E25))</f>
        <v/>
      </c>
      <c r="H16" t="str">
        <f t="shared" si="1"/>
        <v/>
      </c>
      <c r="I16" t="str">
        <f>IF(E16="","",②選手情報入力!F25&amp;" "&amp;②選手情報入力!G25)</f>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2"/>
        <v/>
      </c>
      <c r="Q16" t="str">
        <f>IF(E16="","",IF(②選手情報入力!L25="","",IF(K16=1,VLOOKUP(②選手情報入力!L25,種目情報!$A$4:$B$167,2,FALSE),VLOOKUP(②選手情報入力!L25,種目情報!$E$4:$F$142,2,FALSE))))</f>
        <v/>
      </c>
      <c r="R16" t="str">
        <f>IF(E16="","",IF(②選手情報入力!M25="","",②選手情報入力!M25))</f>
        <v/>
      </c>
      <c r="S16" s="28"/>
      <c r="T16" t="str">
        <f>IF(E16="","",IF(②選手情報入力!L25="","",IF(K16=1,VLOOKUP(②選手情報入力!L25,種目情報!$A$4:$C$135,3,FALSE),VLOOKUP(②選手情報入力!L25,種目情報!$E$4:$G$135,3,FALSE))))</f>
        <v/>
      </c>
      <c r="U16" t="str">
        <f>IF(E16="","",IF(②選手情報入力!O25="","",IF(K16=1,VLOOKUP(②選手情報入力!O25,種目情報!$A$5:$B$151,2,FALSE),VLOOKUP(②選手情報入力!O25,種目情報!$E$5:$F$135,2,FALSE))))</f>
        <v/>
      </c>
      <c r="V16" t="str">
        <f>IF(E16="","",IF(②選手情報入力!P25="","",②選手情報入力!P25))</f>
        <v/>
      </c>
      <c r="W16" s="28"/>
      <c r="X16" t="str">
        <f>IF(E16="","",IF(②選手情報入力!O25="","",IF(K16=1,VLOOKUP(②選手情報入力!O25,種目情報!$A$5:$C$135,3,FALSE),VLOOKUP(②選手情報入力!O25,種目情報!$E$5:$G$135,3,FALSE))))</f>
        <v/>
      </c>
      <c r="Y16" t="str">
        <f>IF(E16="","",IF(②選手情報入力!R25="","",IF(K16=1,VLOOKUP(②選手情報入力!R25,種目情報!$A$5:$B$151,2,FALSE),VLOOKUP(②選手情報入力!R25,種目情報!$E$5:$F$135,2,FALSE))))</f>
        <v/>
      </c>
      <c r="Z16" t="str">
        <f>IF(E16="","",IF(②選手情報入力!S25="","",②選手情報入力!S25))</f>
        <v/>
      </c>
      <c r="AA16" s="28"/>
      <c r="AB16" t="str">
        <f>IF(E16="","",IF(②選手情報入力!R25="","",IF(K16=1,VLOOKUP(②選手情報入力!R25,種目情報!$A$5:$C$135,3,FALSE),VLOOKUP(②選手情報入力!R25,種目情報!$E$5:$G$135,3,FALSE))))</f>
        <v/>
      </c>
      <c r="AC16" t="str">
        <f>IF(E16="","",IF(②選手情報入力!T25="","",IF(K16=1,種目情報!$J$4,種目情報!$J$6)))</f>
        <v/>
      </c>
      <c r="AD16" t="str">
        <f>IF(E16="","",IF(②選手情報入力!T25="","",IF(K16=1,IF(②選手情報入力!$U$7="","",②選手情報入力!$U$7),IF(②選手情報入力!$U$8="","",②選手情報入力!$U$8))))</f>
        <v/>
      </c>
      <c r="AE16" t="str">
        <f>IF(E16="","",IF(②選手情報入力!T25="","",IF(K16=1,IF(②選手情報入力!$T$7="",0,1),IF(②選手情報入力!$T$8="",0,1))))</f>
        <v/>
      </c>
      <c r="AF16" t="str">
        <f>IF(E16="","",IF(②選手情報入力!T25="","",2))</f>
        <v/>
      </c>
      <c r="AG16" t="str">
        <f>IF(E16="","",IF(②選手情報入力!V25="","",IF(K16=1,種目情報!$J$5,種目情報!$J$7)))</f>
        <v/>
      </c>
      <c r="AH16" t="str">
        <f>IF(E16="","",IF(②選手情報入力!V25="","",IF(K16=1,IF(②選手情報入力!$W$7="","",②選手情報入力!$W$7),IF(②選手情報入力!$W$8="","",②選手情報入力!$W$8))))</f>
        <v/>
      </c>
      <c r="AI16" t="str">
        <f>IF(E16="","",IF(②選手情報入力!V25="","",IF(K16=1,IF(②選手情報入力!$V$7="",0,1),IF(②選手情報入力!$V$8="",0,1))))</f>
        <v/>
      </c>
      <c r="AJ16" t="str">
        <f>IF(E16="","",IF(②選手情報入力!V25="","",2))</f>
        <v/>
      </c>
    </row>
    <row r="17" spans="1:36">
      <c r="A17" t="str">
        <f t="shared" si="0"/>
        <v/>
      </c>
      <c r="B17" t="str">
        <f>IF(E17="","",①団体情報入力!$C$5)</f>
        <v/>
      </c>
      <c r="D17" t="str">
        <f>IF(E17="","",①団体情報入力!C$10)</f>
        <v/>
      </c>
      <c r="E17" t="str">
        <f>IF(②選手情報入力!C26="","",②選手情報入力!C26)</f>
        <v/>
      </c>
      <c r="F17" t="str">
        <f>IF(E17="","",②選手情報入力!D26)</f>
        <v/>
      </c>
      <c r="G17" t="str">
        <f>IF(E17="","",ASC(②選手情報入力!E26))</f>
        <v/>
      </c>
      <c r="H17" t="str">
        <f t="shared" si="1"/>
        <v/>
      </c>
      <c r="I17" t="str">
        <f>IF(E17="","",②選手情報入力!F26&amp;" "&amp;②選手情報入力!G26)</f>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2"/>
        <v/>
      </c>
      <c r="Q17" t="str">
        <f>IF(E17="","",IF(②選手情報入力!L26="","",IF(K17=1,VLOOKUP(②選手情報入力!L26,種目情報!$A$4:$B$167,2,FALSE),VLOOKUP(②選手情報入力!L26,種目情報!$E$4:$F$142,2,FALSE))))</f>
        <v/>
      </c>
      <c r="R17" t="str">
        <f>IF(E17="","",IF(②選手情報入力!M26="","",②選手情報入力!M26))</f>
        <v/>
      </c>
      <c r="S17" s="28"/>
      <c r="T17" t="str">
        <f>IF(E17="","",IF(②選手情報入力!L26="","",IF(K17=1,VLOOKUP(②選手情報入力!L26,種目情報!$A$4:$C$135,3,FALSE),VLOOKUP(②選手情報入力!L26,種目情報!$E$4:$G$135,3,FALSE))))</f>
        <v/>
      </c>
      <c r="U17" t="str">
        <f>IF(E17="","",IF(②選手情報入力!O26="","",IF(K17=1,VLOOKUP(②選手情報入力!O26,種目情報!$A$5:$B$151,2,FALSE),VLOOKUP(②選手情報入力!O26,種目情報!$E$5:$F$135,2,FALSE))))</f>
        <v/>
      </c>
      <c r="V17" t="str">
        <f>IF(E17="","",IF(②選手情報入力!P26="","",②選手情報入力!P26))</f>
        <v/>
      </c>
      <c r="W17" s="28"/>
      <c r="X17" t="str">
        <f>IF(E17="","",IF(②選手情報入力!O26="","",IF(K17=1,VLOOKUP(②選手情報入力!O26,種目情報!$A$5:$C$135,3,FALSE),VLOOKUP(②選手情報入力!O26,種目情報!$E$5:$G$135,3,FALSE))))</f>
        <v/>
      </c>
      <c r="Y17" t="str">
        <f>IF(E17="","",IF(②選手情報入力!R26="","",IF(K17=1,VLOOKUP(②選手情報入力!R26,種目情報!$A$5:$B$151,2,FALSE),VLOOKUP(②選手情報入力!R26,種目情報!$E$5:$F$135,2,FALSE))))</f>
        <v/>
      </c>
      <c r="Z17" t="str">
        <f>IF(E17="","",IF(②選手情報入力!S26="","",②選手情報入力!S26))</f>
        <v/>
      </c>
      <c r="AA17" s="28"/>
      <c r="AB17" t="str">
        <f>IF(E17="","",IF(②選手情報入力!R26="","",IF(K17=1,VLOOKUP(②選手情報入力!R26,種目情報!$A$5:$C$135,3,FALSE),VLOOKUP(②選手情報入力!R26,種目情報!$E$5:$G$135,3,FALSE))))</f>
        <v/>
      </c>
      <c r="AC17" t="str">
        <f>IF(E17="","",IF(②選手情報入力!T26="","",IF(K17=1,種目情報!$J$4,種目情報!$J$6)))</f>
        <v/>
      </c>
      <c r="AD17" t="str">
        <f>IF(E17="","",IF(②選手情報入力!T26="","",IF(K17=1,IF(②選手情報入力!$U$7="","",②選手情報入力!$U$7),IF(②選手情報入力!$U$8="","",②選手情報入力!$U$8))))</f>
        <v/>
      </c>
      <c r="AE17" t="str">
        <f>IF(E17="","",IF(②選手情報入力!T26="","",IF(K17=1,IF(②選手情報入力!$T$7="",0,1),IF(②選手情報入力!$T$8="",0,1))))</f>
        <v/>
      </c>
      <c r="AF17" t="str">
        <f>IF(E17="","",IF(②選手情報入力!T26="","",2))</f>
        <v/>
      </c>
      <c r="AG17" t="str">
        <f>IF(E17="","",IF(②選手情報入力!V26="","",IF(K17=1,種目情報!$J$5,種目情報!$J$7)))</f>
        <v/>
      </c>
      <c r="AH17" t="str">
        <f>IF(E17="","",IF(②選手情報入力!V26="","",IF(K17=1,IF(②選手情報入力!$W$7="","",②選手情報入力!$W$7),IF(②選手情報入力!$W$8="","",②選手情報入力!$W$8))))</f>
        <v/>
      </c>
      <c r="AI17" t="str">
        <f>IF(E17="","",IF(②選手情報入力!V26="","",IF(K17=1,IF(②選手情報入力!$V$7="",0,1),IF(②選手情報入力!$V$8="",0,1))))</f>
        <v/>
      </c>
      <c r="AJ17" t="str">
        <f>IF(E17="","",IF(②選手情報入力!V26="","",2))</f>
        <v/>
      </c>
    </row>
    <row r="18" spans="1:36">
      <c r="A18" t="str">
        <f t="shared" si="0"/>
        <v/>
      </c>
      <c r="B18" t="str">
        <f>IF(E18="","",①団体情報入力!$C$5)</f>
        <v/>
      </c>
      <c r="D18" t="str">
        <f>IF(E18="","",①団体情報入力!C$10)</f>
        <v/>
      </c>
      <c r="E18" t="str">
        <f>IF(②選手情報入力!C27="","",②選手情報入力!C27)</f>
        <v/>
      </c>
      <c r="F18" t="str">
        <f>IF(E18="","",②選手情報入力!D27)</f>
        <v/>
      </c>
      <c r="G18" t="str">
        <f>IF(E18="","",ASC(②選手情報入力!E27))</f>
        <v/>
      </c>
      <c r="H18" t="str">
        <f t="shared" si="1"/>
        <v/>
      </c>
      <c r="I18" t="str">
        <f>IF(E18="","",②選手情報入力!F27&amp;" "&amp;②選手情報入力!G27)</f>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2"/>
        <v/>
      </c>
      <c r="Q18" t="str">
        <f>IF(E18="","",IF(②選手情報入力!L27="","",IF(K18=1,VLOOKUP(②選手情報入力!L27,種目情報!$A$4:$B$167,2,FALSE),VLOOKUP(②選手情報入力!L27,種目情報!$E$4:$F$142,2,FALSE))))</f>
        <v/>
      </c>
      <c r="R18" t="str">
        <f>IF(E18="","",IF(②選手情報入力!M27="","",②選手情報入力!M27))</f>
        <v/>
      </c>
      <c r="S18" s="28"/>
      <c r="T18" t="str">
        <f>IF(E18="","",IF(②選手情報入力!L27="","",IF(K18=1,VLOOKUP(②選手情報入力!L27,種目情報!$A$4:$C$135,3,FALSE),VLOOKUP(②選手情報入力!L27,種目情報!$E$4:$G$135,3,FALSE))))</f>
        <v/>
      </c>
      <c r="U18" t="str">
        <f>IF(E18="","",IF(②選手情報入力!O27="","",IF(K18=1,VLOOKUP(②選手情報入力!O27,種目情報!$A$5:$B$151,2,FALSE),VLOOKUP(②選手情報入力!O27,種目情報!$E$5:$F$135,2,FALSE))))</f>
        <v/>
      </c>
      <c r="V18" t="str">
        <f>IF(E18="","",IF(②選手情報入力!P27="","",②選手情報入力!P27))</f>
        <v/>
      </c>
      <c r="W18" s="28"/>
      <c r="X18" t="str">
        <f>IF(E18="","",IF(②選手情報入力!O27="","",IF(K18=1,VLOOKUP(②選手情報入力!O27,種目情報!$A$5:$C$135,3,FALSE),VLOOKUP(②選手情報入力!O27,種目情報!$E$5:$G$135,3,FALSE))))</f>
        <v/>
      </c>
      <c r="Y18" t="str">
        <f>IF(E18="","",IF(②選手情報入力!R27="","",IF(K18=1,VLOOKUP(②選手情報入力!R27,種目情報!$A$5:$B$151,2,FALSE),VLOOKUP(②選手情報入力!R27,種目情報!$E$5:$F$135,2,FALSE))))</f>
        <v/>
      </c>
      <c r="Z18" t="str">
        <f>IF(E18="","",IF(②選手情報入力!S27="","",②選手情報入力!S27))</f>
        <v/>
      </c>
      <c r="AA18" s="28"/>
      <c r="AB18" t="str">
        <f>IF(E18="","",IF(②選手情報入力!R27="","",IF(K18=1,VLOOKUP(②選手情報入力!R27,種目情報!$A$5:$C$135,3,FALSE),VLOOKUP(②選手情報入力!R27,種目情報!$E$5:$G$135,3,FALSE))))</f>
        <v/>
      </c>
      <c r="AC18" t="str">
        <f>IF(E18="","",IF(②選手情報入力!T27="","",IF(K18=1,種目情報!$J$4,種目情報!$J$6)))</f>
        <v/>
      </c>
      <c r="AD18" t="str">
        <f>IF(E18="","",IF(②選手情報入力!T27="","",IF(K18=1,IF(②選手情報入力!$U$7="","",②選手情報入力!$U$7),IF(②選手情報入力!$U$8="","",②選手情報入力!$U$8))))</f>
        <v/>
      </c>
      <c r="AE18" t="str">
        <f>IF(E18="","",IF(②選手情報入力!T27="","",IF(K18=1,IF(②選手情報入力!$T$7="",0,1),IF(②選手情報入力!$T$8="",0,1))))</f>
        <v/>
      </c>
      <c r="AF18" t="str">
        <f>IF(E18="","",IF(②選手情報入力!T27="","",2))</f>
        <v/>
      </c>
      <c r="AG18" t="str">
        <f>IF(E18="","",IF(②選手情報入力!V27="","",IF(K18=1,種目情報!$J$5,種目情報!$J$7)))</f>
        <v/>
      </c>
      <c r="AH18" t="str">
        <f>IF(E18="","",IF(②選手情報入力!V27="","",IF(K18=1,IF(②選手情報入力!$W$7="","",②選手情報入力!$W$7),IF(②選手情報入力!$W$8="","",②選手情報入力!$W$8))))</f>
        <v/>
      </c>
      <c r="AI18" t="str">
        <f>IF(E18="","",IF(②選手情報入力!V27="","",IF(K18=1,IF(②選手情報入力!$V$7="",0,1),IF(②選手情報入力!$V$8="",0,1))))</f>
        <v/>
      </c>
      <c r="AJ18" t="str">
        <f>IF(E18="","",IF(②選手情報入力!V27="","",2))</f>
        <v/>
      </c>
    </row>
    <row r="19" spans="1:36">
      <c r="A19" t="str">
        <f t="shared" si="0"/>
        <v/>
      </c>
      <c r="B19" t="str">
        <f>IF(E19="","",①団体情報入力!$C$5)</f>
        <v/>
      </c>
      <c r="D19" t="str">
        <f>IF(E19="","",①団体情報入力!C$10)</f>
        <v/>
      </c>
      <c r="E19" t="str">
        <f>IF(②選手情報入力!C28="","",②選手情報入力!C28)</f>
        <v/>
      </c>
      <c r="F19" t="str">
        <f>IF(E19="","",②選手情報入力!D28)</f>
        <v/>
      </c>
      <c r="G19" t="str">
        <f>IF(E19="","",ASC(②選手情報入力!E28))</f>
        <v/>
      </c>
      <c r="H19" t="str">
        <f t="shared" si="1"/>
        <v/>
      </c>
      <c r="I19" t="str">
        <f>IF(E19="","",②選手情報入力!F28&amp;" "&amp;②選手情報入力!G28)</f>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2"/>
        <v/>
      </c>
      <c r="Q19" t="str">
        <f>IF(E19="","",IF(②選手情報入力!L28="","",IF(K19=1,VLOOKUP(②選手情報入力!L28,種目情報!$A$4:$B$167,2,FALSE),VLOOKUP(②選手情報入力!L28,種目情報!$E$4:$F$142,2,FALSE))))</f>
        <v/>
      </c>
      <c r="R19" t="str">
        <f>IF(E19="","",IF(②選手情報入力!M28="","",②選手情報入力!M28))</f>
        <v/>
      </c>
      <c r="S19" s="28"/>
      <c r="T19" t="str">
        <f>IF(E19="","",IF(②選手情報入力!L28="","",IF(K19=1,VLOOKUP(②選手情報入力!L28,種目情報!$A$4:$C$135,3,FALSE),VLOOKUP(②選手情報入力!L28,種目情報!$E$4:$G$135,3,FALSE))))</f>
        <v/>
      </c>
      <c r="U19" t="str">
        <f>IF(E19="","",IF(②選手情報入力!O28="","",IF(K19=1,VLOOKUP(②選手情報入力!O28,種目情報!$A$5:$B$151,2,FALSE),VLOOKUP(②選手情報入力!O28,種目情報!$E$5:$F$135,2,FALSE))))</f>
        <v/>
      </c>
      <c r="V19" t="str">
        <f>IF(E19="","",IF(②選手情報入力!P28="","",②選手情報入力!P28))</f>
        <v/>
      </c>
      <c r="W19" s="28"/>
      <c r="X19" t="str">
        <f>IF(E19="","",IF(②選手情報入力!O28="","",IF(K19=1,VLOOKUP(②選手情報入力!O28,種目情報!$A$5:$C$135,3,FALSE),VLOOKUP(②選手情報入力!O28,種目情報!$E$5:$G$135,3,FALSE))))</f>
        <v/>
      </c>
      <c r="Y19" t="str">
        <f>IF(E19="","",IF(②選手情報入力!R28="","",IF(K19=1,VLOOKUP(②選手情報入力!R28,種目情報!$A$5:$B$151,2,FALSE),VLOOKUP(②選手情報入力!R28,種目情報!$E$5:$F$135,2,FALSE))))</f>
        <v/>
      </c>
      <c r="Z19" t="str">
        <f>IF(E19="","",IF(②選手情報入力!S28="","",②選手情報入力!S28))</f>
        <v/>
      </c>
      <c r="AA19" s="28"/>
      <c r="AB19" t="str">
        <f>IF(E19="","",IF(②選手情報入力!R28="","",IF(K19=1,VLOOKUP(②選手情報入力!R28,種目情報!$A$5:$C$135,3,FALSE),VLOOKUP(②選手情報入力!R28,種目情報!$E$5:$G$135,3,FALSE))))</f>
        <v/>
      </c>
      <c r="AC19" t="str">
        <f>IF(E19="","",IF(②選手情報入力!T28="","",IF(K19=1,種目情報!$J$4,種目情報!$J$6)))</f>
        <v/>
      </c>
      <c r="AD19" t="str">
        <f>IF(E19="","",IF(②選手情報入力!T28="","",IF(K19=1,IF(②選手情報入力!$U$7="","",②選手情報入力!$U$7),IF(②選手情報入力!$U$8="","",②選手情報入力!$U$8))))</f>
        <v/>
      </c>
      <c r="AE19" t="str">
        <f>IF(E19="","",IF(②選手情報入力!T28="","",IF(K19=1,IF(②選手情報入力!$T$7="",0,1),IF(②選手情報入力!$T$8="",0,1))))</f>
        <v/>
      </c>
      <c r="AF19" t="str">
        <f>IF(E19="","",IF(②選手情報入力!T28="","",2))</f>
        <v/>
      </c>
      <c r="AG19" t="str">
        <f>IF(E19="","",IF(②選手情報入力!V28="","",IF(K19=1,種目情報!$J$5,種目情報!$J$7)))</f>
        <v/>
      </c>
      <c r="AH19" t="str">
        <f>IF(E19="","",IF(②選手情報入力!V28="","",IF(K19=1,IF(②選手情報入力!$W$7="","",②選手情報入力!$W$7),IF(②選手情報入力!$W$8="","",②選手情報入力!$W$8))))</f>
        <v/>
      </c>
      <c r="AI19" t="str">
        <f>IF(E19="","",IF(②選手情報入力!V28="","",IF(K19=1,IF(②選手情報入力!$V$7="",0,1),IF(②選手情報入力!$V$8="",0,1))))</f>
        <v/>
      </c>
      <c r="AJ19" t="str">
        <f>IF(E19="","",IF(②選手情報入力!V28="","",2))</f>
        <v/>
      </c>
    </row>
    <row r="20" spans="1:36">
      <c r="A20" t="str">
        <f t="shared" si="0"/>
        <v/>
      </c>
      <c r="B20" t="str">
        <f>IF(E20="","",①団体情報入力!$C$5)</f>
        <v/>
      </c>
      <c r="D20" t="str">
        <f>IF(E20="","",①団体情報入力!C$10)</f>
        <v/>
      </c>
      <c r="E20" t="str">
        <f>IF(②選手情報入力!C29="","",②選手情報入力!C29)</f>
        <v/>
      </c>
      <c r="F20" t="str">
        <f>IF(E20="","",②選手情報入力!D29)</f>
        <v/>
      </c>
      <c r="G20" t="str">
        <f>IF(E20="","",ASC(②選手情報入力!E29))</f>
        <v/>
      </c>
      <c r="H20" t="str">
        <f t="shared" si="1"/>
        <v/>
      </c>
      <c r="I20" t="str">
        <f>IF(E20="","",②選手情報入力!F29&amp;" "&amp;②選手情報入力!G29)</f>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2"/>
        <v/>
      </c>
      <c r="Q20" t="str">
        <f>IF(E20="","",IF(②選手情報入力!L29="","",IF(K20=1,VLOOKUP(②選手情報入力!L29,種目情報!$A$4:$B$167,2,FALSE),VLOOKUP(②選手情報入力!L29,種目情報!$E$4:$F$142,2,FALSE))))</f>
        <v/>
      </c>
      <c r="R20" t="str">
        <f>IF(E20="","",IF(②選手情報入力!M29="","",②選手情報入力!M29))</f>
        <v/>
      </c>
      <c r="S20" s="28"/>
      <c r="T20" t="str">
        <f>IF(E20="","",IF(②選手情報入力!L29="","",IF(K20=1,VLOOKUP(②選手情報入力!L29,種目情報!$A$4:$C$135,3,FALSE),VLOOKUP(②選手情報入力!L29,種目情報!$E$4:$G$135,3,FALSE))))</f>
        <v/>
      </c>
      <c r="U20" t="str">
        <f>IF(E20="","",IF(②選手情報入力!O29="","",IF(K20=1,VLOOKUP(②選手情報入力!O29,種目情報!$A$5:$B$151,2,FALSE),VLOOKUP(②選手情報入力!O29,種目情報!$E$5:$F$135,2,FALSE))))</f>
        <v/>
      </c>
      <c r="V20" t="str">
        <f>IF(E20="","",IF(②選手情報入力!P29="","",②選手情報入力!P29))</f>
        <v/>
      </c>
      <c r="W20" s="28"/>
      <c r="X20" t="str">
        <f>IF(E20="","",IF(②選手情報入力!O29="","",IF(K20=1,VLOOKUP(②選手情報入力!O29,種目情報!$A$5:$C$135,3,FALSE),VLOOKUP(②選手情報入力!O29,種目情報!$E$5:$G$135,3,FALSE))))</f>
        <v/>
      </c>
      <c r="Y20" t="str">
        <f>IF(E20="","",IF(②選手情報入力!R29="","",IF(K20=1,VLOOKUP(②選手情報入力!R29,種目情報!$A$5:$B$151,2,FALSE),VLOOKUP(②選手情報入力!R29,種目情報!$E$5:$F$135,2,FALSE))))</f>
        <v/>
      </c>
      <c r="Z20" t="str">
        <f>IF(E20="","",IF(②選手情報入力!S29="","",②選手情報入力!S29))</f>
        <v/>
      </c>
      <c r="AA20" s="28"/>
      <c r="AB20" t="str">
        <f>IF(E20="","",IF(②選手情報入力!R29="","",IF(K20=1,VLOOKUP(②選手情報入力!R29,種目情報!$A$5:$C$135,3,FALSE),VLOOKUP(②選手情報入力!R29,種目情報!$E$5:$G$135,3,FALSE))))</f>
        <v/>
      </c>
      <c r="AC20" t="str">
        <f>IF(E20="","",IF(②選手情報入力!T29="","",IF(K20=1,種目情報!$J$4,種目情報!$J$6)))</f>
        <v/>
      </c>
      <c r="AD20" t="str">
        <f>IF(E20="","",IF(②選手情報入力!T29="","",IF(K20=1,IF(②選手情報入力!$U$7="","",②選手情報入力!$U$7),IF(②選手情報入力!$U$8="","",②選手情報入力!$U$8))))</f>
        <v/>
      </c>
      <c r="AE20" t="str">
        <f>IF(E20="","",IF(②選手情報入力!T29="","",IF(K20=1,IF(②選手情報入力!$T$7="",0,1),IF(②選手情報入力!$T$8="",0,1))))</f>
        <v/>
      </c>
      <c r="AF20" t="str">
        <f>IF(E20="","",IF(②選手情報入力!T29="","",2))</f>
        <v/>
      </c>
      <c r="AG20" t="str">
        <f>IF(E20="","",IF(②選手情報入力!V29="","",IF(K20=1,種目情報!$J$5,種目情報!$J$7)))</f>
        <v/>
      </c>
      <c r="AH20" t="str">
        <f>IF(E20="","",IF(②選手情報入力!V29="","",IF(K20=1,IF(②選手情報入力!$W$7="","",②選手情報入力!$W$7),IF(②選手情報入力!$W$8="","",②選手情報入力!$W$8))))</f>
        <v/>
      </c>
      <c r="AI20" t="str">
        <f>IF(E20="","",IF(②選手情報入力!V29="","",IF(K20=1,IF(②選手情報入力!$V$7="",0,1),IF(②選手情報入力!$V$8="",0,1))))</f>
        <v/>
      </c>
      <c r="AJ20" t="str">
        <f>IF(E20="","",IF(②選手情報入力!V29="","",2))</f>
        <v/>
      </c>
    </row>
    <row r="21" spans="1:36">
      <c r="A21" t="str">
        <f t="shared" si="0"/>
        <v/>
      </c>
      <c r="B21" t="str">
        <f>IF(E21="","",①団体情報入力!$C$5)</f>
        <v/>
      </c>
      <c r="D21" t="str">
        <f>IF(E21="","",①団体情報入力!C$10)</f>
        <v/>
      </c>
      <c r="E21" t="str">
        <f>IF(②選手情報入力!C30="","",②選手情報入力!C30)</f>
        <v/>
      </c>
      <c r="F21" t="str">
        <f>IF(E21="","",②選手情報入力!D30)</f>
        <v/>
      </c>
      <c r="G21" t="str">
        <f>IF(E21="","",ASC(②選手情報入力!E30))</f>
        <v/>
      </c>
      <c r="H21" t="str">
        <f t="shared" si="1"/>
        <v/>
      </c>
      <c r="I21" t="str">
        <f>IF(E21="","",②選手情報入力!F30&amp;" "&amp;②選手情報入力!G30)</f>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2"/>
        <v/>
      </c>
      <c r="Q21" t="str">
        <f>IF(E21="","",IF(②選手情報入力!L30="","",IF(K21=1,VLOOKUP(②選手情報入力!L30,種目情報!$A$4:$B$167,2,FALSE),VLOOKUP(②選手情報入力!L30,種目情報!$E$4:$F$142,2,FALSE))))</f>
        <v/>
      </c>
      <c r="R21" t="str">
        <f>IF(E21="","",IF(②選手情報入力!M30="","",②選手情報入力!M30))</f>
        <v/>
      </c>
      <c r="S21" s="28"/>
      <c r="T21" t="str">
        <f>IF(E21="","",IF(②選手情報入力!L30="","",IF(K21=1,VLOOKUP(②選手情報入力!L30,種目情報!$A$4:$C$135,3,FALSE),VLOOKUP(②選手情報入力!L30,種目情報!$E$4:$G$135,3,FALSE))))</f>
        <v/>
      </c>
      <c r="U21" t="str">
        <f>IF(E21="","",IF(②選手情報入力!O30="","",IF(K21=1,VLOOKUP(②選手情報入力!O30,種目情報!$A$5:$B$151,2,FALSE),VLOOKUP(②選手情報入力!O30,種目情報!$E$5:$F$135,2,FALSE))))</f>
        <v/>
      </c>
      <c r="V21" t="str">
        <f>IF(E21="","",IF(②選手情報入力!P30="","",②選手情報入力!P30))</f>
        <v/>
      </c>
      <c r="W21" s="28"/>
      <c r="X21" t="str">
        <f>IF(E21="","",IF(②選手情報入力!O30="","",IF(K21=1,VLOOKUP(②選手情報入力!O30,種目情報!$A$5:$C$135,3,FALSE),VLOOKUP(②選手情報入力!O30,種目情報!$E$5:$G$135,3,FALSE))))</f>
        <v/>
      </c>
      <c r="Y21" t="str">
        <f>IF(E21="","",IF(②選手情報入力!R30="","",IF(K21=1,VLOOKUP(②選手情報入力!R30,種目情報!$A$5:$B$151,2,FALSE),VLOOKUP(②選手情報入力!R30,種目情報!$E$5:$F$135,2,FALSE))))</f>
        <v/>
      </c>
      <c r="Z21" t="str">
        <f>IF(E21="","",IF(②選手情報入力!S30="","",②選手情報入力!S30))</f>
        <v/>
      </c>
      <c r="AA21" s="28"/>
      <c r="AB21" t="str">
        <f>IF(E21="","",IF(②選手情報入力!R30="","",IF(K21=1,VLOOKUP(②選手情報入力!R30,種目情報!$A$5:$C$135,3,FALSE),VLOOKUP(②選手情報入力!R30,種目情報!$E$5:$G$135,3,FALSE))))</f>
        <v/>
      </c>
      <c r="AC21" t="str">
        <f>IF(E21="","",IF(②選手情報入力!T30="","",IF(K21=1,種目情報!$J$4,種目情報!$J$6)))</f>
        <v/>
      </c>
      <c r="AD21" t="str">
        <f>IF(E21="","",IF(②選手情報入力!T30="","",IF(K21=1,IF(②選手情報入力!$U$7="","",②選手情報入力!$U$7),IF(②選手情報入力!$U$8="","",②選手情報入力!$U$8))))</f>
        <v/>
      </c>
      <c r="AE21" t="str">
        <f>IF(E21="","",IF(②選手情報入力!T30="","",IF(K21=1,IF(②選手情報入力!$T$7="",0,1),IF(②選手情報入力!$T$8="",0,1))))</f>
        <v/>
      </c>
      <c r="AF21" t="str">
        <f>IF(E21="","",IF(②選手情報入力!T30="","",2))</f>
        <v/>
      </c>
      <c r="AG21" t="str">
        <f>IF(E21="","",IF(②選手情報入力!V30="","",IF(K21=1,種目情報!$J$5,種目情報!$J$7)))</f>
        <v/>
      </c>
      <c r="AH21" t="str">
        <f>IF(E21="","",IF(②選手情報入力!V30="","",IF(K21=1,IF(②選手情報入力!$W$7="","",②選手情報入力!$W$7),IF(②選手情報入力!$W$8="","",②選手情報入力!$W$8))))</f>
        <v/>
      </c>
      <c r="AI21" t="str">
        <f>IF(E21="","",IF(②選手情報入力!V30="","",IF(K21=1,IF(②選手情報入力!$V$7="",0,1),IF(②選手情報入力!$V$8="",0,1))))</f>
        <v/>
      </c>
      <c r="AJ21" t="str">
        <f>IF(E21="","",IF(②選手情報入力!V30="","",2))</f>
        <v/>
      </c>
    </row>
    <row r="22" spans="1:36">
      <c r="A22" t="str">
        <f t="shared" si="0"/>
        <v/>
      </c>
      <c r="B22" t="str">
        <f>IF(E22="","",①団体情報入力!$C$5)</f>
        <v/>
      </c>
      <c r="D22" t="str">
        <f>IF(E22="","",①団体情報入力!C$10)</f>
        <v/>
      </c>
      <c r="E22" t="str">
        <f>IF(②選手情報入力!C31="","",②選手情報入力!C31)</f>
        <v/>
      </c>
      <c r="F22" t="str">
        <f>IF(E22="","",②選手情報入力!D31)</f>
        <v/>
      </c>
      <c r="G22" t="str">
        <f>IF(E22="","",ASC(②選手情報入力!E31))</f>
        <v/>
      </c>
      <c r="H22" t="str">
        <f t="shared" si="1"/>
        <v/>
      </c>
      <c r="I22" t="str">
        <f>IF(E22="","",②選手情報入力!F31&amp;" "&amp;②選手情報入力!G31)</f>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2"/>
        <v/>
      </c>
      <c r="Q22" t="str">
        <f>IF(E22="","",IF(②選手情報入力!L31="","",IF(K22=1,VLOOKUP(②選手情報入力!L31,種目情報!$A$4:$B$167,2,FALSE),VLOOKUP(②選手情報入力!L31,種目情報!$E$4:$F$142,2,FALSE))))</f>
        <v/>
      </c>
      <c r="R22" t="str">
        <f>IF(E22="","",IF(②選手情報入力!M31="","",②選手情報入力!M31))</f>
        <v/>
      </c>
      <c r="S22" s="28"/>
      <c r="T22" t="str">
        <f>IF(E22="","",IF(②選手情報入力!L31="","",IF(K22=1,VLOOKUP(②選手情報入力!L31,種目情報!$A$4:$C$135,3,FALSE),VLOOKUP(②選手情報入力!L31,種目情報!$E$4:$G$135,3,FALSE))))</f>
        <v/>
      </c>
      <c r="U22" t="str">
        <f>IF(E22="","",IF(②選手情報入力!O31="","",IF(K22=1,VLOOKUP(②選手情報入力!O31,種目情報!$A$5:$B$151,2,FALSE),VLOOKUP(②選手情報入力!O31,種目情報!$E$5:$F$135,2,FALSE))))</f>
        <v/>
      </c>
      <c r="V22" t="str">
        <f>IF(E22="","",IF(②選手情報入力!P31="","",②選手情報入力!P31))</f>
        <v/>
      </c>
      <c r="W22" s="28"/>
      <c r="X22" t="str">
        <f>IF(E22="","",IF(②選手情報入力!O31="","",IF(K22=1,VLOOKUP(②選手情報入力!O31,種目情報!$A$5:$C$135,3,FALSE),VLOOKUP(②選手情報入力!O31,種目情報!$E$5:$G$135,3,FALSE))))</f>
        <v/>
      </c>
      <c r="Y22" t="str">
        <f>IF(E22="","",IF(②選手情報入力!R31="","",IF(K22=1,VLOOKUP(②選手情報入力!R31,種目情報!$A$5:$B$151,2,FALSE),VLOOKUP(②選手情報入力!R31,種目情報!$E$5:$F$135,2,FALSE))))</f>
        <v/>
      </c>
      <c r="Z22" t="str">
        <f>IF(E22="","",IF(②選手情報入力!S31="","",②選手情報入力!S31))</f>
        <v/>
      </c>
      <c r="AA22" s="28"/>
      <c r="AB22" t="str">
        <f>IF(E22="","",IF(②選手情報入力!R31="","",IF(K22=1,VLOOKUP(②選手情報入力!R31,種目情報!$A$5:$C$135,3,FALSE),VLOOKUP(②選手情報入力!R31,種目情報!$E$5:$G$135,3,FALSE))))</f>
        <v/>
      </c>
      <c r="AC22" t="str">
        <f>IF(E22="","",IF(②選手情報入力!T31="","",IF(K22=1,種目情報!$J$4,種目情報!$J$6)))</f>
        <v/>
      </c>
      <c r="AD22" t="str">
        <f>IF(E22="","",IF(②選手情報入力!T31="","",IF(K22=1,IF(②選手情報入力!$U$7="","",②選手情報入力!$U$7),IF(②選手情報入力!$U$8="","",②選手情報入力!$U$8))))</f>
        <v/>
      </c>
      <c r="AE22" t="str">
        <f>IF(E22="","",IF(②選手情報入力!T31="","",IF(K22=1,IF(②選手情報入力!$T$7="",0,1),IF(②選手情報入力!$T$8="",0,1))))</f>
        <v/>
      </c>
      <c r="AF22" t="str">
        <f>IF(E22="","",IF(②選手情報入力!T31="","",2))</f>
        <v/>
      </c>
      <c r="AG22" t="str">
        <f>IF(E22="","",IF(②選手情報入力!V31="","",IF(K22=1,種目情報!$J$5,種目情報!$J$7)))</f>
        <v/>
      </c>
      <c r="AH22" t="str">
        <f>IF(E22="","",IF(②選手情報入力!V31="","",IF(K22=1,IF(②選手情報入力!$W$7="","",②選手情報入力!$W$7),IF(②選手情報入力!$W$8="","",②選手情報入力!$W$8))))</f>
        <v/>
      </c>
      <c r="AI22" t="str">
        <f>IF(E22="","",IF(②選手情報入力!V31="","",IF(K22=1,IF(②選手情報入力!$V$7="",0,1),IF(②選手情報入力!$V$8="",0,1))))</f>
        <v/>
      </c>
      <c r="AJ22" t="str">
        <f>IF(E22="","",IF(②選手情報入力!V31="","",2))</f>
        <v/>
      </c>
    </row>
    <row r="23" spans="1:36">
      <c r="A23" t="str">
        <f t="shared" si="0"/>
        <v/>
      </c>
      <c r="B23" t="str">
        <f>IF(E23="","",①団体情報入力!$C$5)</f>
        <v/>
      </c>
      <c r="D23" t="str">
        <f>IF(E23="","",①団体情報入力!C$10)</f>
        <v/>
      </c>
      <c r="E23" t="str">
        <f>IF(②選手情報入力!C32="","",②選手情報入力!C32)</f>
        <v/>
      </c>
      <c r="F23" t="str">
        <f>IF(E23="","",②選手情報入力!D32)</f>
        <v/>
      </c>
      <c r="G23" t="str">
        <f>IF(E23="","",ASC(②選手情報入力!E32))</f>
        <v/>
      </c>
      <c r="H23" t="str">
        <f t="shared" si="1"/>
        <v/>
      </c>
      <c r="I23" t="str">
        <f>IF(E23="","",②選手情報入力!F32&amp;" "&amp;②選手情報入力!G32)</f>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2"/>
        <v/>
      </c>
      <c r="Q23" t="str">
        <f>IF(E23="","",IF(②選手情報入力!L32="","",IF(K23=1,VLOOKUP(②選手情報入力!L32,種目情報!$A$4:$B$167,2,FALSE),VLOOKUP(②選手情報入力!L32,種目情報!$E$4:$F$142,2,FALSE))))</f>
        <v/>
      </c>
      <c r="R23" t="str">
        <f>IF(E23="","",IF(②選手情報入力!M32="","",②選手情報入力!M32))</f>
        <v/>
      </c>
      <c r="S23" s="28"/>
      <c r="T23" t="str">
        <f>IF(E23="","",IF(②選手情報入力!L32="","",IF(K23=1,VLOOKUP(②選手情報入力!L32,種目情報!$A$4:$C$135,3,FALSE),VLOOKUP(②選手情報入力!L32,種目情報!$E$4:$G$135,3,FALSE))))</f>
        <v/>
      </c>
      <c r="U23" t="str">
        <f>IF(E23="","",IF(②選手情報入力!O32="","",IF(K23=1,VLOOKUP(②選手情報入力!O32,種目情報!$A$5:$B$151,2,FALSE),VLOOKUP(②選手情報入力!O32,種目情報!$E$5:$F$135,2,FALSE))))</f>
        <v/>
      </c>
      <c r="V23" t="str">
        <f>IF(E23="","",IF(②選手情報入力!P32="","",②選手情報入力!P32))</f>
        <v/>
      </c>
      <c r="W23" s="28"/>
      <c r="X23" t="str">
        <f>IF(E23="","",IF(②選手情報入力!O32="","",IF(K23=1,VLOOKUP(②選手情報入力!O32,種目情報!$A$5:$C$135,3,FALSE),VLOOKUP(②選手情報入力!O32,種目情報!$E$5:$G$135,3,FALSE))))</f>
        <v/>
      </c>
      <c r="Y23" t="str">
        <f>IF(E23="","",IF(②選手情報入力!R32="","",IF(K23=1,VLOOKUP(②選手情報入力!R32,種目情報!$A$5:$B$151,2,FALSE),VLOOKUP(②選手情報入力!R32,種目情報!$E$5:$F$135,2,FALSE))))</f>
        <v/>
      </c>
      <c r="Z23" t="str">
        <f>IF(E23="","",IF(②選手情報入力!S32="","",②選手情報入力!S32))</f>
        <v/>
      </c>
      <c r="AA23" s="28"/>
      <c r="AB23" t="str">
        <f>IF(E23="","",IF(②選手情報入力!R32="","",IF(K23=1,VLOOKUP(②選手情報入力!R32,種目情報!$A$5:$C$135,3,FALSE),VLOOKUP(②選手情報入力!R32,種目情報!$E$5:$G$135,3,FALSE))))</f>
        <v/>
      </c>
      <c r="AC23" t="str">
        <f>IF(E23="","",IF(②選手情報入力!T32="","",IF(K23=1,種目情報!$J$4,種目情報!$J$6)))</f>
        <v/>
      </c>
      <c r="AD23" t="str">
        <f>IF(E23="","",IF(②選手情報入力!T32="","",IF(K23=1,IF(②選手情報入力!$U$7="","",②選手情報入力!$U$7),IF(②選手情報入力!$U$8="","",②選手情報入力!$U$8))))</f>
        <v/>
      </c>
      <c r="AE23" t="str">
        <f>IF(E23="","",IF(②選手情報入力!T32="","",IF(K23=1,IF(②選手情報入力!$T$7="",0,1),IF(②選手情報入力!$T$8="",0,1))))</f>
        <v/>
      </c>
      <c r="AF23" t="str">
        <f>IF(E23="","",IF(②選手情報入力!T32="","",2))</f>
        <v/>
      </c>
      <c r="AG23" t="str">
        <f>IF(E23="","",IF(②選手情報入力!V32="","",IF(K23=1,種目情報!$J$5,種目情報!$J$7)))</f>
        <v/>
      </c>
      <c r="AH23" t="str">
        <f>IF(E23="","",IF(②選手情報入力!V32="","",IF(K23=1,IF(②選手情報入力!$W$7="","",②選手情報入力!$W$7),IF(②選手情報入力!$W$8="","",②選手情報入力!$W$8))))</f>
        <v/>
      </c>
      <c r="AI23" t="str">
        <f>IF(E23="","",IF(②選手情報入力!V32="","",IF(K23=1,IF(②選手情報入力!$V$7="",0,1),IF(②選手情報入力!$V$8="",0,1))))</f>
        <v/>
      </c>
      <c r="AJ23" t="str">
        <f>IF(E23="","",IF(②選手情報入力!V32="","",2))</f>
        <v/>
      </c>
    </row>
    <row r="24" spans="1:36">
      <c r="A24" t="str">
        <f t="shared" si="0"/>
        <v/>
      </c>
      <c r="B24" t="str">
        <f>IF(E24="","",①団体情報入力!$C$5)</f>
        <v/>
      </c>
      <c r="D24" t="str">
        <f>IF(E24="","",①団体情報入力!C$10)</f>
        <v/>
      </c>
      <c r="E24" t="str">
        <f>IF(②選手情報入力!C33="","",②選手情報入力!C33)</f>
        <v/>
      </c>
      <c r="F24" t="str">
        <f>IF(E24="","",②選手情報入力!D33)</f>
        <v/>
      </c>
      <c r="G24" t="str">
        <f>IF(E24="","",ASC(②選手情報入力!E33))</f>
        <v/>
      </c>
      <c r="H24" t="str">
        <f t="shared" si="1"/>
        <v/>
      </c>
      <c r="I24" t="str">
        <f>IF(E24="","",②選手情報入力!F33&amp;" "&amp;②選手情報入力!G33)</f>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2"/>
        <v/>
      </c>
      <c r="Q24" t="str">
        <f>IF(E24="","",IF(②選手情報入力!L33="","",IF(K24=1,VLOOKUP(②選手情報入力!L33,種目情報!$A$4:$B$167,2,FALSE),VLOOKUP(②選手情報入力!L33,種目情報!$E$4:$F$142,2,FALSE))))</f>
        <v/>
      </c>
      <c r="R24" t="str">
        <f>IF(E24="","",IF(②選手情報入力!M33="","",②選手情報入力!M33))</f>
        <v/>
      </c>
      <c r="S24" s="28"/>
      <c r="T24" t="str">
        <f>IF(E24="","",IF(②選手情報入力!L33="","",IF(K24=1,VLOOKUP(②選手情報入力!L33,種目情報!$A$4:$C$135,3,FALSE),VLOOKUP(②選手情報入力!L33,種目情報!$E$4:$G$135,3,FALSE))))</f>
        <v/>
      </c>
      <c r="U24" t="str">
        <f>IF(E24="","",IF(②選手情報入力!O33="","",IF(K24=1,VLOOKUP(②選手情報入力!O33,種目情報!$A$5:$B$151,2,FALSE),VLOOKUP(②選手情報入力!O33,種目情報!$E$5:$F$135,2,FALSE))))</f>
        <v/>
      </c>
      <c r="V24" t="str">
        <f>IF(E24="","",IF(②選手情報入力!P33="","",②選手情報入力!P33))</f>
        <v/>
      </c>
      <c r="W24" s="28"/>
      <c r="X24" t="str">
        <f>IF(E24="","",IF(②選手情報入力!O33="","",IF(K24=1,VLOOKUP(②選手情報入力!O33,種目情報!$A$5:$C$135,3,FALSE),VLOOKUP(②選手情報入力!O33,種目情報!$E$5:$G$135,3,FALSE))))</f>
        <v/>
      </c>
      <c r="Y24" t="str">
        <f>IF(E24="","",IF(②選手情報入力!R33="","",IF(K24=1,VLOOKUP(②選手情報入力!R33,種目情報!$A$5:$B$151,2,FALSE),VLOOKUP(②選手情報入力!R33,種目情報!$E$5:$F$135,2,FALSE))))</f>
        <v/>
      </c>
      <c r="Z24" t="str">
        <f>IF(E24="","",IF(②選手情報入力!S33="","",②選手情報入力!S33))</f>
        <v/>
      </c>
      <c r="AA24" s="28"/>
      <c r="AB24" t="str">
        <f>IF(E24="","",IF(②選手情報入力!R33="","",IF(K24=1,VLOOKUP(②選手情報入力!R33,種目情報!$A$5:$C$135,3,FALSE),VLOOKUP(②選手情報入力!R33,種目情報!$E$5:$G$135,3,FALSE))))</f>
        <v/>
      </c>
      <c r="AC24" t="str">
        <f>IF(E24="","",IF(②選手情報入力!T33="","",IF(K24=1,種目情報!$J$4,種目情報!$J$6)))</f>
        <v/>
      </c>
      <c r="AD24" t="str">
        <f>IF(E24="","",IF(②選手情報入力!T33="","",IF(K24=1,IF(②選手情報入力!$U$7="","",②選手情報入力!$U$7),IF(②選手情報入力!$U$8="","",②選手情報入力!$U$8))))</f>
        <v/>
      </c>
      <c r="AE24" t="str">
        <f>IF(E24="","",IF(②選手情報入力!T33="","",IF(K24=1,IF(②選手情報入力!$T$7="",0,1),IF(②選手情報入力!$T$8="",0,1))))</f>
        <v/>
      </c>
      <c r="AF24" t="str">
        <f>IF(E24="","",IF(②選手情報入力!T33="","",2))</f>
        <v/>
      </c>
      <c r="AG24" t="str">
        <f>IF(E24="","",IF(②選手情報入力!V33="","",IF(K24=1,種目情報!$J$5,種目情報!$J$7)))</f>
        <v/>
      </c>
      <c r="AH24" t="str">
        <f>IF(E24="","",IF(②選手情報入力!V33="","",IF(K24=1,IF(②選手情報入力!$W$7="","",②選手情報入力!$W$7),IF(②選手情報入力!$W$8="","",②選手情報入力!$W$8))))</f>
        <v/>
      </c>
      <c r="AI24" t="str">
        <f>IF(E24="","",IF(②選手情報入力!V33="","",IF(K24=1,IF(②選手情報入力!$V$7="",0,1),IF(②選手情報入力!$V$8="",0,1))))</f>
        <v/>
      </c>
      <c r="AJ24" t="str">
        <f>IF(E24="","",IF(②選手情報入力!V33="","",2))</f>
        <v/>
      </c>
    </row>
    <row r="25" spans="1:36">
      <c r="A25" t="str">
        <f t="shared" si="0"/>
        <v/>
      </c>
      <c r="B25" t="str">
        <f>IF(E25="","",①団体情報入力!$C$5)</f>
        <v/>
      </c>
      <c r="D25" t="str">
        <f>IF(E25="","",①団体情報入力!C$10)</f>
        <v/>
      </c>
      <c r="E25" t="str">
        <f>IF(②選手情報入力!C34="","",②選手情報入力!C34)</f>
        <v/>
      </c>
      <c r="F25" t="str">
        <f>IF(E25="","",②選手情報入力!D34)</f>
        <v/>
      </c>
      <c r="G25" t="str">
        <f>IF(E25="","",ASC(②選手情報入力!E34))</f>
        <v/>
      </c>
      <c r="H25" t="str">
        <f t="shared" si="1"/>
        <v/>
      </c>
      <c r="I25" t="str">
        <f>IF(E25="","",②選手情報入力!F34&amp;" "&amp;②選手情報入力!G34)</f>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2"/>
        <v/>
      </c>
      <c r="Q25" t="str">
        <f>IF(E25="","",IF(②選手情報入力!L34="","",IF(K25=1,VLOOKUP(②選手情報入力!L34,種目情報!$A$4:$B$167,2,FALSE),VLOOKUP(②選手情報入力!L34,種目情報!$E$4:$F$142,2,FALSE))))</f>
        <v/>
      </c>
      <c r="R25" t="str">
        <f>IF(E25="","",IF(②選手情報入力!M34="","",②選手情報入力!M34))</f>
        <v/>
      </c>
      <c r="S25" s="28"/>
      <c r="T25" t="str">
        <f>IF(E25="","",IF(②選手情報入力!L34="","",IF(K25=1,VLOOKUP(②選手情報入力!L34,種目情報!$A$4:$C$135,3,FALSE),VLOOKUP(②選手情報入力!L34,種目情報!$E$4:$G$135,3,FALSE))))</f>
        <v/>
      </c>
      <c r="U25" t="str">
        <f>IF(E25="","",IF(②選手情報入力!O34="","",IF(K25=1,VLOOKUP(②選手情報入力!O34,種目情報!$A$5:$B$151,2,FALSE),VLOOKUP(②選手情報入力!O34,種目情報!$E$5:$F$135,2,FALSE))))</f>
        <v/>
      </c>
      <c r="V25" t="str">
        <f>IF(E25="","",IF(②選手情報入力!P34="","",②選手情報入力!P34))</f>
        <v/>
      </c>
      <c r="W25" s="28"/>
      <c r="X25" t="str">
        <f>IF(E25="","",IF(②選手情報入力!O34="","",IF(K25=1,VLOOKUP(②選手情報入力!O34,種目情報!$A$5:$C$135,3,FALSE),VLOOKUP(②選手情報入力!O34,種目情報!$E$5:$G$135,3,FALSE))))</f>
        <v/>
      </c>
      <c r="Y25" t="str">
        <f>IF(E25="","",IF(②選手情報入力!R34="","",IF(K25=1,VLOOKUP(②選手情報入力!R34,種目情報!$A$5:$B$151,2,FALSE),VLOOKUP(②選手情報入力!R34,種目情報!$E$5:$F$135,2,FALSE))))</f>
        <v/>
      </c>
      <c r="Z25" t="str">
        <f>IF(E25="","",IF(②選手情報入力!S34="","",②選手情報入力!S34))</f>
        <v/>
      </c>
      <c r="AA25" s="28"/>
      <c r="AB25" t="str">
        <f>IF(E25="","",IF(②選手情報入力!R34="","",IF(K25=1,VLOOKUP(②選手情報入力!R34,種目情報!$A$5:$C$135,3,FALSE),VLOOKUP(②選手情報入力!R34,種目情報!$E$5:$G$135,3,FALSE))))</f>
        <v/>
      </c>
      <c r="AC25" t="str">
        <f>IF(E25="","",IF(②選手情報入力!T34="","",IF(K25=1,種目情報!$J$4,種目情報!$J$6)))</f>
        <v/>
      </c>
      <c r="AD25" t="str">
        <f>IF(E25="","",IF(②選手情報入力!T34="","",IF(K25=1,IF(②選手情報入力!$U$7="","",②選手情報入力!$U$7),IF(②選手情報入力!$U$8="","",②選手情報入力!$U$8))))</f>
        <v/>
      </c>
      <c r="AE25" t="str">
        <f>IF(E25="","",IF(②選手情報入力!T34="","",IF(K25=1,IF(②選手情報入力!$T$7="",0,1),IF(②選手情報入力!$T$8="",0,1))))</f>
        <v/>
      </c>
      <c r="AF25" t="str">
        <f>IF(E25="","",IF(②選手情報入力!T34="","",2))</f>
        <v/>
      </c>
      <c r="AG25" t="str">
        <f>IF(E25="","",IF(②選手情報入力!V34="","",IF(K25=1,種目情報!$J$5,種目情報!$J$7)))</f>
        <v/>
      </c>
      <c r="AH25" t="str">
        <f>IF(E25="","",IF(②選手情報入力!V34="","",IF(K25=1,IF(②選手情報入力!$W$7="","",②選手情報入力!$W$7),IF(②選手情報入力!$W$8="","",②選手情報入力!$W$8))))</f>
        <v/>
      </c>
      <c r="AI25" t="str">
        <f>IF(E25="","",IF(②選手情報入力!V34="","",IF(K25=1,IF(②選手情報入力!$V$7="",0,1),IF(②選手情報入力!$V$8="",0,1))))</f>
        <v/>
      </c>
      <c r="AJ25" t="str">
        <f>IF(E25="","",IF(②選手情報入力!V34="","",2))</f>
        <v/>
      </c>
    </row>
    <row r="26" spans="1:36">
      <c r="A26" t="str">
        <f t="shared" si="0"/>
        <v/>
      </c>
      <c r="B26" t="str">
        <f>IF(E26="","",①団体情報入力!$C$5)</f>
        <v/>
      </c>
      <c r="D26" t="str">
        <f>IF(E26="","",①団体情報入力!C$10)</f>
        <v/>
      </c>
      <c r="E26" t="str">
        <f>IF(②選手情報入力!C35="","",②選手情報入力!C35)</f>
        <v/>
      </c>
      <c r="F26" t="str">
        <f>IF(E26="","",②選手情報入力!D35)</f>
        <v/>
      </c>
      <c r="G26" t="str">
        <f>IF(E26="","",ASC(②選手情報入力!E35))</f>
        <v/>
      </c>
      <c r="H26" t="str">
        <f t="shared" si="1"/>
        <v/>
      </c>
      <c r="I26" t="str">
        <f>IF(E26="","",②選手情報入力!F35&amp;" "&amp;②選手情報入力!G35)</f>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2"/>
        <v/>
      </c>
      <c r="Q26" t="str">
        <f>IF(E26="","",IF(②選手情報入力!L35="","",IF(K26=1,VLOOKUP(②選手情報入力!L35,種目情報!$A$4:$B$167,2,FALSE),VLOOKUP(②選手情報入力!L35,種目情報!$E$4:$F$142,2,FALSE))))</f>
        <v/>
      </c>
      <c r="R26" t="str">
        <f>IF(E26="","",IF(②選手情報入力!M35="","",②選手情報入力!M35))</f>
        <v/>
      </c>
      <c r="S26" s="28"/>
      <c r="T26" t="str">
        <f>IF(E26="","",IF(②選手情報入力!L35="","",IF(K26=1,VLOOKUP(②選手情報入力!L35,種目情報!$A$4:$C$135,3,FALSE),VLOOKUP(②選手情報入力!L35,種目情報!$E$4:$G$135,3,FALSE))))</f>
        <v/>
      </c>
      <c r="U26" t="str">
        <f>IF(E26="","",IF(②選手情報入力!O35="","",IF(K26=1,VLOOKUP(②選手情報入力!O35,種目情報!$A$5:$B$151,2,FALSE),VLOOKUP(②選手情報入力!O35,種目情報!$E$5:$F$135,2,FALSE))))</f>
        <v/>
      </c>
      <c r="V26" t="str">
        <f>IF(E26="","",IF(②選手情報入力!P35="","",②選手情報入力!P35))</f>
        <v/>
      </c>
      <c r="W26" s="28"/>
      <c r="X26" t="str">
        <f>IF(E26="","",IF(②選手情報入力!O35="","",IF(K26=1,VLOOKUP(②選手情報入力!O35,種目情報!$A$5:$C$135,3,FALSE),VLOOKUP(②選手情報入力!O35,種目情報!$E$5:$G$135,3,FALSE))))</f>
        <v/>
      </c>
      <c r="Y26" t="str">
        <f>IF(E26="","",IF(②選手情報入力!R35="","",IF(K26=1,VLOOKUP(②選手情報入力!R35,種目情報!$A$5:$B$151,2,FALSE),VLOOKUP(②選手情報入力!R35,種目情報!$E$5:$F$135,2,FALSE))))</f>
        <v/>
      </c>
      <c r="Z26" t="str">
        <f>IF(E26="","",IF(②選手情報入力!S35="","",②選手情報入力!S35))</f>
        <v/>
      </c>
      <c r="AA26" s="28"/>
      <c r="AB26" t="str">
        <f>IF(E26="","",IF(②選手情報入力!R35="","",IF(K26=1,VLOOKUP(②選手情報入力!R35,種目情報!$A$5:$C$135,3,FALSE),VLOOKUP(②選手情報入力!R35,種目情報!$E$5:$G$135,3,FALSE))))</f>
        <v/>
      </c>
      <c r="AC26" t="str">
        <f>IF(E26="","",IF(②選手情報入力!T35="","",IF(K26=1,種目情報!$J$4,種目情報!$J$6)))</f>
        <v/>
      </c>
      <c r="AD26" t="str">
        <f>IF(E26="","",IF(②選手情報入力!T35="","",IF(K26=1,IF(②選手情報入力!$U$7="","",②選手情報入力!$U$7),IF(②選手情報入力!$U$8="","",②選手情報入力!$U$8))))</f>
        <v/>
      </c>
      <c r="AE26" t="str">
        <f>IF(E26="","",IF(②選手情報入力!T35="","",IF(K26=1,IF(②選手情報入力!$T$7="",0,1),IF(②選手情報入力!$T$8="",0,1))))</f>
        <v/>
      </c>
      <c r="AF26" t="str">
        <f>IF(E26="","",IF(②選手情報入力!T35="","",2))</f>
        <v/>
      </c>
      <c r="AG26" t="str">
        <f>IF(E26="","",IF(②選手情報入力!V35="","",IF(K26=1,種目情報!$J$5,種目情報!$J$7)))</f>
        <v/>
      </c>
      <c r="AH26" t="str">
        <f>IF(E26="","",IF(②選手情報入力!V35="","",IF(K26=1,IF(②選手情報入力!$W$7="","",②選手情報入力!$W$7),IF(②選手情報入力!$W$8="","",②選手情報入力!$W$8))))</f>
        <v/>
      </c>
      <c r="AI26" t="str">
        <f>IF(E26="","",IF(②選手情報入力!V35="","",IF(K26=1,IF(②選手情報入力!$V$7="",0,1),IF(②選手情報入力!$V$8="",0,1))))</f>
        <v/>
      </c>
      <c r="AJ26" t="str">
        <f>IF(E26="","",IF(②選手情報入力!V35="","",2))</f>
        <v/>
      </c>
    </row>
    <row r="27" spans="1:36">
      <c r="A27" t="str">
        <f t="shared" si="0"/>
        <v/>
      </c>
      <c r="B27" t="str">
        <f>IF(E27="","",①団体情報入力!$C$5)</f>
        <v/>
      </c>
      <c r="D27" t="str">
        <f>IF(E27="","",①団体情報入力!C$10)</f>
        <v/>
      </c>
      <c r="E27" t="str">
        <f>IF(②選手情報入力!C36="","",②選手情報入力!C36)</f>
        <v/>
      </c>
      <c r="F27" t="str">
        <f>IF(E27="","",②選手情報入力!D36)</f>
        <v/>
      </c>
      <c r="G27" t="str">
        <f>IF(E27="","",ASC(②選手情報入力!E36))</f>
        <v/>
      </c>
      <c r="H27" t="str">
        <f t="shared" si="1"/>
        <v/>
      </c>
      <c r="I27" t="str">
        <f>IF(E27="","",②選手情報入力!F36&amp;" "&amp;②選手情報入力!G36)</f>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2"/>
        <v/>
      </c>
      <c r="Q27" t="str">
        <f>IF(E27="","",IF(②選手情報入力!L36="","",IF(K27=1,VLOOKUP(②選手情報入力!L36,種目情報!$A$4:$B$167,2,FALSE),VLOOKUP(②選手情報入力!L36,種目情報!$E$4:$F$142,2,FALSE))))</f>
        <v/>
      </c>
      <c r="R27" t="str">
        <f>IF(E27="","",IF(②選手情報入力!M36="","",②選手情報入力!M36))</f>
        <v/>
      </c>
      <c r="S27" s="28"/>
      <c r="T27" t="str">
        <f>IF(E27="","",IF(②選手情報入力!L36="","",IF(K27=1,VLOOKUP(②選手情報入力!L36,種目情報!$A$4:$C$135,3,FALSE),VLOOKUP(②選手情報入力!L36,種目情報!$E$4:$G$135,3,FALSE))))</f>
        <v/>
      </c>
      <c r="U27" t="str">
        <f>IF(E27="","",IF(②選手情報入力!O36="","",IF(K27=1,VLOOKUP(②選手情報入力!O36,種目情報!$A$5:$B$151,2,FALSE),VLOOKUP(②選手情報入力!O36,種目情報!$E$5:$F$135,2,FALSE))))</f>
        <v/>
      </c>
      <c r="V27" t="str">
        <f>IF(E27="","",IF(②選手情報入力!P36="","",②選手情報入力!P36))</f>
        <v/>
      </c>
      <c r="W27" s="28"/>
      <c r="X27" t="str">
        <f>IF(E27="","",IF(②選手情報入力!O36="","",IF(K27=1,VLOOKUP(②選手情報入力!O36,種目情報!$A$5:$C$135,3,FALSE),VLOOKUP(②選手情報入力!O36,種目情報!$E$5:$G$135,3,FALSE))))</f>
        <v/>
      </c>
      <c r="Y27" t="str">
        <f>IF(E27="","",IF(②選手情報入力!R36="","",IF(K27=1,VLOOKUP(②選手情報入力!R36,種目情報!$A$5:$B$151,2,FALSE),VLOOKUP(②選手情報入力!R36,種目情報!$E$5:$F$135,2,FALSE))))</f>
        <v/>
      </c>
      <c r="Z27" t="str">
        <f>IF(E27="","",IF(②選手情報入力!S36="","",②選手情報入力!S36))</f>
        <v/>
      </c>
      <c r="AA27" s="28"/>
      <c r="AB27" t="str">
        <f>IF(E27="","",IF(②選手情報入力!R36="","",IF(K27=1,VLOOKUP(②選手情報入力!R36,種目情報!$A$5:$C$135,3,FALSE),VLOOKUP(②選手情報入力!R36,種目情報!$E$5:$G$135,3,FALSE))))</f>
        <v/>
      </c>
      <c r="AC27" t="str">
        <f>IF(E27="","",IF(②選手情報入力!T36="","",IF(K27=1,種目情報!$J$4,種目情報!$J$6)))</f>
        <v/>
      </c>
      <c r="AD27" t="str">
        <f>IF(E27="","",IF(②選手情報入力!T36="","",IF(K27=1,IF(②選手情報入力!$U$7="","",②選手情報入力!$U$7),IF(②選手情報入力!$U$8="","",②選手情報入力!$U$8))))</f>
        <v/>
      </c>
      <c r="AE27" t="str">
        <f>IF(E27="","",IF(②選手情報入力!T36="","",IF(K27=1,IF(②選手情報入力!$T$7="",0,1),IF(②選手情報入力!$T$8="",0,1))))</f>
        <v/>
      </c>
      <c r="AF27" t="str">
        <f>IF(E27="","",IF(②選手情報入力!T36="","",2))</f>
        <v/>
      </c>
      <c r="AG27" t="str">
        <f>IF(E27="","",IF(②選手情報入力!V36="","",IF(K27=1,種目情報!$J$5,種目情報!$J$7)))</f>
        <v/>
      </c>
      <c r="AH27" t="str">
        <f>IF(E27="","",IF(②選手情報入力!V36="","",IF(K27=1,IF(②選手情報入力!$W$7="","",②選手情報入力!$W$7),IF(②選手情報入力!$W$8="","",②選手情報入力!$W$8))))</f>
        <v/>
      </c>
      <c r="AI27" t="str">
        <f>IF(E27="","",IF(②選手情報入力!V36="","",IF(K27=1,IF(②選手情報入力!$V$7="",0,1),IF(②選手情報入力!$V$8="",0,1))))</f>
        <v/>
      </c>
      <c r="AJ27" t="str">
        <f>IF(E27="","",IF(②選手情報入力!V36="","",2))</f>
        <v/>
      </c>
    </row>
    <row r="28" spans="1:36">
      <c r="A28" t="str">
        <f t="shared" si="0"/>
        <v/>
      </c>
      <c r="B28" t="str">
        <f>IF(E28="","",①団体情報入力!$C$5)</f>
        <v/>
      </c>
      <c r="D28" t="str">
        <f>IF(E28="","",①団体情報入力!C$10)</f>
        <v/>
      </c>
      <c r="E28" t="str">
        <f>IF(②選手情報入力!C37="","",②選手情報入力!C37)</f>
        <v/>
      </c>
      <c r="F28" t="str">
        <f>IF(E28="","",②選手情報入力!D37)</f>
        <v/>
      </c>
      <c r="G28" t="str">
        <f>IF(E28="","",ASC(②選手情報入力!E37))</f>
        <v/>
      </c>
      <c r="H28" t="str">
        <f t="shared" si="1"/>
        <v/>
      </c>
      <c r="I28" t="str">
        <f>IF(E28="","",②選手情報入力!F37&amp;" "&amp;②選手情報入力!G37)</f>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2"/>
        <v/>
      </c>
      <c r="Q28" t="str">
        <f>IF(E28="","",IF(②選手情報入力!L37="","",IF(K28=1,VLOOKUP(②選手情報入力!L37,種目情報!$A$4:$B$167,2,FALSE),VLOOKUP(②選手情報入力!L37,種目情報!$E$4:$F$142,2,FALSE))))</f>
        <v/>
      </c>
      <c r="R28" t="str">
        <f>IF(E28="","",IF(②選手情報入力!M37="","",②選手情報入力!M37))</f>
        <v/>
      </c>
      <c r="S28" s="28"/>
      <c r="T28" t="str">
        <f>IF(E28="","",IF(②選手情報入力!L37="","",IF(K28=1,VLOOKUP(②選手情報入力!L37,種目情報!$A$4:$C$135,3,FALSE),VLOOKUP(②選手情報入力!L37,種目情報!$E$4:$G$135,3,FALSE))))</f>
        <v/>
      </c>
      <c r="U28" t="str">
        <f>IF(E28="","",IF(②選手情報入力!O37="","",IF(K28=1,VLOOKUP(②選手情報入力!O37,種目情報!$A$5:$B$151,2,FALSE),VLOOKUP(②選手情報入力!O37,種目情報!$E$5:$F$135,2,FALSE))))</f>
        <v/>
      </c>
      <c r="V28" t="str">
        <f>IF(E28="","",IF(②選手情報入力!P37="","",②選手情報入力!P37))</f>
        <v/>
      </c>
      <c r="W28" s="28"/>
      <c r="X28" t="str">
        <f>IF(E28="","",IF(②選手情報入力!O37="","",IF(K28=1,VLOOKUP(②選手情報入力!O37,種目情報!$A$5:$C$135,3,FALSE),VLOOKUP(②選手情報入力!O37,種目情報!$E$5:$G$135,3,FALSE))))</f>
        <v/>
      </c>
      <c r="Y28" t="str">
        <f>IF(E28="","",IF(②選手情報入力!R37="","",IF(K28=1,VLOOKUP(②選手情報入力!R37,種目情報!$A$5:$B$151,2,FALSE),VLOOKUP(②選手情報入力!R37,種目情報!$E$5:$F$135,2,FALSE))))</f>
        <v/>
      </c>
      <c r="Z28" t="str">
        <f>IF(E28="","",IF(②選手情報入力!S37="","",②選手情報入力!S37))</f>
        <v/>
      </c>
      <c r="AA28" s="28"/>
      <c r="AB28" t="str">
        <f>IF(E28="","",IF(②選手情報入力!R37="","",IF(K28=1,VLOOKUP(②選手情報入力!R37,種目情報!$A$5:$C$135,3,FALSE),VLOOKUP(②選手情報入力!R37,種目情報!$E$5:$G$135,3,FALSE))))</f>
        <v/>
      </c>
      <c r="AC28" t="str">
        <f>IF(E28="","",IF(②選手情報入力!T37="","",IF(K28=1,種目情報!$J$4,種目情報!$J$6)))</f>
        <v/>
      </c>
      <c r="AD28" t="str">
        <f>IF(E28="","",IF(②選手情報入力!T37="","",IF(K28=1,IF(②選手情報入力!$U$7="","",②選手情報入力!$U$7),IF(②選手情報入力!$U$8="","",②選手情報入力!$U$8))))</f>
        <v/>
      </c>
      <c r="AE28" t="str">
        <f>IF(E28="","",IF(②選手情報入力!T37="","",IF(K28=1,IF(②選手情報入力!$T$7="",0,1),IF(②選手情報入力!$T$8="",0,1))))</f>
        <v/>
      </c>
      <c r="AF28" t="str">
        <f>IF(E28="","",IF(②選手情報入力!T37="","",2))</f>
        <v/>
      </c>
      <c r="AG28" t="str">
        <f>IF(E28="","",IF(②選手情報入力!V37="","",IF(K28=1,種目情報!$J$5,種目情報!$J$7)))</f>
        <v/>
      </c>
      <c r="AH28" t="str">
        <f>IF(E28="","",IF(②選手情報入力!V37="","",IF(K28=1,IF(②選手情報入力!$W$7="","",②選手情報入力!$W$7),IF(②選手情報入力!$W$8="","",②選手情報入力!$W$8))))</f>
        <v/>
      </c>
      <c r="AI28" t="str">
        <f>IF(E28="","",IF(②選手情報入力!V37="","",IF(K28=1,IF(②選手情報入力!$V$7="",0,1),IF(②選手情報入力!$V$8="",0,1))))</f>
        <v/>
      </c>
      <c r="AJ28" t="str">
        <f>IF(E28="","",IF(②選手情報入力!V37="","",2))</f>
        <v/>
      </c>
    </row>
    <row r="29" spans="1:36">
      <c r="A29" t="str">
        <f t="shared" si="0"/>
        <v/>
      </c>
      <c r="B29" t="str">
        <f>IF(E29="","",①団体情報入力!$C$5)</f>
        <v/>
      </c>
      <c r="D29" t="str">
        <f>IF(E29="","",①団体情報入力!C$10)</f>
        <v/>
      </c>
      <c r="E29" t="str">
        <f>IF(②選手情報入力!C38="","",②選手情報入力!C38)</f>
        <v/>
      </c>
      <c r="F29" t="str">
        <f>IF(E29="","",②選手情報入力!D38)</f>
        <v/>
      </c>
      <c r="G29" t="str">
        <f>IF(E29="","",ASC(②選手情報入力!E38))</f>
        <v/>
      </c>
      <c r="H29" t="str">
        <f t="shared" si="1"/>
        <v/>
      </c>
      <c r="I29" t="str">
        <f>IF(E29="","",②選手情報入力!F38&amp;" "&amp;②選手情報入力!G38)</f>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2"/>
        <v/>
      </c>
      <c r="Q29" t="str">
        <f>IF(E29="","",IF(②選手情報入力!L38="","",IF(K29=1,VLOOKUP(②選手情報入力!L38,種目情報!$A$4:$B$167,2,FALSE),VLOOKUP(②選手情報入力!L38,種目情報!$E$4:$F$142,2,FALSE))))</f>
        <v/>
      </c>
      <c r="R29" t="str">
        <f>IF(E29="","",IF(②選手情報入力!M38="","",②選手情報入力!M38))</f>
        <v/>
      </c>
      <c r="S29" s="28"/>
      <c r="T29" t="str">
        <f>IF(E29="","",IF(②選手情報入力!L38="","",IF(K29=1,VLOOKUP(②選手情報入力!L38,種目情報!$A$4:$C$135,3,FALSE),VLOOKUP(②選手情報入力!L38,種目情報!$E$4:$G$135,3,FALSE))))</f>
        <v/>
      </c>
      <c r="U29" t="str">
        <f>IF(E29="","",IF(②選手情報入力!O38="","",IF(K29=1,VLOOKUP(②選手情報入力!O38,種目情報!$A$5:$B$151,2,FALSE),VLOOKUP(②選手情報入力!O38,種目情報!$E$5:$F$135,2,FALSE))))</f>
        <v/>
      </c>
      <c r="V29" t="str">
        <f>IF(E29="","",IF(②選手情報入力!P38="","",②選手情報入力!P38))</f>
        <v/>
      </c>
      <c r="W29" s="28"/>
      <c r="X29" t="str">
        <f>IF(E29="","",IF(②選手情報入力!O38="","",IF(K29=1,VLOOKUP(②選手情報入力!O38,種目情報!$A$5:$C$135,3,FALSE),VLOOKUP(②選手情報入力!O38,種目情報!$E$5:$G$135,3,FALSE))))</f>
        <v/>
      </c>
      <c r="Y29" t="str">
        <f>IF(E29="","",IF(②選手情報入力!R38="","",IF(K29=1,VLOOKUP(②選手情報入力!R38,種目情報!$A$5:$B$151,2,FALSE),VLOOKUP(②選手情報入力!R38,種目情報!$E$5:$F$135,2,FALSE))))</f>
        <v/>
      </c>
      <c r="Z29" t="str">
        <f>IF(E29="","",IF(②選手情報入力!S38="","",②選手情報入力!S38))</f>
        <v/>
      </c>
      <c r="AA29" s="28"/>
      <c r="AB29" t="str">
        <f>IF(E29="","",IF(②選手情報入力!R38="","",IF(K29=1,VLOOKUP(②選手情報入力!R38,種目情報!$A$5:$C$135,3,FALSE),VLOOKUP(②選手情報入力!R38,種目情報!$E$5:$G$135,3,FALSE))))</f>
        <v/>
      </c>
      <c r="AC29" t="str">
        <f>IF(E29="","",IF(②選手情報入力!T38="","",IF(K29=1,種目情報!$J$4,種目情報!$J$6)))</f>
        <v/>
      </c>
      <c r="AD29" t="str">
        <f>IF(E29="","",IF(②選手情報入力!T38="","",IF(K29=1,IF(②選手情報入力!$U$7="","",②選手情報入力!$U$7),IF(②選手情報入力!$U$8="","",②選手情報入力!$U$8))))</f>
        <v/>
      </c>
      <c r="AE29" t="str">
        <f>IF(E29="","",IF(②選手情報入力!T38="","",IF(K29=1,IF(②選手情報入力!$T$7="",0,1),IF(②選手情報入力!$T$8="",0,1))))</f>
        <v/>
      </c>
      <c r="AF29" t="str">
        <f>IF(E29="","",IF(②選手情報入力!T38="","",2))</f>
        <v/>
      </c>
      <c r="AG29" t="str">
        <f>IF(E29="","",IF(②選手情報入力!V38="","",IF(K29=1,種目情報!$J$5,種目情報!$J$7)))</f>
        <v/>
      </c>
      <c r="AH29" t="str">
        <f>IF(E29="","",IF(②選手情報入力!V38="","",IF(K29=1,IF(②選手情報入力!$W$7="","",②選手情報入力!$W$7),IF(②選手情報入力!$W$8="","",②選手情報入力!$W$8))))</f>
        <v/>
      </c>
      <c r="AI29" t="str">
        <f>IF(E29="","",IF(②選手情報入力!V38="","",IF(K29=1,IF(②選手情報入力!$V$7="",0,1),IF(②選手情報入力!$V$8="",0,1))))</f>
        <v/>
      </c>
      <c r="AJ29" t="str">
        <f>IF(E29="","",IF(②選手情報入力!V38="","",2))</f>
        <v/>
      </c>
    </row>
    <row r="30" spans="1:36">
      <c r="A30" t="str">
        <f t="shared" si="0"/>
        <v/>
      </c>
      <c r="B30" t="str">
        <f>IF(E30="","",①団体情報入力!$C$5)</f>
        <v/>
      </c>
      <c r="D30" t="str">
        <f>IF(E30="","",①団体情報入力!C$10)</f>
        <v/>
      </c>
      <c r="E30" t="str">
        <f>IF(②選手情報入力!C39="","",②選手情報入力!C39)</f>
        <v/>
      </c>
      <c r="F30" t="str">
        <f>IF(E30="","",②選手情報入力!D39)</f>
        <v/>
      </c>
      <c r="G30" t="str">
        <f>IF(E30="","",ASC(②選手情報入力!E39))</f>
        <v/>
      </c>
      <c r="H30" t="str">
        <f t="shared" si="1"/>
        <v/>
      </c>
      <c r="I30" t="str">
        <f>IF(E30="","",②選手情報入力!F39&amp;" "&amp;②選手情報入力!G39)</f>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2"/>
        <v/>
      </c>
      <c r="Q30" t="str">
        <f>IF(E30="","",IF(②選手情報入力!L39="","",IF(K30=1,VLOOKUP(②選手情報入力!L39,種目情報!$A$4:$B$167,2,FALSE),VLOOKUP(②選手情報入力!L39,種目情報!$E$4:$F$142,2,FALSE))))</f>
        <v/>
      </c>
      <c r="R30" t="str">
        <f>IF(E30="","",IF(②選手情報入力!M39="","",②選手情報入力!M39))</f>
        <v/>
      </c>
      <c r="S30" s="28"/>
      <c r="T30" t="str">
        <f>IF(E30="","",IF(②選手情報入力!L39="","",IF(K30=1,VLOOKUP(②選手情報入力!L39,種目情報!$A$4:$C$135,3,FALSE),VLOOKUP(②選手情報入力!L39,種目情報!$E$4:$G$135,3,FALSE))))</f>
        <v/>
      </c>
      <c r="U30" t="str">
        <f>IF(E30="","",IF(②選手情報入力!O39="","",IF(K30=1,VLOOKUP(②選手情報入力!O39,種目情報!$A$5:$B$151,2,FALSE),VLOOKUP(②選手情報入力!O39,種目情報!$E$5:$F$135,2,FALSE))))</f>
        <v/>
      </c>
      <c r="V30" t="str">
        <f>IF(E30="","",IF(②選手情報入力!P39="","",②選手情報入力!P39))</f>
        <v/>
      </c>
      <c r="W30" s="28"/>
      <c r="X30" t="str">
        <f>IF(E30="","",IF(②選手情報入力!O39="","",IF(K30=1,VLOOKUP(②選手情報入力!O39,種目情報!$A$5:$C$135,3,FALSE),VLOOKUP(②選手情報入力!O39,種目情報!$E$5:$G$135,3,FALSE))))</f>
        <v/>
      </c>
      <c r="Y30" t="str">
        <f>IF(E30="","",IF(②選手情報入力!R39="","",IF(K30=1,VLOOKUP(②選手情報入力!R39,種目情報!$A$5:$B$151,2,FALSE),VLOOKUP(②選手情報入力!R39,種目情報!$E$5:$F$135,2,FALSE))))</f>
        <v/>
      </c>
      <c r="Z30" t="str">
        <f>IF(E30="","",IF(②選手情報入力!S39="","",②選手情報入力!S39))</f>
        <v/>
      </c>
      <c r="AA30" s="28"/>
      <c r="AB30" t="str">
        <f>IF(E30="","",IF(②選手情報入力!R39="","",IF(K30=1,VLOOKUP(②選手情報入力!R39,種目情報!$A$5:$C$135,3,FALSE),VLOOKUP(②選手情報入力!R39,種目情報!$E$5:$G$135,3,FALSE))))</f>
        <v/>
      </c>
      <c r="AC30" t="str">
        <f>IF(E30="","",IF(②選手情報入力!T39="","",IF(K30=1,種目情報!$J$4,種目情報!$J$6)))</f>
        <v/>
      </c>
      <c r="AD30" t="str">
        <f>IF(E30="","",IF(②選手情報入力!T39="","",IF(K30=1,IF(②選手情報入力!$U$7="","",②選手情報入力!$U$7),IF(②選手情報入力!$U$8="","",②選手情報入力!$U$8))))</f>
        <v/>
      </c>
      <c r="AE30" t="str">
        <f>IF(E30="","",IF(②選手情報入力!T39="","",IF(K30=1,IF(②選手情報入力!$T$7="",0,1),IF(②選手情報入力!$T$8="",0,1))))</f>
        <v/>
      </c>
      <c r="AF30" t="str">
        <f>IF(E30="","",IF(②選手情報入力!T39="","",2))</f>
        <v/>
      </c>
      <c r="AG30" t="str">
        <f>IF(E30="","",IF(②選手情報入力!V39="","",IF(K30=1,種目情報!$J$5,種目情報!$J$7)))</f>
        <v/>
      </c>
      <c r="AH30" t="str">
        <f>IF(E30="","",IF(②選手情報入力!V39="","",IF(K30=1,IF(②選手情報入力!$W$7="","",②選手情報入力!$W$7),IF(②選手情報入力!$W$8="","",②選手情報入力!$W$8))))</f>
        <v/>
      </c>
      <c r="AI30" t="str">
        <f>IF(E30="","",IF(②選手情報入力!V39="","",IF(K30=1,IF(②選手情報入力!$V$7="",0,1),IF(②選手情報入力!$V$8="",0,1))))</f>
        <v/>
      </c>
      <c r="AJ30" t="str">
        <f>IF(E30="","",IF(②選手情報入力!V39="","",2))</f>
        <v/>
      </c>
    </row>
    <row r="31" spans="1:36">
      <c r="A31" t="str">
        <f t="shared" si="0"/>
        <v/>
      </c>
      <c r="B31" t="str">
        <f>IF(E31="","",①団体情報入力!$C$5)</f>
        <v/>
      </c>
      <c r="D31" t="str">
        <f>IF(E31="","",①団体情報入力!C$10)</f>
        <v/>
      </c>
      <c r="E31" t="str">
        <f>IF(②選手情報入力!C40="","",②選手情報入力!C40)</f>
        <v/>
      </c>
      <c r="F31" t="str">
        <f>IF(E31="","",②選手情報入力!D40)</f>
        <v/>
      </c>
      <c r="G31" t="str">
        <f>IF(E31="","",ASC(②選手情報入力!E40))</f>
        <v/>
      </c>
      <c r="H31" t="str">
        <f t="shared" si="1"/>
        <v/>
      </c>
      <c r="I31" t="str">
        <f>IF(E31="","",②選手情報入力!F40&amp;" "&amp;②選手情報入力!G40)</f>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2"/>
        <v/>
      </c>
      <c r="Q31" t="str">
        <f>IF(E31="","",IF(②選手情報入力!L40="","",IF(K31=1,VLOOKUP(②選手情報入力!L40,種目情報!$A$4:$B$167,2,FALSE),VLOOKUP(②選手情報入力!L40,種目情報!$E$4:$F$142,2,FALSE))))</f>
        <v/>
      </c>
      <c r="R31" t="str">
        <f>IF(E31="","",IF(②選手情報入力!M40="","",②選手情報入力!M40))</f>
        <v/>
      </c>
      <c r="S31" s="28"/>
      <c r="T31" t="str">
        <f>IF(E31="","",IF(②選手情報入力!L40="","",IF(K31=1,VLOOKUP(②選手情報入力!L40,種目情報!$A$4:$C$135,3,FALSE),VLOOKUP(②選手情報入力!L40,種目情報!$E$4:$G$135,3,FALSE))))</f>
        <v/>
      </c>
      <c r="U31" t="str">
        <f>IF(E31="","",IF(②選手情報入力!O40="","",IF(K31=1,VLOOKUP(②選手情報入力!O40,種目情報!$A$5:$B$151,2,FALSE),VLOOKUP(②選手情報入力!O40,種目情報!$E$5:$F$135,2,FALSE))))</f>
        <v/>
      </c>
      <c r="V31" t="str">
        <f>IF(E31="","",IF(②選手情報入力!P40="","",②選手情報入力!P40))</f>
        <v/>
      </c>
      <c r="W31" s="28"/>
      <c r="X31" t="str">
        <f>IF(E31="","",IF(②選手情報入力!O40="","",IF(K31=1,VLOOKUP(②選手情報入力!O40,種目情報!$A$5:$C$135,3,FALSE),VLOOKUP(②選手情報入力!O40,種目情報!$E$5:$G$135,3,FALSE))))</f>
        <v/>
      </c>
      <c r="Y31" t="str">
        <f>IF(E31="","",IF(②選手情報入力!R40="","",IF(K31=1,VLOOKUP(②選手情報入力!R40,種目情報!$A$5:$B$151,2,FALSE),VLOOKUP(②選手情報入力!R40,種目情報!$E$5:$F$135,2,FALSE))))</f>
        <v/>
      </c>
      <c r="Z31" t="str">
        <f>IF(E31="","",IF(②選手情報入力!S40="","",②選手情報入力!S40))</f>
        <v/>
      </c>
      <c r="AA31" s="28"/>
      <c r="AB31" t="str">
        <f>IF(E31="","",IF(②選手情報入力!R40="","",IF(K31=1,VLOOKUP(②選手情報入力!R40,種目情報!$A$5:$C$135,3,FALSE),VLOOKUP(②選手情報入力!R40,種目情報!$E$5:$G$135,3,FALSE))))</f>
        <v/>
      </c>
      <c r="AC31" t="str">
        <f>IF(E31="","",IF(②選手情報入力!T40="","",IF(K31=1,種目情報!$J$4,種目情報!$J$6)))</f>
        <v/>
      </c>
      <c r="AD31" t="str">
        <f>IF(E31="","",IF(②選手情報入力!T40="","",IF(K31=1,IF(②選手情報入力!$U$7="","",②選手情報入力!$U$7),IF(②選手情報入力!$U$8="","",②選手情報入力!$U$8))))</f>
        <v/>
      </c>
      <c r="AE31" t="str">
        <f>IF(E31="","",IF(②選手情報入力!T40="","",IF(K31=1,IF(②選手情報入力!$T$7="",0,1),IF(②選手情報入力!$T$8="",0,1))))</f>
        <v/>
      </c>
      <c r="AF31" t="str">
        <f>IF(E31="","",IF(②選手情報入力!T40="","",2))</f>
        <v/>
      </c>
      <c r="AG31" t="str">
        <f>IF(E31="","",IF(②選手情報入力!V40="","",IF(K31=1,種目情報!$J$5,種目情報!$J$7)))</f>
        <v/>
      </c>
      <c r="AH31" t="str">
        <f>IF(E31="","",IF(②選手情報入力!V40="","",IF(K31=1,IF(②選手情報入力!$W$7="","",②選手情報入力!$W$7),IF(②選手情報入力!$W$8="","",②選手情報入力!$W$8))))</f>
        <v/>
      </c>
      <c r="AI31" t="str">
        <f>IF(E31="","",IF(②選手情報入力!V40="","",IF(K31=1,IF(②選手情報入力!$V$7="",0,1),IF(②選手情報入力!$V$8="",0,1))))</f>
        <v/>
      </c>
      <c r="AJ31" t="str">
        <f>IF(E31="","",IF(②選手情報入力!V40="","",2))</f>
        <v/>
      </c>
    </row>
    <row r="32" spans="1:36">
      <c r="A32" t="str">
        <f t="shared" si="0"/>
        <v/>
      </c>
      <c r="B32" t="str">
        <f>IF(E32="","",①団体情報入力!$C$5)</f>
        <v/>
      </c>
      <c r="D32" t="str">
        <f>IF(E32="","",①団体情報入力!C$10)</f>
        <v/>
      </c>
      <c r="E32" t="str">
        <f>IF(②選手情報入力!C41="","",②選手情報入力!C41)</f>
        <v/>
      </c>
      <c r="F32" t="str">
        <f>IF(E32="","",②選手情報入力!D41)</f>
        <v/>
      </c>
      <c r="G32" t="str">
        <f>IF(E32="","",ASC(②選手情報入力!E41))</f>
        <v/>
      </c>
      <c r="H32" t="str">
        <f t="shared" si="1"/>
        <v/>
      </c>
      <c r="I32" t="str">
        <f>IF(E32="","",②選手情報入力!F41&amp;" "&amp;②選手情報入力!G41)</f>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2"/>
        <v/>
      </c>
      <c r="Q32" t="str">
        <f>IF(E32="","",IF(②選手情報入力!L41="","",IF(K32=1,VLOOKUP(②選手情報入力!L41,種目情報!$A$4:$B$167,2,FALSE),VLOOKUP(②選手情報入力!L41,種目情報!$E$4:$F$142,2,FALSE))))</f>
        <v/>
      </c>
      <c r="R32" t="str">
        <f>IF(E32="","",IF(②選手情報入力!M41="","",②選手情報入力!M41))</f>
        <v/>
      </c>
      <c r="S32" s="28"/>
      <c r="T32" t="str">
        <f>IF(E32="","",IF(②選手情報入力!L41="","",IF(K32=1,VLOOKUP(②選手情報入力!L41,種目情報!$A$4:$C$135,3,FALSE),VLOOKUP(②選手情報入力!L41,種目情報!$E$4:$G$135,3,FALSE))))</f>
        <v/>
      </c>
      <c r="U32" t="str">
        <f>IF(E32="","",IF(②選手情報入力!O41="","",IF(K32=1,VLOOKUP(②選手情報入力!O41,種目情報!$A$5:$B$151,2,FALSE),VLOOKUP(②選手情報入力!O41,種目情報!$E$5:$F$135,2,FALSE))))</f>
        <v/>
      </c>
      <c r="V32" t="str">
        <f>IF(E32="","",IF(②選手情報入力!P41="","",②選手情報入力!P41))</f>
        <v/>
      </c>
      <c r="W32" s="28"/>
      <c r="X32" t="str">
        <f>IF(E32="","",IF(②選手情報入力!O41="","",IF(K32=1,VLOOKUP(②選手情報入力!O41,種目情報!$A$5:$C$135,3,FALSE),VLOOKUP(②選手情報入力!O41,種目情報!$E$5:$G$135,3,FALSE))))</f>
        <v/>
      </c>
      <c r="Y32" t="str">
        <f>IF(E32="","",IF(②選手情報入力!R41="","",IF(K32=1,VLOOKUP(②選手情報入力!R41,種目情報!$A$5:$B$151,2,FALSE),VLOOKUP(②選手情報入力!R41,種目情報!$E$5:$F$135,2,FALSE))))</f>
        <v/>
      </c>
      <c r="Z32" t="str">
        <f>IF(E32="","",IF(②選手情報入力!S41="","",②選手情報入力!S41))</f>
        <v/>
      </c>
      <c r="AA32" s="28"/>
      <c r="AB32" t="str">
        <f>IF(E32="","",IF(②選手情報入力!R41="","",IF(K32=1,VLOOKUP(②選手情報入力!R41,種目情報!$A$5:$C$135,3,FALSE),VLOOKUP(②選手情報入力!R41,種目情報!$E$5:$G$135,3,FALSE))))</f>
        <v/>
      </c>
      <c r="AC32" t="str">
        <f>IF(E32="","",IF(②選手情報入力!T41="","",IF(K32=1,種目情報!$J$4,種目情報!$J$6)))</f>
        <v/>
      </c>
      <c r="AD32" t="str">
        <f>IF(E32="","",IF(②選手情報入力!T41="","",IF(K32=1,IF(②選手情報入力!$U$7="","",②選手情報入力!$U$7),IF(②選手情報入力!$U$8="","",②選手情報入力!$U$8))))</f>
        <v/>
      </c>
      <c r="AE32" t="str">
        <f>IF(E32="","",IF(②選手情報入力!T41="","",IF(K32=1,IF(②選手情報入力!$T$7="",0,1),IF(②選手情報入力!$T$8="",0,1))))</f>
        <v/>
      </c>
      <c r="AF32" t="str">
        <f>IF(E32="","",IF(②選手情報入力!T41="","",2))</f>
        <v/>
      </c>
      <c r="AG32" t="str">
        <f>IF(E32="","",IF(②選手情報入力!V41="","",IF(K32=1,種目情報!$J$5,種目情報!$J$7)))</f>
        <v/>
      </c>
      <c r="AH32" t="str">
        <f>IF(E32="","",IF(②選手情報入力!V41="","",IF(K32=1,IF(②選手情報入力!$W$7="","",②選手情報入力!$W$7),IF(②選手情報入力!$W$8="","",②選手情報入力!$W$8))))</f>
        <v/>
      </c>
      <c r="AI32" t="str">
        <f>IF(E32="","",IF(②選手情報入力!V41="","",IF(K32=1,IF(②選手情報入力!$V$7="",0,1),IF(②選手情報入力!$V$8="",0,1))))</f>
        <v/>
      </c>
      <c r="AJ32" t="str">
        <f>IF(E32="","",IF(②選手情報入力!V41="","",2))</f>
        <v/>
      </c>
    </row>
    <row r="33" spans="1:36">
      <c r="A33" t="str">
        <f t="shared" si="0"/>
        <v/>
      </c>
      <c r="B33" t="str">
        <f>IF(E33="","",①団体情報入力!$C$5)</f>
        <v/>
      </c>
      <c r="D33" t="str">
        <f>IF(E33="","",①団体情報入力!C$10)</f>
        <v/>
      </c>
      <c r="E33" t="str">
        <f>IF(②選手情報入力!C42="","",②選手情報入力!C42)</f>
        <v/>
      </c>
      <c r="F33" t="str">
        <f>IF(E33="","",②選手情報入力!D42)</f>
        <v/>
      </c>
      <c r="G33" t="str">
        <f>IF(E33="","",ASC(②選手情報入力!E42))</f>
        <v/>
      </c>
      <c r="H33" t="str">
        <f t="shared" si="1"/>
        <v/>
      </c>
      <c r="I33" t="str">
        <f>IF(E33="","",②選手情報入力!F42&amp;" "&amp;②選手情報入力!G42)</f>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2"/>
        <v/>
      </c>
      <c r="Q33" t="str">
        <f>IF(E33="","",IF(②選手情報入力!L42="","",IF(K33=1,VLOOKUP(②選手情報入力!L42,種目情報!$A$4:$B$167,2,FALSE),VLOOKUP(②選手情報入力!L42,種目情報!$E$4:$F$142,2,FALSE))))</f>
        <v/>
      </c>
      <c r="R33" t="str">
        <f>IF(E33="","",IF(②選手情報入力!M42="","",②選手情報入力!M42))</f>
        <v/>
      </c>
      <c r="S33" s="28"/>
      <c r="T33" t="str">
        <f>IF(E33="","",IF(②選手情報入力!L42="","",IF(K33=1,VLOOKUP(②選手情報入力!L42,種目情報!$A$4:$C$135,3,FALSE),VLOOKUP(②選手情報入力!L42,種目情報!$E$4:$G$135,3,FALSE))))</f>
        <v/>
      </c>
      <c r="U33" t="str">
        <f>IF(E33="","",IF(②選手情報入力!O42="","",IF(K33=1,VLOOKUP(②選手情報入力!O42,種目情報!$A$5:$B$151,2,FALSE),VLOOKUP(②選手情報入力!O42,種目情報!$E$5:$F$135,2,FALSE))))</f>
        <v/>
      </c>
      <c r="V33" t="str">
        <f>IF(E33="","",IF(②選手情報入力!P42="","",②選手情報入力!P42))</f>
        <v/>
      </c>
      <c r="W33" s="28"/>
      <c r="X33" t="str">
        <f>IF(E33="","",IF(②選手情報入力!O42="","",IF(K33=1,VLOOKUP(②選手情報入力!O42,種目情報!$A$5:$C$135,3,FALSE),VLOOKUP(②選手情報入力!O42,種目情報!$E$5:$G$135,3,FALSE))))</f>
        <v/>
      </c>
      <c r="Y33" t="str">
        <f>IF(E33="","",IF(②選手情報入力!R42="","",IF(K33=1,VLOOKUP(②選手情報入力!R42,種目情報!$A$5:$B$151,2,FALSE),VLOOKUP(②選手情報入力!R42,種目情報!$E$5:$F$135,2,FALSE))))</f>
        <v/>
      </c>
      <c r="Z33" t="str">
        <f>IF(E33="","",IF(②選手情報入力!S42="","",②選手情報入力!S42))</f>
        <v/>
      </c>
      <c r="AA33" s="28"/>
      <c r="AB33" t="str">
        <f>IF(E33="","",IF(②選手情報入力!R42="","",IF(K33=1,VLOOKUP(②選手情報入力!R42,種目情報!$A$5:$C$135,3,FALSE),VLOOKUP(②選手情報入力!R42,種目情報!$E$5:$G$135,3,FALSE))))</f>
        <v/>
      </c>
      <c r="AC33" t="str">
        <f>IF(E33="","",IF(②選手情報入力!T42="","",IF(K33=1,種目情報!$J$4,種目情報!$J$6)))</f>
        <v/>
      </c>
      <c r="AD33" t="str">
        <f>IF(E33="","",IF(②選手情報入力!T42="","",IF(K33=1,IF(②選手情報入力!$U$7="","",②選手情報入力!$U$7),IF(②選手情報入力!$U$8="","",②選手情報入力!$U$8))))</f>
        <v/>
      </c>
      <c r="AE33" t="str">
        <f>IF(E33="","",IF(②選手情報入力!T42="","",IF(K33=1,IF(②選手情報入力!$T$7="",0,1),IF(②選手情報入力!$T$8="",0,1))))</f>
        <v/>
      </c>
      <c r="AF33" t="str">
        <f>IF(E33="","",IF(②選手情報入力!T42="","",2))</f>
        <v/>
      </c>
      <c r="AG33" t="str">
        <f>IF(E33="","",IF(②選手情報入力!V42="","",IF(K33=1,種目情報!$J$5,種目情報!$J$7)))</f>
        <v/>
      </c>
      <c r="AH33" t="str">
        <f>IF(E33="","",IF(②選手情報入力!V42="","",IF(K33=1,IF(②選手情報入力!$W$7="","",②選手情報入力!$W$7),IF(②選手情報入力!$W$8="","",②選手情報入力!$W$8))))</f>
        <v/>
      </c>
      <c r="AI33" t="str">
        <f>IF(E33="","",IF(②選手情報入力!V42="","",IF(K33=1,IF(②選手情報入力!$V$7="",0,1),IF(②選手情報入力!$V$8="",0,1))))</f>
        <v/>
      </c>
      <c r="AJ33" t="str">
        <f>IF(E33="","",IF(②選手情報入力!V42="","",2))</f>
        <v/>
      </c>
    </row>
    <row r="34" spans="1:36">
      <c r="A34" t="str">
        <f t="shared" si="0"/>
        <v/>
      </c>
      <c r="B34" t="str">
        <f>IF(E34="","",①団体情報入力!$C$5)</f>
        <v/>
      </c>
      <c r="D34" t="str">
        <f>IF(E34="","",①団体情報入力!C$10)</f>
        <v/>
      </c>
      <c r="E34" t="str">
        <f>IF(②選手情報入力!C43="","",②選手情報入力!C43)</f>
        <v/>
      </c>
      <c r="F34" t="str">
        <f>IF(E34="","",②選手情報入力!D43)</f>
        <v/>
      </c>
      <c r="G34" t="str">
        <f>IF(E34="","",ASC(②選手情報入力!E43))</f>
        <v/>
      </c>
      <c r="H34" t="str">
        <f t="shared" si="1"/>
        <v/>
      </c>
      <c r="I34" t="str">
        <f>IF(E34="","",②選手情報入力!F43&amp;" "&amp;②選手情報入力!G43)</f>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2"/>
        <v/>
      </c>
      <c r="Q34" t="str">
        <f>IF(E34="","",IF(②選手情報入力!L43="","",IF(K34=1,VLOOKUP(②選手情報入力!L43,種目情報!$A$4:$B$167,2,FALSE),VLOOKUP(②選手情報入力!L43,種目情報!$E$4:$F$142,2,FALSE))))</f>
        <v/>
      </c>
      <c r="R34" t="str">
        <f>IF(E34="","",IF(②選手情報入力!M43="","",②選手情報入力!M43))</f>
        <v/>
      </c>
      <c r="S34" s="28"/>
      <c r="T34" t="str">
        <f>IF(E34="","",IF(②選手情報入力!L43="","",IF(K34=1,VLOOKUP(②選手情報入力!L43,種目情報!$A$4:$C$135,3,FALSE),VLOOKUP(②選手情報入力!L43,種目情報!$E$4:$G$135,3,FALSE))))</f>
        <v/>
      </c>
      <c r="U34" t="str">
        <f>IF(E34="","",IF(②選手情報入力!O43="","",IF(K34=1,VLOOKUP(②選手情報入力!O43,種目情報!$A$5:$B$151,2,FALSE),VLOOKUP(②選手情報入力!O43,種目情報!$E$5:$F$135,2,FALSE))))</f>
        <v/>
      </c>
      <c r="V34" t="str">
        <f>IF(E34="","",IF(②選手情報入力!P43="","",②選手情報入力!P43))</f>
        <v/>
      </c>
      <c r="W34" s="28"/>
      <c r="X34" t="str">
        <f>IF(E34="","",IF(②選手情報入力!O43="","",IF(K34=1,VLOOKUP(②選手情報入力!O43,種目情報!$A$5:$C$135,3,FALSE),VLOOKUP(②選手情報入力!O43,種目情報!$E$5:$G$135,3,FALSE))))</f>
        <v/>
      </c>
      <c r="Y34" t="str">
        <f>IF(E34="","",IF(②選手情報入力!R43="","",IF(K34=1,VLOOKUP(②選手情報入力!R43,種目情報!$A$5:$B$151,2,FALSE),VLOOKUP(②選手情報入力!R43,種目情報!$E$5:$F$135,2,FALSE))))</f>
        <v/>
      </c>
      <c r="Z34" t="str">
        <f>IF(E34="","",IF(②選手情報入力!S43="","",②選手情報入力!S43))</f>
        <v/>
      </c>
      <c r="AA34" s="28"/>
      <c r="AB34" t="str">
        <f>IF(E34="","",IF(②選手情報入力!R43="","",IF(K34=1,VLOOKUP(②選手情報入力!R43,種目情報!$A$5:$C$135,3,FALSE),VLOOKUP(②選手情報入力!R43,種目情報!$E$5:$G$135,3,FALSE))))</f>
        <v/>
      </c>
      <c r="AC34" t="str">
        <f>IF(E34="","",IF(②選手情報入力!T43="","",IF(K34=1,種目情報!$J$4,種目情報!$J$6)))</f>
        <v/>
      </c>
      <c r="AD34" t="str">
        <f>IF(E34="","",IF(②選手情報入力!T43="","",IF(K34=1,IF(②選手情報入力!$U$7="","",②選手情報入力!$U$7),IF(②選手情報入力!$U$8="","",②選手情報入力!$U$8))))</f>
        <v/>
      </c>
      <c r="AE34" t="str">
        <f>IF(E34="","",IF(②選手情報入力!T43="","",IF(K34=1,IF(②選手情報入力!$T$7="",0,1),IF(②選手情報入力!$T$8="",0,1))))</f>
        <v/>
      </c>
      <c r="AF34" t="str">
        <f>IF(E34="","",IF(②選手情報入力!T43="","",2))</f>
        <v/>
      </c>
      <c r="AG34" t="str">
        <f>IF(E34="","",IF(②選手情報入力!V43="","",IF(K34=1,種目情報!$J$5,種目情報!$J$7)))</f>
        <v/>
      </c>
      <c r="AH34" t="str">
        <f>IF(E34="","",IF(②選手情報入力!V43="","",IF(K34=1,IF(②選手情報入力!$W$7="","",②選手情報入力!$W$7),IF(②選手情報入力!$W$8="","",②選手情報入力!$W$8))))</f>
        <v/>
      </c>
      <c r="AI34" t="str">
        <f>IF(E34="","",IF(②選手情報入力!V43="","",IF(K34=1,IF(②選手情報入力!$V$7="",0,1),IF(②選手情報入力!$V$8="",0,1))))</f>
        <v/>
      </c>
      <c r="AJ34" t="str">
        <f>IF(E34="","",IF(②選手情報入力!V43="","",2))</f>
        <v/>
      </c>
    </row>
    <row r="35" spans="1:36">
      <c r="A35" t="str">
        <f t="shared" si="0"/>
        <v/>
      </c>
      <c r="B35" t="str">
        <f>IF(E35="","",①団体情報入力!$C$5)</f>
        <v/>
      </c>
      <c r="D35" t="str">
        <f>IF(E35="","",①団体情報入力!C$10)</f>
        <v/>
      </c>
      <c r="E35" t="str">
        <f>IF(②選手情報入力!C44="","",②選手情報入力!C44)</f>
        <v/>
      </c>
      <c r="F35" t="str">
        <f>IF(E35="","",②選手情報入力!D44)</f>
        <v/>
      </c>
      <c r="G35" t="str">
        <f>IF(E35="","",ASC(②選手情報入力!E44))</f>
        <v/>
      </c>
      <c r="H35" t="str">
        <f t="shared" si="1"/>
        <v/>
      </c>
      <c r="I35" t="str">
        <f>IF(E35="","",②選手情報入力!F44&amp;" "&amp;②選手情報入力!G44)</f>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2"/>
        <v/>
      </c>
      <c r="Q35" t="str">
        <f>IF(E35="","",IF(②選手情報入力!L44="","",IF(K35=1,VLOOKUP(②選手情報入力!L44,種目情報!$A$4:$B$167,2,FALSE),VLOOKUP(②選手情報入力!L44,種目情報!$E$4:$F$142,2,FALSE))))</f>
        <v/>
      </c>
      <c r="R35" t="str">
        <f>IF(E35="","",IF(②選手情報入力!M44="","",②選手情報入力!M44))</f>
        <v/>
      </c>
      <c r="S35" s="28"/>
      <c r="T35" t="str">
        <f>IF(E35="","",IF(②選手情報入力!L44="","",IF(K35=1,VLOOKUP(②選手情報入力!L44,種目情報!$A$4:$C$135,3,FALSE),VLOOKUP(②選手情報入力!L44,種目情報!$E$4:$G$135,3,FALSE))))</f>
        <v/>
      </c>
      <c r="U35" t="str">
        <f>IF(E35="","",IF(②選手情報入力!O44="","",IF(K35=1,VLOOKUP(②選手情報入力!O44,種目情報!$A$5:$B$151,2,FALSE),VLOOKUP(②選手情報入力!O44,種目情報!$E$5:$F$135,2,FALSE))))</f>
        <v/>
      </c>
      <c r="V35" t="str">
        <f>IF(E35="","",IF(②選手情報入力!P44="","",②選手情報入力!P44))</f>
        <v/>
      </c>
      <c r="W35" s="28"/>
      <c r="X35" t="str">
        <f>IF(E35="","",IF(②選手情報入力!O44="","",IF(K35=1,VLOOKUP(②選手情報入力!O44,種目情報!$A$5:$C$135,3,FALSE),VLOOKUP(②選手情報入力!O44,種目情報!$E$5:$G$135,3,FALSE))))</f>
        <v/>
      </c>
      <c r="Y35" t="str">
        <f>IF(E35="","",IF(②選手情報入力!R44="","",IF(K35=1,VLOOKUP(②選手情報入力!R44,種目情報!$A$5:$B$151,2,FALSE),VLOOKUP(②選手情報入力!R44,種目情報!$E$5:$F$135,2,FALSE))))</f>
        <v/>
      </c>
      <c r="Z35" t="str">
        <f>IF(E35="","",IF(②選手情報入力!S44="","",②選手情報入力!S44))</f>
        <v/>
      </c>
      <c r="AA35" s="28"/>
      <c r="AB35" t="str">
        <f>IF(E35="","",IF(②選手情報入力!R44="","",IF(K35=1,VLOOKUP(②選手情報入力!R44,種目情報!$A$5:$C$135,3,FALSE),VLOOKUP(②選手情報入力!R44,種目情報!$E$5:$G$135,3,FALSE))))</f>
        <v/>
      </c>
      <c r="AC35" t="str">
        <f>IF(E35="","",IF(②選手情報入力!T44="","",IF(K35=1,種目情報!$J$4,種目情報!$J$6)))</f>
        <v/>
      </c>
      <c r="AD35" t="str">
        <f>IF(E35="","",IF(②選手情報入力!T44="","",IF(K35=1,IF(②選手情報入力!$U$7="","",②選手情報入力!$U$7),IF(②選手情報入力!$U$8="","",②選手情報入力!$U$8))))</f>
        <v/>
      </c>
      <c r="AE35" t="str">
        <f>IF(E35="","",IF(②選手情報入力!T44="","",IF(K35=1,IF(②選手情報入力!$T$7="",0,1),IF(②選手情報入力!$T$8="",0,1))))</f>
        <v/>
      </c>
      <c r="AF35" t="str">
        <f>IF(E35="","",IF(②選手情報入力!T44="","",2))</f>
        <v/>
      </c>
      <c r="AG35" t="str">
        <f>IF(E35="","",IF(②選手情報入力!V44="","",IF(K35=1,種目情報!$J$5,種目情報!$J$7)))</f>
        <v/>
      </c>
      <c r="AH35" t="str">
        <f>IF(E35="","",IF(②選手情報入力!V44="","",IF(K35=1,IF(②選手情報入力!$W$7="","",②選手情報入力!$W$7),IF(②選手情報入力!$W$8="","",②選手情報入力!$W$8))))</f>
        <v/>
      </c>
      <c r="AI35" t="str">
        <f>IF(E35="","",IF(②選手情報入力!V44="","",IF(K35=1,IF(②選手情報入力!$V$7="",0,1),IF(②選手情報入力!$V$8="",0,1))))</f>
        <v/>
      </c>
      <c r="AJ35" t="str">
        <f>IF(E35="","",IF(②選手情報入力!V44="","",2))</f>
        <v/>
      </c>
    </row>
    <row r="36" spans="1:36">
      <c r="A36" t="str">
        <f t="shared" si="0"/>
        <v/>
      </c>
      <c r="B36" t="str">
        <f>IF(E36="","",①団体情報入力!$C$5)</f>
        <v/>
      </c>
      <c r="D36" t="str">
        <f>IF(E36="","",①団体情報入力!C$10)</f>
        <v/>
      </c>
      <c r="E36" t="str">
        <f>IF(②選手情報入力!C45="","",②選手情報入力!C45)</f>
        <v/>
      </c>
      <c r="F36" t="str">
        <f>IF(E36="","",②選手情報入力!D45)</f>
        <v/>
      </c>
      <c r="G36" t="str">
        <f>IF(E36="","",ASC(②選手情報入力!E45))</f>
        <v/>
      </c>
      <c r="H36" t="str">
        <f t="shared" si="1"/>
        <v/>
      </c>
      <c r="I36" t="str">
        <f>IF(E36="","",②選手情報入力!F45&amp;" "&amp;②選手情報入力!G45)</f>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2"/>
        <v/>
      </c>
      <c r="Q36" t="str">
        <f>IF(E36="","",IF(②選手情報入力!L45="","",IF(K36=1,VLOOKUP(②選手情報入力!L45,種目情報!$A$4:$B$167,2,FALSE),VLOOKUP(②選手情報入力!L45,種目情報!$E$4:$F$142,2,FALSE))))</f>
        <v/>
      </c>
      <c r="R36" t="str">
        <f>IF(E36="","",IF(②選手情報入力!M45="","",②選手情報入力!M45))</f>
        <v/>
      </c>
      <c r="S36" s="28"/>
      <c r="T36" t="str">
        <f>IF(E36="","",IF(②選手情報入力!L45="","",IF(K36=1,VLOOKUP(②選手情報入力!L45,種目情報!$A$4:$C$135,3,FALSE),VLOOKUP(②選手情報入力!L45,種目情報!$E$4:$G$135,3,FALSE))))</f>
        <v/>
      </c>
      <c r="U36" t="str">
        <f>IF(E36="","",IF(②選手情報入力!O45="","",IF(K36=1,VLOOKUP(②選手情報入力!O45,種目情報!$A$5:$B$151,2,FALSE),VLOOKUP(②選手情報入力!O45,種目情報!$E$5:$F$135,2,FALSE))))</f>
        <v/>
      </c>
      <c r="V36" t="str">
        <f>IF(E36="","",IF(②選手情報入力!P45="","",②選手情報入力!P45))</f>
        <v/>
      </c>
      <c r="W36" s="28"/>
      <c r="X36" t="str">
        <f>IF(E36="","",IF(②選手情報入力!O45="","",IF(K36=1,VLOOKUP(②選手情報入力!O45,種目情報!$A$5:$C$135,3,FALSE),VLOOKUP(②選手情報入力!O45,種目情報!$E$5:$G$135,3,FALSE))))</f>
        <v/>
      </c>
      <c r="Y36" t="str">
        <f>IF(E36="","",IF(②選手情報入力!R45="","",IF(K36=1,VLOOKUP(②選手情報入力!R45,種目情報!$A$5:$B$151,2,FALSE),VLOOKUP(②選手情報入力!R45,種目情報!$E$5:$F$135,2,FALSE))))</f>
        <v/>
      </c>
      <c r="Z36" t="str">
        <f>IF(E36="","",IF(②選手情報入力!S45="","",②選手情報入力!S45))</f>
        <v/>
      </c>
      <c r="AA36" s="28"/>
      <c r="AB36" t="str">
        <f>IF(E36="","",IF(②選手情報入力!R45="","",IF(K36=1,VLOOKUP(②選手情報入力!R45,種目情報!$A$5:$C$135,3,FALSE),VLOOKUP(②選手情報入力!R45,種目情報!$E$5:$G$135,3,FALSE))))</f>
        <v/>
      </c>
      <c r="AC36" t="str">
        <f>IF(E36="","",IF(②選手情報入力!T45="","",IF(K36=1,種目情報!$J$4,種目情報!$J$6)))</f>
        <v/>
      </c>
      <c r="AD36" t="str">
        <f>IF(E36="","",IF(②選手情報入力!T45="","",IF(K36=1,IF(②選手情報入力!$U$7="","",②選手情報入力!$U$7),IF(②選手情報入力!$U$8="","",②選手情報入力!$U$8))))</f>
        <v/>
      </c>
      <c r="AE36" t="str">
        <f>IF(E36="","",IF(②選手情報入力!T45="","",IF(K36=1,IF(②選手情報入力!$T$7="",0,1),IF(②選手情報入力!$T$8="",0,1))))</f>
        <v/>
      </c>
      <c r="AF36" t="str">
        <f>IF(E36="","",IF(②選手情報入力!T45="","",2))</f>
        <v/>
      </c>
      <c r="AG36" t="str">
        <f>IF(E36="","",IF(②選手情報入力!V45="","",IF(K36=1,種目情報!$J$5,種目情報!$J$7)))</f>
        <v/>
      </c>
      <c r="AH36" t="str">
        <f>IF(E36="","",IF(②選手情報入力!V45="","",IF(K36=1,IF(②選手情報入力!$W$7="","",②選手情報入力!$W$7),IF(②選手情報入力!$W$8="","",②選手情報入力!$W$8))))</f>
        <v/>
      </c>
      <c r="AI36" t="str">
        <f>IF(E36="","",IF(②選手情報入力!V45="","",IF(K36=1,IF(②選手情報入力!$V$7="",0,1),IF(②選手情報入力!$V$8="",0,1))))</f>
        <v/>
      </c>
      <c r="AJ36" t="str">
        <f>IF(E36="","",IF(②選手情報入力!V45="","",2))</f>
        <v/>
      </c>
    </row>
    <row r="37" spans="1:36">
      <c r="A37" t="str">
        <f t="shared" si="0"/>
        <v/>
      </c>
      <c r="B37" t="str">
        <f>IF(E37="","",①団体情報入力!$C$5)</f>
        <v/>
      </c>
      <c r="D37" t="str">
        <f>IF(E37="","",①団体情報入力!C$10)</f>
        <v/>
      </c>
      <c r="E37" t="str">
        <f>IF(②選手情報入力!C46="","",②選手情報入力!C46)</f>
        <v/>
      </c>
      <c r="F37" t="str">
        <f>IF(E37="","",②選手情報入力!D46)</f>
        <v/>
      </c>
      <c r="G37" t="str">
        <f>IF(E37="","",ASC(②選手情報入力!E46))</f>
        <v/>
      </c>
      <c r="H37" t="str">
        <f t="shared" si="1"/>
        <v/>
      </c>
      <c r="I37" t="str">
        <f>IF(E37="","",②選手情報入力!F46&amp;" "&amp;②選手情報入力!G46)</f>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2"/>
        <v/>
      </c>
      <c r="Q37" t="str">
        <f>IF(E37="","",IF(②選手情報入力!L46="","",IF(K37=1,VLOOKUP(②選手情報入力!L46,種目情報!$A$4:$B$167,2,FALSE),VLOOKUP(②選手情報入力!L46,種目情報!$E$4:$F$142,2,FALSE))))</f>
        <v/>
      </c>
      <c r="R37" t="str">
        <f>IF(E37="","",IF(②選手情報入力!M46="","",②選手情報入力!M46))</f>
        <v/>
      </c>
      <c r="S37" s="28"/>
      <c r="T37" t="str">
        <f>IF(E37="","",IF(②選手情報入力!L46="","",IF(K37=1,VLOOKUP(②選手情報入力!L46,種目情報!$A$4:$C$135,3,FALSE),VLOOKUP(②選手情報入力!L46,種目情報!$E$4:$G$135,3,FALSE))))</f>
        <v/>
      </c>
      <c r="U37" t="str">
        <f>IF(E37="","",IF(②選手情報入力!O46="","",IF(K37=1,VLOOKUP(②選手情報入力!O46,種目情報!$A$5:$B$151,2,FALSE),VLOOKUP(②選手情報入力!O46,種目情報!$E$5:$F$135,2,FALSE))))</f>
        <v/>
      </c>
      <c r="V37" t="str">
        <f>IF(E37="","",IF(②選手情報入力!P46="","",②選手情報入力!P46))</f>
        <v/>
      </c>
      <c r="W37" s="28"/>
      <c r="X37" t="str">
        <f>IF(E37="","",IF(②選手情報入力!O46="","",IF(K37=1,VLOOKUP(②選手情報入力!O46,種目情報!$A$5:$C$135,3,FALSE),VLOOKUP(②選手情報入力!O46,種目情報!$E$5:$G$135,3,FALSE))))</f>
        <v/>
      </c>
      <c r="Y37" t="str">
        <f>IF(E37="","",IF(②選手情報入力!R46="","",IF(K37=1,VLOOKUP(②選手情報入力!R46,種目情報!$A$5:$B$151,2,FALSE),VLOOKUP(②選手情報入力!R46,種目情報!$E$5:$F$135,2,FALSE))))</f>
        <v/>
      </c>
      <c r="Z37" t="str">
        <f>IF(E37="","",IF(②選手情報入力!S46="","",②選手情報入力!S46))</f>
        <v/>
      </c>
      <c r="AA37" s="28"/>
      <c r="AB37" t="str">
        <f>IF(E37="","",IF(②選手情報入力!R46="","",IF(K37=1,VLOOKUP(②選手情報入力!R46,種目情報!$A$5:$C$135,3,FALSE),VLOOKUP(②選手情報入力!R46,種目情報!$E$5:$G$135,3,FALSE))))</f>
        <v/>
      </c>
      <c r="AC37" t="str">
        <f>IF(E37="","",IF(②選手情報入力!T46="","",IF(K37=1,種目情報!$J$4,種目情報!$J$6)))</f>
        <v/>
      </c>
      <c r="AD37" t="str">
        <f>IF(E37="","",IF(②選手情報入力!T46="","",IF(K37=1,IF(②選手情報入力!$U$7="","",②選手情報入力!$U$7),IF(②選手情報入力!$U$8="","",②選手情報入力!$U$8))))</f>
        <v/>
      </c>
      <c r="AE37" t="str">
        <f>IF(E37="","",IF(②選手情報入力!T46="","",IF(K37=1,IF(②選手情報入力!$T$7="",0,1),IF(②選手情報入力!$T$8="",0,1))))</f>
        <v/>
      </c>
      <c r="AF37" t="str">
        <f>IF(E37="","",IF(②選手情報入力!T46="","",2))</f>
        <v/>
      </c>
      <c r="AG37" t="str">
        <f>IF(E37="","",IF(②選手情報入力!V46="","",IF(K37=1,種目情報!$J$5,種目情報!$J$7)))</f>
        <v/>
      </c>
      <c r="AH37" t="str">
        <f>IF(E37="","",IF(②選手情報入力!V46="","",IF(K37=1,IF(②選手情報入力!$W$7="","",②選手情報入力!$W$7),IF(②選手情報入力!$W$8="","",②選手情報入力!$W$8))))</f>
        <v/>
      </c>
      <c r="AI37" t="str">
        <f>IF(E37="","",IF(②選手情報入力!V46="","",IF(K37=1,IF(②選手情報入力!$V$7="",0,1),IF(②選手情報入力!$V$8="",0,1))))</f>
        <v/>
      </c>
      <c r="AJ37" t="str">
        <f>IF(E37="","",IF(②選手情報入力!V46="","",2))</f>
        <v/>
      </c>
    </row>
    <row r="38" spans="1:36">
      <c r="A38" t="str">
        <f t="shared" si="0"/>
        <v/>
      </c>
      <c r="B38" t="str">
        <f>IF(E38="","",①団体情報入力!$C$5)</f>
        <v/>
      </c>
      <c r="D38" t="str">
        <f>IF(E38="","",①団体情報入力!C$10)</f>
        <v/>
      </c>
      <c r="E38" t="str">
        <f>IF(②選手情報入力!C47="","",②選手情報入力!C47)</f>
        <v/>
      </c>
      <c r="F38" t="str">
        <f>IF(E38="","",②選手情報入力!D47)</f>
        <v/>
      </c>
      <c r="G38" t="str">
        <f>IF(E38="","",ASC(②選手情報入力!E47))</f>
        <v/>
      </c>
      <c r="H38" t="str">
        <f t="shared" si="1"/>
        <v/>
      </c>
      <c r="I38" t="str">
        <f>IF(E38="","",②選手情報入力!F47&amp;" "&amp;②選手情報入力!G47)</f>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2"/>
        <v/>
      </c>
      <c r="Q38" t="str">
        <f>IF(E38="","",IF(②選手情報入力!L47="","",IF(K38=1,VLOOKUP(②選手情報入力!L47,種目情報!$A$4:$B$167,2,FALSE),VLOOKUP(②選手情報入力!L47,種目情報!$E$4:$F$142,2,FALSE))))</f>
        <v/>
      </c>
      <c r="R38" t="str">
        <f>IF(E38="","",IF(②選手情報入力!M47="","",②選手情報入力!M47))</f>
        <v/>
      </c>
      <c r="S38" s="28"/>
      <c r="T38" t="str">
        <f>IF(E38="","",IF(②選手情報入力!L47="","",IF(K38=1,VLOOKUP(②選手情報入力!L47,種目情報!$A$4:$C$135,3,FALSE),VLOOKUP(②選手情報入力!L47,種目情報!$E$4:$G$135,3,FALSE))))</f>
        <v/>
      </c>
      <c r="U38" t="str">
        <f>IF(E38="","",IF(②選手情報入力!O47="","",IF(K38=1,VLOOKUP(②選手情報入力!O47,種目情報!$A$5:$B$151,2,FALSE),VLOOKUP(②選手情報入力!O47,種目情報!$E$5:$F$135,2,FALSE))))</f>
        <v/>
      </c>
      <c r="V38" t="str">
        <f>IF(E38="","",IF(②選手情報入力!P47="","",②選手情報入力!P47))</f>
        <v/>
      </c>
      <c r="W38" s="28"/>
      <c r="X38" t="str">
        <f>IF(E38="","",IF(②選手情報入力!O47="","",IF(K38=1,VLOOKUP(②選手情報入力!O47,種目情報!$A$5:$C$135,3,FALSE),VLOOKUP(②選手情報入力!O47,種目情報!$E$5:$G$135,3,FALSE))))</f>
        <v/>
      </c>
      <c r="Y38" t="str">
        <f>IF(E38="","",IF(②選手情報入力!R47="","",IF(K38=1,VLOOKUP(②選手情報入力!R47,種目情報!$A$5:$B$151,2,FALSE),VLOOKUP(②選手情報入力!R47,種目情報!$E$5:$F$135,2,FALSE))))</f>
        <v/>
      </c>
      <c r="Z38" t="str">
        <f>IF(E38="","",IF(②選手情報入力!S47="","",②選手情報入力!S47))</f>
        <v/>
      </c>
      <c r="AA38" s="28"/>
      <c r="AB38" t="str">
        <f>IF(E38="","",IF(②選手情報入力!R47="","",IF(K38=1,VLOOKUP(②選手情報入力!R47,種目情報!$A$5:$C$135,3,FALSE),VLOOKUP(②選手情報入力!R47,種目情報!$E$5:$G$135,3,FALSE))))</f>
        <v/>
      </c>
      <c r="AC38" t="str">
        <f>IF(E38="","",IF(②選手情報入力!T47="","",IF(K38=1,種目情報!$J$4,種目情報!$J$6)))</f>
        <v/>
      </c>
      <c r="AD38" t="str">
        <f>IF(E38="","",IF(②選手情報入力!T47="","",IF(K38=1,IF(②選手情報入力!$U$7="","",②選手情報入力!$U$7),IF(②選手情報入力!$U$8="","",②選手情報入力!$U$8))))</f>
        <v/>
      </c>
      <c r="AE38" t="str">
        <f>IF(E38="","",IF(②選手情報入力!T47="","",IF(K38=1,IF(②選手情報入力!$T$7="",0,1),IF(②選手情報入力!$T$8="",0,1))))</f>
        <v/>
      </c>
      <c r="AF38" t="str">
        <f>IF(E38="","",IF(②選手情報入力!T47="","",2))</f>
        <v/>
      </c>
      <c r="AG38" t="str">
        <f>IF(E38="","",IF(②選手情報入力!V47="","",IF(K38=1,種目情報!$J$5,種目情報!$J$7)))</f>
        <v/>
      </c>
      <c r="AH38" t="str">
        <f>IF(E38="","",IF(②選手情報入力!V47="","",IF(K38=1,IF(②選手情報入力!$W$7="","",②選手情報入力!$W$7),IF(②選手情報入力!$W$8="","",②選手情報入力!$W$8))))</f>
        <v/>
      </c>
      <c r="AI38" t="str">
        <f>IF(E38="","",IF(②選手情報入力!V47="","",IF(K38=1,IF(②選手情報入力!$V$7="",0,1),IF(②選手情報入力!$V$8="",0,1))))</f>
        <v/>
      </c>
      <c r="AJ38" t="str">
        <f>IF(E38="","",IF(②選手情報入力!V47="","",2))</f>
        <v/>
      </c>
    </row>
    <row r="39" spans="1:36">
      <c r="A39" t="str">
        <f t="shared" si="0"/>
        <v/>
      </c>
      <c r="B39" t="str">
        <f>IF(E39="","",①団体情報入力!$C$5)</f>
        <v/>
      </c>
      <c r="D39" t="str">
        <f>IF(E39="","",①団体情報入力!C$10)</f>
        <v/>
      </c>
      <c r="E39" t="str">
        <f>IF(②選手情報入力!C48="","",②選手情報入力!C48)</f>
        <v/>
      </c>
      <c r="F39" t="str">
        <f>IF(E39="","",②選手情報入力!D48)</f>
        <v/>
      </c>
      <c r="G39" t="str">
        <f>IF(E39="","",ASC(②選手情報入力!E48))</f>
        <v/>
      </c>
      <c r="H39" t="str">
        <f t="shared" si="1"/>
        <v/>
      </c>
      <c r="I39" t="str">
        <f>IF(E39="","",②選手情報入力!F48&amp;" "&amp;②選手情報入力!G48)</f>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2"/>
        <v/>
      </c>
      <c r="Q39" t="str">
        <f>IF(E39="","",IF(②選手情報入力!L48="","",IF(K39=1,VLOOKUP(②選手情報入力!L48,種目情報!$A$4:$B$167,2,FALSE),VLOOKUP(②選手情報入力!L48,種目情報!$E$4:$F$142,2,FALSE))))</f>
        <v/>
      </c>
      <c r="R39" t="str">
        <f>IF(E39="","",IF(②選手情報入力!M48="","",②選手情報入力!M48))</f>
        <v/>
      </c>
      <c r="S39" s="28"/>
      <c r="T39" t="str">
        <f>IF(E39="","",IF(②選手情報入力!L48="","",IF(K39=1,VLOOKUP(②選手情報入力!L48,種目情報!$A$4:$C$135,3,FALSE),VLOOKUP(②選手情報入力!L48,種目情報!$E$4:$G$135,3,FALSE))))</f>
        <v/>
      </c>
      <c r="U39" t="str">
        <f>IF(E39="","",IF(②選手情報入力!O48="","",IF(K39=1,VLOOKUP(②選手情報入力!O48,種目情報!$A$5:$B$151,2,FALSE),VLOOKUP(②選手情報入力!O48,種目情報!$E$5:$F$135,2,FALSE))))</f>
        <v/>
      </c>
      <c r="V39" t="str">
        <f>IF(E39="","",IF(②選手情報入力!P48="","",②選手情報入力!P48))</f>
        <v/>
      </c>
      <c r="W39" s="28"/>
      <c r="X39" t="str">
        <f>IF(E39="","",IF(②選手情報入力!O48="","",IF(K39=1,VLOOKUP(②選手情報入力!O48,種目情報!$A$5:$C$135,3,FALSE),VLOOKUP(②選手情報入力!O48,種目情報!$E$5:$G$135,3,FALSE))))</f>
        <v/>
      </c>
      <c r="Y39" t="str">
        <f>IF(E39="","",IF(②選手情報入力!R48="","",IF(K39=1,VLOOKUP(②選手情報入力!R48,種目情報!$A$5:$B$151,2,FALSE),VLOOKUP(②選手情報入力!R48,種目情報!$E$5:$F$135,2,FALSE))))</f>
        <v/>
      </c>
      <c r="Z39" t="str">
        <f>IF(E39="","",IF(②選手情報入力!S48="","",②選手情報入力!S48))</f>
        <v/>
      </c>
      <c r="AA39" s="28"/>
      <c r="AB39" t="str">
        <f>IF(E39="","",IF(②選手情報入力!R48="","",IF(K39=1,VLOOKUP(②選手情報入力!R48,種目情報!$A$5:$C$135,3,FALSE),VLOOKUP(②選手情報入力!R48,種目情報!$E$5:$G$135,3,FALSE))))</f>
        <v/>
      </c>
      <c r="AC39" t="str">
        <f>IF(E39="","",IF(②選手情報入力!T48="","",IF(K39=1,種目情報!$J$4,種目情報!$J$6)))</f>
        <v/>
      </c>
      <c r="AD39" t="str">
        <f>IF(E39="","",IF(②選手情報入力!T48="","",IF(K39=1,IF(②選手情報入力!$U$7="","",②選手情報入力!$U$7),IF(②選手情報入力!$U$8="","",②選手情報入力!$U$8))))</f>
        <v/>
      </c>
      <c r="AE39" t="str">
        <f>IF(E39="","",IF(②選手情報入力!T48="","",IF(K39=1,IF(②選手情報入力!$T$7="",0,1),IF(②選手情報入力!$T$8="",0,1))))</f>
        <v/>
      </c>
      <c r="AF39" t="str">
        <f>IF(E39="","",IF(②選手情報入力!T48="","",2))</f>
        <v/>
      </c>
      <c r="AG39" t="str">
        <f>IF(E39="","",IF(②選手情報入力!V48="","",IF(K39=1,種目情報!$J$5,種目情報!$J$7)))</f>
        <v/>
      </c>
      <c r="AH39" t="str">
        <f>IF(E39="","",IF(②選手情報入力!V48="","",IF(K39=1,IF(②選手情報入力!$W$7="","",②選手情報入力!$W$7),IF(②選手情報入力!$W$8="","",②選手情報入力!$W$8))))</f>
        <v/>
      </c>
      <c r="AI39" t="str">
        <f>IF(E39="","",IF(②選手情報入力!V48="","",IF(K39=1,IF(②選手情報入力!$V$7="",0,1),IF(②選手情報入力!$V$8="",0,1))))</f>
        <v/>
      </c>
      <c r="AJ39" t="str">
        <f>IF(E39="","",IF(②選手情報入力!V48="","",2))</f>
        <v/>
      </c>
    </row>
    <row r="40" spans="1:36">
      <c r="A40" t="str">
        <f t="shared" si="0"/>
        <v/>
      </c>
      <c r="B40" t="str">
        <f>IF(E40="","",①団体情報入力!$C$5)</f>
        <v/>
      </c>
      <c r="D40" t="str">
        <f>IF(E40="","",①団体情報入力!C$10)</f>
        <v/>
      </c>
      <c r="E40" t="str">
        <f>IF(②選手情報入力!C49="","",②選手情報入力!C49)</f>
        <v/>
      </c>
      <c r="F40" t="str">
        <f>IF(E40="","",②選手情報入力!D49)</f>
        <v/>
      </c>
      <c r="G40" t="str">
        <f>IF(E40="","",ASC(②選手情報入力!E49))</f>
        <v/>
      </c>
      <c r="H40" t="str">
        <f t="shared" si="1"/>
        <v/>
      </c>
      <c r="I40" t="str">
        <f>IF(E40="","",②選手情報入力!F49&amp;" "&amp;②選手情報入力!G49)</f>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2"/>
        <v/>
      </c>
      <c r="Q40" t="str">
        <f>IF(E40="","",IF(②選手情報入力!L49="","",IF(K40=1,VLOOKUP(②選手情報入力!L49,種目情報!$A$4:$B$167,2,FALSE),VLOOKUP(②選手情報入力!L49,種目情報!$E$4:$F$142,2,FALSE))))</f>
        <v/>
      </c>
      <c r="R40" t="str">
        <f>IF(E40="","",IF(②選手情報入力!M49="","",②選手情報入力!M49))</f>
        <v/>
      </c>
      <c r="S40" s="28"/>
      <c r="T40" t="str">
        <f>IF(E40="","",IF(②選手情報入力!L49="","",IF(K40=1,VLOOKUP(②選手情報入力!L49,種目情報!$A$4:$C$135,3,FALSE),VLOOKUP(②選手情報入力!L49,種目情報!$E$4:$G$135,3,FALSE))))</f>
        <v/>
      </c>
      <c r="U40" t="str">
        <f>IF(E40="","",IF(②選手情報入力!O49="","",IF(K40=1,VLOOKUP(②選手情報入力!O49,種目情報!$A$5:$B$151,2,FALSE),VLOOKUP(②選手情報入力!O49,種目情報!$E$5:$F$135,2,FALSE))))</f>
        <v/>
      </c>
      <c r="V40" t="str">
        <f>IF(E40="","",IF(②選手情報入力!P49="","",②選手情報入力!P49))</f>
        <v/>
      </c>
      <c r="W40" s="28"/>
      <c r="X40" t="str">
        <f>IF(E40="","",IF(②選手情報入力!O49="","",IF(K40=1,VLOOKUP(②選手情報入力!O49,種目情報!$A$5:$C$135,3,FALSE),VLOOKUP(②選手情報入力!O49,種目情報!$E$5:$G$135,3,FALSE))))</f>
        <v/>
      </c>
      <c r="Y40" t="str">
        <f>IF(E40="","",IF(②選手情報入力!R49="","",IF(K40=1,VLOOKUP(②選手情報入力!R49,種目情報!$A$5:$B$151,2,FALSE),VLOOKUP(②選手情報入力!R49,種目情報!$E$5:$F$135,2,FALSE))))</f>
        <v/>
      </c>
      <c r="Z40" t="str">
        <f>IF(E40="","",IF(②選手情報入力!S49="","",②選手情報入力!S49))</f>
        <v/>
      </c>
      <c r="AA40" s="28"/>
      <c r="AB40" t="str">
        <f>IF(E40="","",IF(②選手情報入力!R49="","",IF(K40=1,VLOOKUP(②選手情報入力!R49,種目情報!$A$5:$C$135,3,FALSE),VLOOKUP(②選手情報入力!R49,種目情報!$E$5:$G$135,3,FALSE))))</f>
        <v/>
      </c>
      <c r="AC40" t="str">
        <f>IF(E40="","",IF(②選手情報入力!T49="","",IF(K40=1,種目情報!$J$4,種目情報!$J$6)))</f>
        <v/>
      </c>
      <c r="AD40" t="str">
        <f>IF(E40="","",IF(②選手情報入力!T49="","",IF(K40=1,IF(②選手情報入力!$U$7="","",②選手情報入力!$U$7),IF(②選手情報入力!$U$8="","",②選手情報入力!$U$8))))</f>
        <v/>
      </c>
      <c r="AE40" t="str">
        <f>IF(E40="","",IF(②選手情報入力!T49="","",IF(K40=1,IF(②選手情報入力!$T$7="",0,1),IF(②選手情報入力!$T$8="",0,1))))</f>
        <v/>
      </c>
      <c r="AF40" t="str">
        <f>IF(E40="","",IF(②選手情報入力!T49="","",2))</f>
        <v/>
      </c>
      <c r="AG40" t="str">
        <f>IF(E40="","",IF(②選手情報入力!V49="","",IF(K40=1,種目情報!$J$5,種目情報!$J$7)))</f>
        <v/>
      </c>
      <c r="AH40" t="str">
        <f>IF(E40="","",IF(②選手情報入力!V49="","",IF(K40=1,IF(②選手情報入力!$W$7="","",②選手情報入力!$W$7),IF(②選手情報入力!$W$8="","",②選手情報入力!$W$8))))</f>
        <v/>
      </c>
      <c r="AI40" t="str">
        <f>IF(E40="","",IF(②選手情報入力!V49="","",IF(K40=1,IF(②選手情報入力!$V$7="",0,1),IF(②選手情報入力!$V$8="",0,1))))</f>
        <v/>
      </c>
      <c r="AJ40" t="str">
        <f>IF(E40="","",IF(②選手情報入力!V49="","",2))</f>
        <v/>
      </c>
    </row>
    <row r="41" spans="1:36">
      <c r="A41" t="str">
        <f t="shared" si="0"/>
        <v/>
      </c>
      <c r="B41" t="str">
        <f>IF(E41="","",①団体情報入力!$C$5)</f>
        <v/>
      </c>
      <c r="D41" t="str">
        <f>IF(E41="","",①団体情報入力!C$10)</f>
        <v/>
      </c>
      <c r="E41" t="str">
        <f>IF(②選手情報入力!C50="","",②選手情報入力!C50)</f>
        <v/>
      </c>
      <c r="F41" t="str">
        <f>IF(E41="","",②選手情報入力!D50)</f>
        <v/>
      </c>
      <c r="G41" t="str">
        <f>IF(E41="","",ASC(②選手情報入力!E50))</f>
        <v/>
      </c>
      <c r="H41" t="str">
        <f t="shared" si="1"/>
        <v/>
      </c>
      <c r="I41" t="str">
        <f>IF(E41="","",②選手情報入力!F50&amp;" "&amp;②選手情報入力!G50)</f>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2"/>
        <v/>
      </c>
      <c r="Q41" t="str">
        <f>IF(E41="","",IF(②選手情報入力!L50="","",IF(K41=1,VLOOKUP(②選手情報入力!L50,種目情報!$A$4:$B$167,2,FALSE),VLOOKUP(②選手情報入力!L50,種目情報!$E$4:$F$142,2,FALSE))))</f>
        <v/>
      </c>
      <c r="R41" t="str">
        <f>IF(E41="","",IF(②選手情報入力!M50="","",②選手情報入力!M50))</f>
        <v/>
      </c>
      <c r="S41" s="28"/>
      <c r="T41" t="str">
        <f>IF(E41="","",IF(②選手情報入力!L50="","",IF(K41=1,VLOOKUP(②選手情報入力!L50,種目情報!$A$4:$C$135,3,FALSE),VLOOKUP(②選手情報入力!L50,種目情報!$E$4:$G$135,3,FALSE))))</f>
        <v/>
      </c>
      <c r="U41" t="str">
        <f>IF(E41="","",IF(②選手情報入力!O50="","",IF(K41=1,VLOOKUP(②選手情報入力!O50,種目情報!$A$5:$B$151,2,FALSE),VLOOKUP(②選手情報入力!O50,種目情報!$E$5:$F$135,2,FALSE))))</f>
        <v/>
      </c>
      <c r="V41" t="str">
        <f>IF(E41="","",IF(②選手情報入力!P50="","",②選手情報入力!P50))</f>
        <v/>
      </c>
      <c r="W41" s="28"/>
      <c r="X41" t="str">
        <f>IF(E41="","",IF(②選手情報入力!O50="","",IF(K41=1,VLOOKUP(②選手情報入力!O50,種目情報!$A$5:$C$135,3,FALSE),VLOOKUP(②選手情報入力!O50,種目情報!$E$5:$G$135,3,FALSE))))</f>
        <v/>
      </c>
      <c r="Y41" t="str">
        <f>IF(E41="","",IF(②選手情報入力!R50="","",IF(K41=1,VLOOKUP(②選手情報入力!R50,種目情報!$A$5:$B$151,2,FALSE),VLOOKUP(②選手情報入力!R50,種目情報!$E$5:$F$135,2,FALSE))))</f>
        <v/>
      </c>
      <c r="Z41" t="str">
        <f>IF(E41="","",IF(②選手情報入力!S50="","",②選手情報入力!S50))</f>
        <v/>
      </c>
      <c r="AA41" s="28"/>
      <c r="AB41" t="str">
        <f>IF(E41="","",IF(②選手情報入力!R50="","",IF(K41=1,VLOOKUP(②選手情報入力!R50,種目情報!$A$5:$C$135,3,FALSE),VLOOKUP(②選手情報入力!R50,種目情報!$E$5:$G$135,3,FALSE))))</f>
        <v/>
      </c>
      <c r="AC41" t="str">
        <f>IF(E41="","",IF(②選手情報入力!T50="","",IF(K41=1,種目情報!$J$4,種目情報!$J$6)))</f>
        <v/>
      </c>
      <c r="AD41" t="str">
        <f>IF(E41="","",IF(②選手情報入力!T50="","",IF(K41=1,IF(②選手情報入力!$U$7="","",②選手情報入力!$U$7),IF(②選手情報入力!$U$8="","",②選手情報入力!$U$8))))</f>
        <v/>
      </c>
      <c r="AE41" t="str">
        <f>IF(E41="","",IF(②選手情報入力!T50="","",IF(K41=1,IF(②選手情報入力!$T$7="",0,1),IF(②選手情報入力!$T$8="",0,1))))</f>
        <v/>
      </c>
      <c r="AF41" t="str">
        <f>IF(E41="","",IF(②選手情報入力!T50="","",2))</f>
        <v/>
      </c>
      <c r="AG41" t="str">
        <f>IF(E41="","",IF(②選手情報入力!V50="","",IF(K41=1,種目情報!$J$5,種目情報!$J$7)))</f>
        <v/>
      </c>
      <c r="AH41" t="str">
        <f>IF(E41="","",IF(②選手情報入力!V50="","",IF(K41=1,IF(②選手情報入力!$W$7="","",②選手情報入力!$W$7),IF(②選手情報入力!$W$8="","",②選手情報入力!$W$8))))</f>
        <v/>
      </c>
      <c r="AI41" t="str">
        <f>IF(E41="","",IF(②選手情報入力!V50="","",IF(K41=1,IF(②選手情報入力!$V$7="",0,1),IF(②選手情報入力!$V$8="",0,1))))</f>
        <v/>
      </c>
      <c r="AJ41" t="str">
        <f>IF(E41="","",IF(②選手情報入力!V50="","",2))</f>
        <v/>
      </c>
    </row>
    <row r="42" spans="1:36">
      <c r="A42" t="str">
        <f t="shared" si="0"/>
        <v/>
      </c>
      <c r="B42" t="str">
        <f>IF(E42="","",①団体情報入力!$C$5)</f>
        <v/>
      </c>
      <c r="D42" t="str">
        <f>IF(E42="","",①団体情報入力!C$10)</f>
        <v/>
      </c>
      <c r="E42" t="str">
        <f>IF(②選手情報入力!C51="","",②選手情報入力!C51)</f>
        <v/>
      </c>
      <c r="F42" t="str">
        <f>IF(E42="","",②選手情報入力!D51)</f>
        <v/>
      </c>
      <c r="G42" t="str">
        <f>IF(E42="","",ASC(②選手情報入力!E51))</f>
        <v/>
      </c>
      <c r="H42" t="str">
        <f t="shared" si="1"/>
        <v/>
      </c>
      <c r="I42" t="str">
        <f>IF(E42="","",②選手情報入力!F51&amp;" "&amp;②選手情報入力!G51)</f>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2"/>
        <v/>
      </c>
      <c r="Q42" t="str">
        <f>IF(E42="","",IF(②選手情報入力!L51="","",IF(K42=1,VLOOKUP(②選手情報入力!L51,種目情報!$A$4:$B$167,2,FALSE),VLOOKUP(②選手情報入力!L51,種目情報!$E$4:$F$142,2,FALSE))))</f>
        <v/>
      </c>
      <c r="R42" t="str">
        <f>IF(E42="","",IF(②選手情報入力!M51="","",②選手情報入力!M51))</f>
        <v/>
      </c>
      <c r="S42" s="28"/>
      <c r="T42" t="str">
        <f>IF(E42="","",IF(②選手情報入力!L51="","",IF(K42=1,VLOOKUP(②選手情報入力!L51,種目情報!$A$4:$C$135,3,FALSE),VLOOKUP(②選手情報入力!L51,種目情報!$E$4:$G$135,3,FALSE))))</f>
        <v/>
      </c>
      <c r="U42" t="str">
        <f>IF(E42="","",IF(②選手情報入力!O51="","",IF(K42=1,VLOOKUP(②選手情報入力!O51,種目情報!$A$5:$B$151,2,FALSE),VLOOKUP(②選手情報入力!O51,種目情報!$E$5:$F$135,2,FALSE))))</f>
        <v/>
      </c>
      <c r="V42" t="str">
        <f>IF(E42="","",IF(②選手情報入力!P51="","",②選手情報入力!P51))</f>
        <v/>
      </c>
      <c r="W42" s="28"/>
      <c r="X42" t="str">
        <f>IF(E42="","",IF(②選手情報入力!O51="","",IF(K42=1,VLOOKUP(②選手情報入力!O51,種目情報!$A$5:$C$135,3,FALSE),VLOOKUP(②選手情報入力!O51,種目情報!$E$5:$G$135,3,FALSE))))</f>
        <v/>
      </c>
      <c r="Y42" t="str">
        <f>IF(E42="","",IF(②選手情報入力!R51="","",IF(K42=1,VLOOKUP(②選手情報入力!R51,種目情報!$A$5:$B$151,2,FALSE),VLOOKUP(②選手情報入力!R51,種目情報!$E$5:$F$135,2,FALSE))))</f>
        <v/>
      </c>
      <c r="Z42" t="str">
        <f>IF(E42="","",IF(②選手情報入力!S51="","",②選手情報入力!S51))</f>
        <v/>
      </c>
      <c r="AA42" s="28"/>
      <c r="AB42" t="str">
        <f>IF(E42="","",IF(②選手情報入力!R51="","",IF(K42=1,VLOOKUP(②選手情報入力!R51,種目情報!$A$5:$C$135,3,FALSE),VLOOKUP(②選手情報入力!R51,種目情報!$E$5:$G$135,3,FALSE))))</f>
        <v/>
      </c>
      <c r="AC42" t="str">
        <f>IF(E42="","",IF(②選手情報入力!T51="","",IF(K42=1,種目情報!$J$4,種目情報!$J$6)))</f>
        <v/>
      </c>
      <c r="AD42" t="str">
        <f>IF(E42="","",IF(②選手情報入力!T51="","",IF(K42=1,IF(②選手情報入力!$U$7="","",②選手情報入力!$U$7),IF(②選手情報入力!$U$8="","",②選手情報入力!$U$8))))</f>
        <v/>
      </c>
      <c r="AE42" t="str">
        <f>IF(E42="","",IF(②選手情報入力!T51="","",IF(K42=1,IF(②選手情報入力!$T$7="",0,1),IF(②選手情報入力!$T$8="",0,1))))</f>
        <v/>
      </c>
      <c r="AF42" t="str">
        <f>IF(E42="","",IF(②選手情報入力!T51="","",2))</f>
        <v/>
      </c>
      <c r="AG42" t="str">
        <f>IF(E42="","",IF(②選手情報入力!V51="","",IF(K42=1,種目情報!$J$5,種目情報!$J$7)))</f>
        <v/>
      </c>
      <c r="AH42" t="str">
        <f>IF(E42="","",IF(②選手情報入力!V51="","",IF(K42=1,IF(②選手情報入力!$W$7="","",②選手情報入力!$W$7),IF(②選手情報入力!$W$8="","",②選手情報入力!$W$8))))</f>
        <v/>
      </c>
      <c r="AI42" t="str">
        <f>IF(E42="","",IF(②選手情報入力!V51="","",IF(K42=1,IF(②選手情報入力!$V$7="",0,1),IF(②選手情報入力!$V$8="",0,1))))</f>
        <v/>
      </c>
      <c r="AJ42" t="str">
        <f>IF(E42="","",IF(②選手情報入力!V51="","",2))</f>
        <v/>
      </c>
    </row>
    <row r="43" spans="1:36">
      <c r="A43" t="str">
        <f t="shared" si="0"/>
        <v/>
      </c>
      <c r="B43" t="str">
        <f>IF(E43="","",①団体情報入力!$C$5)</f>
        <v/>
      </c>
      <c r="D43" t="str">
        <f>IF(E43="","",①団体情報入力!C$10)</f>
        <v/>
      </c>
      <c r="E43" t="str">
        <f>IF(②選手情報入力!C52="","",②選手情報入力!C52)</f>
        <v/>
      </c>
      <c r="F43" t="str">
        <f>IF(E43="","",②選手情報入力!D52)</f>
        <v/>
      </c>
      <c r="G43" t="str">
        <f>IF(E43="","",ASC(②選手情報入力!E52))</f>
        <v/>
      </c>
      <c r="H43" t="str">
        <f t="shared" si="1"/>
        <v/>
      </c>
      <c r="I43" t="str">
        <f>IF(E43="","",②選手情報入力!F52&amp;" "&amp;②選手情報入力!G52)</f>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2"/>
        <v/>
      </c>
      <c r="Q43" t="str">
        <f>IF(E43="","",IF(②選手情報入力!L52="","",IF(K43=1,VLOOKUP(②選手情報入力!L52,種目情報!$A$4:$B$167,2,FALSE),VLOOKUP(②選手情報入力!L52,種目情報!$E$4:$F$142,2,FALSE))))</f>
        <v/>
      </c>
      <c r="R43" t="str">
        <f>IF(E43="","",IF(②選手情報入力!M52="","",②選手情報入力!M52))</f>
        <v/>
      </c>
      <c r="S43" s="28"/>
      <c r="T43" t="str">
        <f>IF(E43="","",IF(②選手情報入力!L52="","",IF(K43=1,VLOOKUP(②選手情報入力!L52,種目情報!$A$4:$C$135,3,FALSE),VLOOKUP(②選手情報入力!L52,種目情報!$E$4:$G$135,3,FALSE))))</f>
        <v/>
      </c>
      <c r="U43" t="str">
        <f>IF(E43="","",IF(②選手情報入力!O52="","",IF(K43=1,VLOOKUP(②選手情報入力!O52,種目情報!$A$5:$B$151,2,FALSE),VLOOKUP(②選手情報入力!O52,種目情報!$E$5:$F$135,2,FALSE))))</f>
        <v/>
      </c>
      <c r="V43" t="str">
        <f>IF(E43="","",IF(②選手情報入力!P52="","",②選手情報入力!P52))</f>
        <v/>
      </c>
      <c r="W43" s="28"/>
      <c r="X43" t="str">
        <f>IF(E43="","",IF(②選手情報入力!O52="","",IF(K43=1,VLOOKUP(②選手情報入力!O52,種目情報!$A$5:$C$135,3,FALSE),VLOOKUP(②選手情報入力!O52,種目情報!$E$5:$G$135,3,FALSE))))</f>
        <v/>
      </c>
      <c r="Y43" t="str">
        <f>IF(E43="","",IF(②選手情報入力!R52="","",IF(K43=1,VLOOKUP(②選手情報入力!R52,種目情報!$A$5:$B$151,2,FALSE),VLOOKUP(②選手情報入力!R52,種目情報!$E$5:$F$135,2,FALSE))))</f>
        <v/>
      </c>
      <c r="Z43" t="str">
        <f>IF(E43="","",IF(②選手情報入力!S52="","",②選手情報入力!S52))</f>
        <v/>
      </c>
      <c r="AA43" s="28"/>
      <c r="AB43" t="str">
        <f>IF(E43="","",IF(②選手情報入力!R52="","",IF(K43=1,VLOOKUP(②選手情報入力!R52,種目情報!$A$5:$C$135,3,FALSE),VLOOKUP(②選手情報入力!R52,種目情報!$E$5:$G$135,3,FALSE))))</f>
        <v/>
      </c>
      <c r="AC43" t="str">
        <f>IF(E43="","",IF(②選手情報入力!T52="","",IF(K43=1,種目情報!$J$4,種目情報!$J$6)))</f>
        <v/>
      </c>
      <c r="AD43" t="str">
        <f>IF(E43="","",IF(②選手情報入力!T52="","",IF(K43=1,IF(②選手情報入力!$U$7="","",②選手情報入力!$U$7),IF(②選手情報入力!$U$8="","",②選手情報入力!$U$8))))</f>
        <v/>
      </c>
      <c r="AE43" t="str">
        <f>IF(E43="","",IF(②選手情報入力!T52="","",IF(K43=1,IF(②選手情報入力!$T$7="",0,1),IF(②選手情報入力!$T$8="",0,1))))</f>
        <v/>
      </c>
      <c r="AF43" t="str">
        <f>IF(E43="","",IF(②選手情報入力!T52="","",2))</f>
        <v/>
      </c>
      <c r="AG43" t="str">
        <f>IF(E43="","",IF(②選手情報入力!V52="","",IF(K43=1,種目情報!$J$5,種目情報!$J$7)))</f>
        <v/>
      </c>
      <c r="AH43" t="str">
        <f>IF(E43="","",IF(②選手情報入力!V52="","",IF(K43=1,IF(②選手情報入力!$W$7="","",②選手情報入力!$W$7),IF(②選手情報入力!$W$8="","",②選手情報入力!$W$8))))</f>
        <v/>
      </c>
      <c r="AI43" t="str">
        <f>IF(E43="","",IF(②選手情報入力!V52="","",IF(K43=1,IF(②選手情報入力!$V$7="",0,1),IF(②選手情報入力!$V$8="",0,1))))</f>
        <v/>
      </c>
      <c r="AJ43" t="str">
        <f>IF(E43="","",IF(②選手情報入力!V52="","",2))</f>
        <v/>
      </c>
    </row>
    <row r="44" spans="1:36">
      <c r="A44" t="str">
        <f t="shared" si="0"/>
        <v/>
      </c>
      <c r="B44" t="str">
        <f>IF(E44="","",①団体情報入力!$C$5)</f>
        <v/>
      </c>
      <c r="D44" t="str">
        <f>IF(E44="","",①団体情報入力!C$10)</f>
        <v/>
      </c>
      <c r="E44" t="str">
        <f>IF(②選手情報入力!C53="","",②選手情報入力!C53)</f>
        <v/>
      </c>
      <c r="F44" t="str">
        <f>IF(E44="","",②選手情報入力!D53)</f>
        <v/>
      </c>
      <c r="G44" t="str">
        <f>IF(E44="","",ASC(②選手情報入力!E53))</f>
        <v/>
      </c>
      <c r="H44" t="str">
        <f t="shared" si="1"/>
        <v/>
      </c>
      <c r="I44" t="str">
        <f>IF(E44="","",②選手情報入力!F53&amp;" "&amp;②選手情報入力!G53)</f>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2"/>
        <v/>
      </c>
      <c r="Q44" t="str">
        <f>IF(E44="","",IF(②選手情報入力!L53="","",IF(K44=1,VLOOKUP(②選手情報入力!L53,種目情報!$A$4:$B$167,2,FALSE),VLOOKUP(②選手情報入力!L53,種目情報!$E$4:$F$142,2,FALSE))))</f>
        <v/>
      </c>
      <c r="R44" t="str">
        <f>IF(E44="","",IF(②選手情報入力!M53="","",②選手情報入力!M53))</f>
        <v/>
      </c>
      <c r="S44" s="28"/>
      <c r="T44" t="str">
        <f>IF(E44="","",IF(②選手情報入力!L53="","",IF(K44=1,VLOOKUP(②選手情報入力!L53,種目情報!$A$4:$C$135,3,FALSE),VLOOKUP(②選手情報入力!L53,種目情報!$E$4:$G$135,3,FALSE))))</f>
        <v/>
      </c>
      <c r="U44" t="str">
        <f>IF(E44="","",IF(②選手情報入力!O53="","",IF(K44=1,VLOOKUP(②選手情報入力!O53,種目情報!$A$5:$B$151,2,FALSE),VLOOKUP(②選手情報入力!O53,種目情報!$E$5:$F$135,2,FALSE))))</f>
        <v/>
      </c>
      <c r="V44" t="str">
        <f>IF(E44="","",IF(②選手情報入力!P53="","",②選手情報入力!P53))</f>
        <v/>
      </c>
      <c r="W44" s="28"/>
      <c r="X44" t="str">
        <f>IF(E44="","",IF(②選手情報入力!O53="","",IF(K44=1,VLOOKUP(②選手情報入力!O53,種目情報!$A$5:$C$135,3,FALSE),VLOOKUP(②選手情報入力!O53,種目情報!$E$5:$G$135,3,FALSE))))</f>
        <v/>
      </c>
      <c r="Y44" t="str">
        <f>IF(E44="","",IF(②選手情報入力!R53="","",IF(K44=1,VLOOKUP(②選手情報入力!R53,種目情報!$A$5:$B$151,2,FALSE),VLOOKUP(②選手情報入力!R53,種目情報!$E$5:$F$135,2,FALSE))))</f>
        <v/>
      </c>
      <c r="Z44" t="str">
        <f>IF(E44="","",IF(②選手情報入力!S53="","",②選手情報入力!S53))</f>
        <v/>
      </c>
      <c r="AA44" s="28"/>
      <c r="AB44" t="str">
        <f>IF(E44="","",IF(②選手情報入力!R53="","",IF(K44=1,VLOOKUP(②選手情報入力!R53,種目情報!$A$5:$C$135,3,FALSE),VLOOKUP(②選手情報入力!R53,種目情報!$E$5:$G$135,3,FALSE))))</f>
        <v/>
      </c>
      <c r="AC44" t="str">
        <f>IF(E44="","",IF(②選手情報入力!T53="","",IF(K44=1,種目情報!$J$4,種目情報!$J$6)))</f>
        <v/>
      </c>
      <c r="AD44" t="str">
        <f>IF(E44="","",IF(②選手情報入力!T53="","",IF(K44=1,IF(②選手情報入力!$U$7="","",②選手情報入力!$U$7),IF(②選手情報入力!$U$8="","",②選手情報入力!$U$8))))</f>
        <v/>
      </c>
      <c r="AE44" t="str">
        <f>IF(E44="","",IF(②選手情報入力!T53="","",IF(K44=1,IF(②選手情報入力!$T$7="",0,1),IF(②選手情報入力!$T$8="",0,1))))</f>
        <v/>
      </c>
      <c r="AF44" t="str">
        <f>IF(E44="","",IF(②選手情報入力!T53="","",2))</f>
        <v/>
      </c>
      <c r="AG44" t="str">
        <f>IF(E44="","",IF(②選手情報入力!V53="","",IF(K44=1,種目情報!$J$5,種目情報!$J$7)))</f>
        <v/>
      </c>
      <c r="AH44" t="str">
        <f>IF(E44="","",IF(②選手情報入力!V53="","",IF(K44=1,IF(②選手情報入力!$W$7="","",②選手情報入力!$W$7),IF(②選手情報入力!$W$8="","",②選手情報入力!$W$8))))</f>
        <v/>
      </c>
      <c r="AI44" t="str">
        <f>IF(E44="","",IF(②選手情報入力!V53="","",IF(K44=1,IF(②選手情報入力!$V$7="",0,1),IF(②選手情報入力!$V$8="",0,1))))</f>
        <v/>
      </c>
      <c r="AJ44" t="str">
        <f>IF(E44="","",IF(②選手情報入力!V53="","",2))</f>
        <v/>
      </c>
    </row>
    <row r="45" spans="1:36">
      <c r="A45" t="str">
        <f t="shared" si="0"/>
        <v/>
      </c>
      <c r="B45" t="str">
        <f>IF(E45="","",①団体情報入力!$C$5)</f>
        <v/>
      </c>
      <c r="D45" t="str">
        <f>IF(E45="","",①団体情報入力!C$10)</f>
        <v/>
      </c>
      <c r="E45" t="str">
        <f>IF(②選手情報入力!C54="","",②選手情報入力!C54)</f>
        <v/>
      </c>
      <c r="F45" t="str">
        <f>IF(E45="","",②選手情報入力!D54)</f>
        <v/>
      </c>
      <c r="G45" t="str">
        <f>IF(E45="","",ASC(②選手情報入力!E54))</f>
        <v/>
      </c>
      <c r="H45" t="str">
        <f t="shared" si="1"/>
        <v/>
      </c>
      <c r="I45" t="str">
        <f>IF(E45="","",②選手情報入力!F54&amp;" "&amp;②選手情報入力!G54)</f>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2"/>
        <v/>
      </c>
      <c r="Q45" t="str">
        <f>IF(E45="","",IF(②選手情報入力!L54="","",IF(K45=1,VLOOKUP(②選手情報入力!L54,種目情報!$A$4:$B$167,2,FALSE),VLOOKUP(②選手情報入力!L54,種目情報!$E$4:$F$142,2,FALSE))))</f>
        <v/>
      </c>
      <c r="R45" t="str">
        <f>IF(E45="","",IF(②選手情報入力!M54="","",②選手情報入力!M54))</f>
        <v/>
      </c>
      <c r="S45" s="28"/>
      <c r="T45" t="str">
        <f>IF(E45="","",IF(②選手情報入力!L54="","",IF(K45=1,VLOOKUP(②選手情報入力!L54,種目情報!$A$4:$C$135,3,FALSE),VLOOKUP(②選手情報入力!L54,種目情報!$E$4:$G$135,3,FALSE))))</f>
        <v/>
      </c>
      <c r="U45" t="str">
        <f>IF(E45="","",IF(②選手情報入力!O54="","",IF(K45=1,VLOOKUP(②選手情報入力!O54,種目情報!$A$5:$B$151,2,FALSE),VLOOKUP(②選手情報入力!O54,種目情報!$E$5:$F$135,2,FALSE))))</f>
        <v/>
      </c>
      <c r="V45" t="str">
        <f>IF(E45="","",IF(②選手情報入力!P54="","",②選手情報入力!P54))</f>
        <v/>
      </c>
      <c r="W45" s="28"/>
      <c r="X45" t="str">
        <f>IF(E45="","",IF(②選手情報入力!O54="","",IF(K45=1,VLOOKUP(②選手情報入力!O54,種目情報!$A$5:$C$135,3,FALSE),VLOOKUP(②選手情報入力!O54,種目情報!$E$5:$G$135,3,FALSE))))</f>
        <v/>
      </c>
      <c r="Y45" t="str">
        <f>IF(E45="","",IF(②選手情報入力!R54="","",IF(K45=1,VLOOKUP(②選手情報入力!R54,種目情報!$A$5:$B$151,2,FALSE),VLOOKUP(②選手情報入力!R54,種目情報!$E$5:$F$135,2,FALSE))))</f>
        <v/>
      </c>
      <c r="Z45" t="str">
        <f>IF(E45="","",IF(②選手情報入力!S54="","",②選手情報入力!S54))</f>
        <v/>
      </c>
      <c r="AA45" s="28"/>
      <c r="AB45" t="str">
        <f>IF(E45="","",IF(②選手情報入力!R54="","",IF(K45=1,VLOOKUP(②選手情報入力!R54,種目情報!$A$5:$C$135,3,FALSE),VLOOKUP(②選手情報入力!R54,種目情報!$E$5:$G$135,3,FALSE))))</f>
        <v/>
      </c>
      <c r="AC45" t="str">
        <f>IF(E45="","",IF(②選手情報入力!T54="","",IF(K45=1,種目情報!$J$4,種目情報!$J$6)))</f>
        <v/>
      </c>
      <c r="AD45" t="str">
        <f>IF(E45="","",IF(②選手情報入力!T54="","",IF(K45=1,IF(②選手情報入力!$U$7="","",②選手情報入力!$U$7),IF(②選手情報入力!$U$8="","",②選手情報入力!$U$8))))</f>
        <v/>
      </c>
      <c r="AE45" t="str">
        <f>IF(E45="","",IF(②選手情報入力!T54="","",IF(K45=1,IF(②選手情報入力!$T$7="",0,1),IF(②選手情報入力!$T$8="",0,1))))</f>
        <v/>
      </c>
      <c r="AF45" t="str">
        <f>IF(E45="","",IF(②選手情報入力!T54="","",2))</f>
        <v/>
      </c>
      <c r="AG45" t="str">
        <f>IF(E45="","",IF(②選手情報入力!V54="","",IF(K45=1,種目情報!$J$5,種目情報!$J$7)))</f>
        <v/>
      </c>
      <c r="AH45" t="str">
        <f>IF(E45="","",IF(②選手情報入力!V54="","",IF(K45=1,IF(②選手情報入力!$W$7="","",②選手情報入力!$W$7),IF(②選手情報入力!$W$8="","",②選手情報入力!$W$8))))</f>
        <v/>
      </c>
      <c r="AI45" t="str">
        <f>IF(E45="","",IF(②選手情報入力!V54="","",IF(K45=1,IF(②選手情報入力!$V$7="",0,1),IF(②選手情報入力!$V$8="",0,1))))</f>
        <v/>
      </c>
      <c r="AJ45" t="str">
        <f>IF(E45="","",IF(②選手情報入力!V54="","",2))</f>
        <v/>
      </c>
    </row>
    <row r="46" spans="1:36">
      <c r="A46" t="str">
        <f t="shared" si="0"/>
        <v/>
      </c>
      <c r="B46" t="str">
        <f>IF(E46="","",①団体情報入力!$C$5)</f>
        <v/>
      </c>
      <c r="D46" t="str">
        <f>IF(E46="","",①団体情報入力!C$10)</f>
        <v/>
      </c>
      <c r="E46" t="str">
        <f>IF(②選手情報入力!C55="","",②選手情報入力!C55)</f>
        <v/>
      </c>
      <c r="F46" t="str">
        <f>IF(E46="","",②選手情報入力!D55)</f>
        <v/>
      </c>
      <c r="G46" t="str">
        <f>IF(E46="","",ASC(②選手情報入力!E55))</f>
        <v/>
      </c>
      <c r="H46" t="str">
        <f t="shared" si="1"/>
        <v/>
      </c>
      <c r="I46" t="str">
        <f>IF(E46="","",②選手情報入力!F55&amp;" "&amp;②選手情報入力!G55)</f>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2"/>
        <v/>
      </c>
      <c r="Q46" t="str">
        <f>IF(E46="","",IF(②選手情報入力!L55="","",IF(K46=1,VLOOKUP(②選手情報入力!L55,種目情報!$A$4:$B$167,2,FALSE),VLOOKUP(②選手情報入力!L55,種目情報!$E$4:$F$142,2,FALSE))))</f>
        <v/>
      </c>
      <c r="R46" t="str">
        <f>IF(E46="","",IF(②選手情報入力!M55="","",②選手情報入力!M55))</f>
        <v/>
      </c>
      <c r="S46" s="28"/>
      <c r="T46" t="str">
        <f>IF(E46="","",IF(②選手情報入力!L55="","",IF(K46=1,VLOOKUP(②選手情報入力!L55,種目情報!$A$4:$C$135,3,FALSE),VLOOKUP(②選手情報入力!L55,種目情報!$E$4:$G$135,3,FALSE))))</f>
        <v/>
      </c>
      <c r="U46" t="str">
        <f>IF(E46="","",IF(②選手情報入力!O55="","",IF(K46=1,VLOOKUP(②選手情報入力!O55,種目情報!$A$5:$B$151,2,FALSE),VLOOKUP(②選手情報入力!O55,種目情報!$E$5:$F$135,2,FALSE))))</f>
        <v/>
      </c>
      <c r="V46" t="str">
        <f>IF(E46="","",IF(②選手情報入力!P55="","",②選手情報入力!P55))</f>
        <v/>
      </c>
      <c r="W46" s="28"/>
      <c r="X46" t="str">
        <f>IF(E46="","",IF(②選手情報入力!O55="","",IF(K46=1,VLOOKUP(②選手情報入力!O55,種目情報!$A$5:$C$135,3,FALSE),VLOOKUP(②選手情報入力!O55,種目情報!$E$5:$G$135,3,FALSE))))</f>
        <v/>
      </c>
      <c r="Y46" t="str">
        <f>IF(E46="","",IF(②選手情報入力!R55="","",IF(K46=1,VLOOKUP(②選手情報入力!R55,種目情報!$A$5:$B$151,2,FALSE),VLOOKUP(②選手情報入力!R55,種目情報!$E$5:$F$135,2,FALSE))))</f>
        <v/>
      </c>
      <c r="Z46" t="str">
        <f>IF(E46="","",IF(②選手情報入力!S55="","",②選手情報入力!S55))</f>
        <v/>
      </c>
      <c r="AA46" s="28"/>
      <c r="AB46" t="str">
        <f>IF(E46="","",IF(②選手情報入力!R55="","",IF(K46=1,VLOOKUP(②選手情報入力!R55,種目情報!$A$5:$C$135,3,FALSE),VLOOKUP(②選手情報入力!R55,種目情報!$E$5:$G$135,3,FALSE))))</f>
        <v/>
      </c>
      <c r="AC46" t="str">
        <f>IF(E46="","",IF(②選手情報入力!T55="","",IF(K46=1,種目情報!$J$4,種目情報!$J$6)))</f>
        <v/>
      </c>
      <c r="AD46" t="str">
        <f>IF(E46="","",IF(②選手情報入力!T55="","",IF(K46=1,IF(②選手情報入力!$U$7="","",②選手情報入力!$U$7),IF(②選手情報入力!$U$8="","",②選手情報入力!$U$8))))</f>
        <v/>
      </c>
      <c r="AE46" t="str">
        <f>IF(E46="","",IF(②選手情報入力!T55="","",IF(K46=1,IF(②選手情報入力!$T$7="",0,1),IF(②選手情報入力!$T$8="",0,1))))</f>
        <v/>
      </c>
      <c r="AF46" t="str">
        <f>IF(E46="","",IF(②選手情報入力!T55="","",2))</f>
        <v/>
      </c>
      <c r="AG46" t="str">
        <f>IF(E46="","",IF(②選手情報入力!V55="","",IF(K46=1,種目情報!$J$5,種目情報!$J$7)))</f>
        <v/>
      </c>
      <c r="AH46" t="str">
        <f>IF(E46="","",IF(②選手情報入力!V55="","",IF(K46=1,IF(②選手情報入力!$W$7="","",②選手情報入力!$W$7),IF(②選手情報入力!$W$8="","",②選手情報入力!$W$8))))</f>
        <v/>
      </c>
      <c r="AI46" t="str">
        <f>IF(E46="","",IF(②選手情報入力!V55="","",IF(K46=1,IF(②選手情報入力!$V$7="",0,1),IF(②選手情報入力!$V$8="",0,1))))</f>
        <v/>
      </c>
      <c r="AJ46" t="str">
        <f>IF(E46="","",IF(②選手情報入力!V55="","",2))</f>
        <v/>
      </c>
    </row>
    <row r="47" spans="1:36">
      <c r="A47" t="str">
        <f t="shared" si="0"/>
        <v/>
      </c>
      <c r="B47" t="str">
        <f>IF(E47="","",①団体情報入力!$C$5)</f>
        <v/>
      </c>
      <c r="D47" t="str">
        <f>IF(E47="","",①団体情報入力!C$10)</f>
        <v/>
      </c>
      <c r="E47" t="str">
        <f>IF(②選手情報入力!C56="","",②選手情報入力!C56)</f>
        <v/>
      </c>
      <c r="F47" t="str">
        <f>IF(E47="","",②選手情報入力!D56)</f>
        <v/>
      </c>
      <c r="G47" t="str">
        <f>IF(E47="","",ASC(②選手情報入力!E56))</f>
        <v/>
      </c>
      <c r="H47" t="str">
        <f t="shared" si="1"/>
        <v/>
      </c>
      <c r="I47" t="str">
        <f>IF(E47="","",②選手情報入力!F56&amp;" "&amp;②選手情報入力!G56)</f>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2"/>
        <v/>
      </c>
      <c r="Q47" t="str">
        <f>IF(E47="","",IF(②選手情報入力!L56="","",IF(K47=1,VLOOKUP(②選手情報入力!L56,種目情報!$A$4:$B$167,2,FALSE),VLOOKUP(②選手情報入力!L56,種目情報!$E$4:$F$142,2,FALSE))))</f>
        <v/>
      </c>
      <c r="R47" t="str">
        <f>IF(E47="","",IF(②選手情報入力!M56="","",②選手情報入力!M56))</f>
        <v/>
      </c>
      <c r="S47" s="28"/>
      <c r="T47" t="str">
        <f>IF(E47="","",IF(②選手情報入力!L56="","",IF(K47=1,VLOOKUP(②選手情報入力!L56,種目情報!$A$4:$C$135,3,FALSE),VLOOKUP(②選手情報入力!L56,種目情報!$E$4:$G$135,3,FALSE))))</f>
        <v/>
      </c>
      <c r="U47" t="str">
        <f>IF(E47="","",IF(②選手情報入力!O56="","",IF(K47=1,VLOOKUP(②選手情報入力!O56,種目情報!$A$5:$B$151,2,FALSE),VLOOKUP(②選手情報入力!O56,種目情報!$E$5:$F$135,2,FALSE))))</f>
        <v/>
      </c>
      <c r="V47" t="str">
        <f>IF(E47="","",IF(②選手情報入力!P56="","",②選手情報入力!P56))</f>
        <v/>
      </c>
      <c r="W47" s="28"/>
      <c r="X47" t="str">
        <f>IF(E47="","",IF(②選手情報入力!O56="","",IF(K47=1,VLOOKUP(②選手情報入力!O56,種目情報!$A$5:$C$135,3,FALSE),VLOOKUP(②選手情報入力!O56,種目情報!$E$5:$G$135,3,FALSE))))</f>
        <v/>
      </c>
      <c r="Y47" t="str">
        <f>IF(E47="","",IF(②選手情報入力!R56="","",IF(K47=1,VLOOKUP(②選手情報入力!R56,種目情報!$A$5:$B$151,2,FALSE),VLOOKUP(②選手情報入力!R56,種目情報!$E$5:$F$135,2,FALSE))))</f>
        <v/>
      </c>
      <c r="Z47" t="str">
        <f>IF(E47="","",IF(②選手情報入力!S56="","",②選手情報入力!S56))</f>
        <v/>
      </c>
      <c r="AA47" s="28"/>
      <c r="AB47" t="str">
        <f>IF(E47="","",IF(②選手情報入力!R56="","",IF(K47=1,VLOOKUP(②選手情報入力!R56,種目情報!$A$5:$C$135,3,FALSE),VLOOKUP(②選手情報入力!R56,種目情報!$E$5:$G$135,3,FALSE))))</f>
        <v/>
      </c>
      <c r="AC47" t="str">
        <f>IF(E47="","",IF(②選手情報入力!T56="","",IF(K47=1,種目情報!$J$4,種目情報!$J$6)))</f>
        <v/>
      </c>
      <c r="AD47" t="str">
        <f>IF(E47="","",IF(②選手情報入力!T56="","",IF(K47=1,IF(②選手情報入力!$U$7="","",②選手情報入力!$U$7),IF(②選手情報入力!$U$8="","",②選手情報入力!$U$8))))</f>
        <v/>
      </c>
      <c r="AE47" t="str">
        <f>IF(E47="","",IF(②選手情報入力!T56="","",IF(K47=1,IF(②選手情報入力!$T$7="",0,1),IF(②選手情報入力!$T$8="",0,1))))</f>
        <v/>
      </c>
      <c r="AF47" t="str">
        <f>IF(E47="","",IF(②選手情報入力!T56="","",2))</f>
        <v/>
      </c>
      <c r="AG47" t="str">
        <f>IF(E47="","",IF(②選手情報入力!V56="","",IF(K47=1,種目情報!$J$5,種目情報!$J$7)))</f>
        <v/>
      </c>
      <c r="AH47" t="str">
        <f>IF(E47="","",IF(②選手情報入力!V56="","",IF(K47=1,IF(②選手情報入力!$W$7="","",②選手情報入力!$W$7),IF(②選手情報入力!$W$8="","",②選手情報入力!$W$8))))</f>
        <v/>
      </c>
      <c r="AI47" t="str">
        <f>IF(E47="","",IF(②選手情報入力!V56="","",IF(K47=1,IF(②選手情報入力!$V$7="",0,1),IF(②選手情報入力!$V$8="",0,1))))</f>
        <v/>
      </c>
      <c r="AJ47" t="str">
        <f>IF(E47="","",IF(②選手情報入力!V56="","",2))</f>
        <v/>
      </c>
    </row>
    <row r="48" spans="1:36">
      <c r="A48" t="str">
        <f t="shared" si="0"/>
        <v/>
      </c>
      <c r="B48" t="str">
        <f>IF(E48="","",①団体情報入力!$C$5)</f>
        <v/>
      </c>
      <c r="D48" t="str">
        <f>IF(E48="","",①団体情報入力!C$10)</f>
        <v/>
      </c>
      <c r="E48" t="str">
        <f>IF(②選手情報入力!C57="","",②選手情報入力!C57)</f>
        <v/>
      </c>
      <c r="F48" t="str">
        <f>IF(E48="","",②選手情報入力!D57)</f>
        <v/>
      </c>
      <c r="G48" t="str">
        <f>IF(E48="","",ASC(②選手情報入力!E57))</f>
        <v/>
      </c>
      <c r="H48" t="str">
        <f t="shared" si="1"/>
        <v/>
      </c>
      <c r="I48" t="str">
        <f>IF(E48="","",②選手情報入力!F57&amp;" "&amp;②選手情報入力!G57)</f>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2"/>
        <v/>
      </c>
      <c r="Q48" t="str">
        <f>IF(E48="","",IF(②選手情報入力!L57="","",IF(K48=1,VLOOKUP(②選手情報入力!L57,種目情報!$A$4:$B$167,2,FALSE),VLOOKUP(②選手情報入力!L57,種目情報!$E$4:$F$142,2,FALSE))))</f>
        <v/>
      </c>
      <c r="R48" t="str">
        <f>IF(E48="","",IF(②選手情報入力!M57="","",②選手情報入力!M57))</f>
        <v/>
      </c>
      <c r="S48" s="28"/>
      <c r="T48" t="str">
        <f>IF(E48="","",IF(②選手情報入力!L57="","",IF(K48=1,VLOOKUP(②選手情報入力!L57,種目情報!$A$4:$C$135,3,FALSE),VLOOKUP(②選手情報入力!L57,種目情報!$E$4:$G$135,3,FALSE))))</f>
        <v/>
      </c>
      <c r="U48" t="str">
        <f>IF(E48="","",IF(②選手情報入力!O57="","",IF(K48=1,VLOOKUP(②選手情報入力!O57,種目情報!$A$5:$B$151,2,FALSE),VLOOKUP(②選手情報入力!O57,種目情報!$E$5:$F$135,2,FALSE))))</f>
        <v/>
      </c>
      <c r="V48" t="str">
        <f>IF(E48="","",IF(②選手情報入力!P57="","",②選手情報入力!P57))</f>
        <v/>
      </c>
      <c r="W48" s="28"/>
      <c r="X48" t="str">
        <f>IF(E48="","",IF(②選手情報入力!O57="","",IF(K48=1,VLOOKUP(②選手情報入力!O57,種目情報!$A$5:$C$135,3,FALSE),VLOOKUP(②選手情報入力!O57,種目情報!$E$5:$G$135,3,FALSE))))</f>
        <v/>
      </c>
      <c r="Y48" t="str">
        <f>IF(E48="","",IF(②選手情報入力!R57="","",IF(K48=1,VLOOKUP(②選手情報入力!R57,種目情報!$A$5:$B$151,2,FALSE),VLOOKUP(②選手情報入力!R57,種目情報!$E$5:$F$135,2,FALSE))))</f>
        <v/>
      </c>
      <c r="Z48" t="str">
        <f>IF(E48="","",IF(②選手情報入力!S57="","",②選手情報入力!S57))</f>
        <v/>
      </c>
      <c r="AA48" s="28"/>
      <c r="AB48" t="str">
        <f>IF(E48="","",IF(②選手情報入力!R57="","",IF(K48=1,VLOOKUP(②選手情報入力!R57,種目情報!$A$5:$C$135,3,FALSE),VLOOKUP(②選手情報入力!R57,種目情報!$E$5:$G$135,3,FALSE))))</f>
        <v/>
      </c>
      <c r="AC48" t="str">
        <f>IF(E48="","",IF(②選手情報入力!T57="","",IF(K48=1,種目情報!$J$4,種目情報!$J$6)))</f>
        <v/>
      </c>
      <c r="AD48" t="str">
        <f>IF(E48="","",IF(②選手情報入力!T57="","",IF(K48=1,IF(②選手情報入力!$U$7="","",②選手情報入力!$U$7),IF(②選手情報入力!$U$8="","",②選手情報入力!$U$8))))</f>
        <v/>
      </c>
      <c r="AE48" t="str">
        <f>IF(E48="","",IF(②選手情報入力!T57="","",IF(K48=1,IF(②選手情報入力!$T$7="",0,1),IF(②選手情報入力!$T$8="",0,1))))</f>
        <v/>
      </c>
      <c r="AF48" t="str">
        <f>IF(E48="","",IF(②選手情報入力!T57="","",2))</f>
        <v/>
      </c>
      <c r="AG48" t="str">
        <f>IF(E48="","",IF(②選手情報入力!V57="","",IF(K48=1,種目情報!$J$5,種目情報!$J$7)))</f>
        <v/>
      </c>
      <c r="AH48" t="str">
        <f>IF(E48="","",IF(②選手情報入力!V57="","",IF(K48=1,IF(②選手情報入力!$W$7="","",②選手情報入力!$W$7),IF(②選手情報入力!$W$8="","",②選手情報入力!$W$8))))</f>
        <v/>
      </c>
      <c r="AI48" t="str">
        <f>IF(E48="","",IF(②選手情報入力!V57="","",IF(K48=1,IF(②選手情報入力!$V$7="",0,1),IF(②選手情報入力!$V$8="",0,1))))</f>
        <v/>
      </c>
      <c r="AJ48" t="str">
        <f>IF(E48="","",IF(②選手情報入力!V57="","",2))</f>
        <v/>
      </c>
    </row>
    <row r="49" spans="1:36">
      <c r="A49" t="str">
        <f t="shared" si="0"/>
        <v/>
      </c>
      <c r="B49" t="str">
        <f>IF(E49="","",①団体情報入力!$C$5)</f>
        <v/>
      </c>
      <c r="D49" t="str">
        <f>IF(E49="","",①団体情報入力!C$10)</f>
        <v/>
      </c>
      <c r="E49" t="str">
        <f>IF(②選手情報入力!C58="","",②選手情報入力!C58)</f>
        <v/>
      </c>
      <c r="F49" t="str">
        <f>IF(E49="","",②選手情報入力!D58)</f>
        <v/>
      </c>
      <c r="G49" t="str">
        <f>IF(E49="","",ASC(②選手情報入力!E58))</f>
        <v/>
      </c>
      <c r="H49" t="str">
        <f t="shared" si="1"/>
        <v/>
      </c>
      <c r="I49" t="str">
        <f>IF(E49="","",②選手情報入力!F58&amp;" "&amp;②選手情報入力!G58)</f>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2"/>
        <v/>
      </c>
      <c r="Q49" t="str">
        <f>IF(E49="","",IF(②選手情報入力!L58="","",IF(K49=1,VLOOKUP(②選手情報入力!L58,種目情報!$A$4:$B$167,2,FALSE),VLOOKUP(②選手情報入力!L58,種目情報!$E$4:$F$142,2,FALSE))))</f>
        <v/>
      </c>
      <c r="R49" t="str">
        <f>IF(E49="","",IF(②選手情報入力!M58="","",②選手情報入力!M58))</f>
        <v/>
      </c>
      <c r="S49" s="28"/>
      <c r="T49" t="str">
        <f>IF(E49="","",IF(②選手情報入力!L58="","",IF(K49=1,VLOOKUP(②選手情報入力!L58,種目情報!$A$4:$C$135,3,FALSE),VLOOKUP(②選手情報入力!L58,種目情報!$E$4:$G$135,3,FALSE))))</f>
        <v/>
      </c>
      <c r="U49" t="str">
        <f>IF(E49="","",IF(②選手情報入力!O58="","",IF(K49=1,VLOOKUP(②選手情報入力!O58,種目情報!$A$5:$B$151,2,FALSE),VLOOKUP(②選手情報入力!O58,種目情報!$E$5:$F$135,2,FALSE))))</f>
        <v/>
      </c>
      <c r="V49" t="str">
        <f>IF(E49="","",IF(②選手情報入力!P58="","",②選手情報入力!P58))</f>
        <v/>
      </c>
      <c r="W49" s="28"/>
      <c r="X49" t="str">
        <f>IF(E49="","",IF(②選手情報入力!O58="","",IF(K49=1,VLOOKUP(②選手情報入力!O58,種目情報!$A$5:$C$135,3,FALSE),VLOOKUP(②選手情報入力!O58,種目情報!$E$5:$G$135,3,FALSE))))</f>
        <v/>
      </c>
      <c r="Y49" t="str">
        <f>IF(E49="","",IF(②選手情報入力!R58="","",IF(K49=1,VLOOKUP(②選手情報入力!R58,種目情報!$A$5:$B$151,2,FALSE),VLOOKUP(②選手情報入力!R58,種目情報!$E$5:$F$135,2,FALSE))))</f>
        <v/>
      </c>
      <c r="Z49" t="str">
        <f>IF(E49="","",IF(②選手情報入力!S58="","",②選手情報入力!S58))</f>
        <v/>
      </c>
      <c r="AA49" s="28"/>
      <c r="AB49" t="str">
        <f>IF(E49="","",IF(②選手情報入力!R58="","",IF(K49=1,VLOOKUP(②選手情報入力!R58,種目情報!$A$5:$C$135,3,FALSE),VLOOKUP(②選手情報入力!R58,種目情報!$E$5:$G$135,3,FALSE))))</f>
        <v/>
      </c>
      <c r="AC49" t="str">
        <f>IF(E49="","",IF(②選手情報入力!T58="","",IF(K49=1,種目情報!$J$4,種目情報!$J$6)))</f>
        <v/>
      </c>
      <c r="AD49" t="str">
        <f>IF(E49="","",IF(②選手情報入力!T58="","",IF(K49=1,IF(②選手情報入力!$U$7="","",②選手情報入力!$U$7),IF(②選手情報入力!$U$8="","",②選手情報入力!$U$8))))</f>
        <v/>
      </c>
      <c r="AE49" t="str">
        <f>IF(E49="","",IF(②選手情報入力!T58="","",IF(K49=1,IF(②選手情報入力!$T$7="",0,1),IF(②選手情報入力!$T$8="",0,1))))</f>
        <v/>
      </c>
      <c r="AF49" t="str">
        <f>IF(E49="","",IF(②選手情報入力!T58="","",2))</f>
        <v/>
      </c>
      <c r="AG49" t="str">
        <f>IF(E49="","",IF(②選手情報入力!V58="","",IF(K49=1,種目情報!$J$5,種目情報!$J$7)))</f>
        <v/>
      </c>
      <c r="AH49" t="str">
        <f>IF(E49="","",IF(②選手情報入力!V58="","",IF(K49=1,IF(②選手情報入力!$W$7="","",②選手情報入力!$W$7),IF(②選手情報入力!$W$8="","",②選手情報入力!$W$8))))</f>
        <v/>
      </c>
      <c r="AI49" t="str">
        <f>IF(E49="","",IF(②選手情報入力!V58="","",IF(K49=1,IF(②選手情報入力!$V$7="",0,1),IF(②選手情報入力!$V$8="",0,1))))</f>
        <v/>
      </c>
      <c r="AJ49" t="str">
        <f>IF(E49="","",IF(②選手情報入力!V58="","",2))</f>
        <v/>
      </c>
    </row>
    <row r="50" spans="1:36">
      <c r="A50" t="str">
        <f t="shared" si="0"/>
        <v/>
      </c>
      <c r="B50" t="str">
        <f>IF(E50="","",①団体情報入力!$C$5)</f>
        <v/>
      </c>
      <c r="D50" t="str">
        <f>IF(E50="","",①団体情報入力!C$10)</f>
        <v/>
      </c>
      <c r="E50" t="str">
        <f>IF(②選手情報入力!C59="","",②選手情報入力!C59)</f>
        <v/>
      </c>
      <c r="F50" t="str">
        <f>IF(E50="","",②選手情報入力!D59)</f>
        <v/>
      </c>
      <c r="G50" t="str">
        <f>IF(E50="","",ASC(②選手情報入力!E59))</f>
        <v/>
      </c>
      <c r="H50" t="str">
        <f t="shared" si="1"/>
        <v/>
      </c>
      <c r="I50" t="str">
        <f>IF(E50="","",②選手情報入力!F59&amp;" "&amp;②選手情報入力!G59)</f>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2"/>
        <v/>
      </c>
      <c r="Q50" t="str">
        <f>IF(E50="","",IF(②選手情報入力!L59="","",IF(K50=1,VLOOKUP(②選手情報入力!L59,種目情報!$A$4:$B$167,2,FALSE),VLOOKUP(②選手情報入力!L59,種目情報!$E$4:$F$142,2,FALSE))))</f>
        <v/>
      </c>
      <c r="R50" t="str">
        <f>IF(E50="","",IF(②選手情報入力!M59="","",②選手情報入力!M59))</f>
        <v/>
      </c>
      <c r="S50" s="28"/>
      <c r="T50" t="str">
        <f>IF(E50="","",IF(②選手情報入力!L59="","",IF(K50=1,VLOOKUP(②選手情報入力!L59,種目情報!$A$4:$C$135,3,FALSE),VLOOKUP(②選手情報入力!L59,種目情報!$E$4:$G$135,3,FALSE))))</f>
        <v/>
      </c>
      <c r="U50" t="str">
        <f>IF(E50="","",IF(②選手情報入力!O59="","",IF(K50=1,VLOOKUP(②選手情報入力!O59,種目情報!$A$5:$B$151,2,FALSE),VLOOKUP(②選手情報入力!O59,種目情報!$E$5:$F$135,2,FALSE))))</f>
        <v/>
      </c>
      <c r="V50" t="str">
        <f>IF(E50="","",IF(②選手情報入力!P59="","",②選手情報入力!P59))</f>
        <v/>
      </c>
      <c r="W50" s="28"/>
      <c r="X50" t="str">
        <f>IF(E50="","",IF(②選手情報入力!O59="","",IF(K50=1,VLOOKUP(②選手情報入力!O59,種目情報!$A$5:$C$135,3,FALSE),VLOOKUP(②選手情報入力!O59,種目情報!$E$5:$G$135,3,FALSE))))</f>
        <v/>
      </c>
      <c r="Y50" t="str">
        <f>IF(E50="","",IF(②選手情報入力!R59="","",IF(K50=1,VLOOKUP(②選手情報入力!R59,種目情報!$A$5:$B$151,2,FALSE),VLOOKUP(②選手情報入力!R59,種目情報!$E$5:$F$135,2,FALSE))))</f>
        <v/>
      </c>
      <c r="Z50" t="str">
        <f>IF(E50="","",IF(②選手情報入力!S59="","",②選手情報入力!S59))</f>
        <v/>
      </c>
      <c r="AA50" s="28"/>
      <c r="AB50" t="str">
        <f>IF(E50="","",IF(②選手情報入力!R59="","",IF(K50=1,VLOOKUP(②選手情報入力!R59,種目情報!$A$5:$C$135,3,FALSE),VLOOKUP(②選手情報入力!R59,種目情報!$E$5:$G$135,3,FALSE))))</f>
        <v/>
      </c>
      <c r="AC50" t="str">
        <f>IF(E50="","",IF(②選手情報入力!T59="","",IF(K50=1,種目情報!$J$4,種目情報!$J$6)))</f>
        <v/>
      </c>
      <c r="AD50" t="str">
        <f>IF(E50="","",IF(②選手情報入力!T59="","",IF(K50=1,IF(②選手情報入力!$U$7="","",②選手情報入力!$U$7),IF(②選手情報入力!$U$8="","",②選手情報入力!$U$8))))</f>
        <v/>
      </c>
      <c r="AE50" t="str">
        <f>IF(E50="","",IF(②選手情報入力!T59="","",IF(K50=1,IF(②選手情報入力!$T$7="",0,1),IF(②選手情報入力!$T$8="",0,1))))</f>
        <v/>
      </c>
      <c r="AF50" t="str">
        <f>IF(E50="","",IF(②選手情報入力!T59="","",2))</f>
        <v/>
      </c>
      <c r="AG50" t="str">
        <f>IF(E50="","",IF(②選手情報入力!V59="","",IF(K50=1,種目情報!$J$5,種目情報!$J$7)))</f>
        <v/>
      </c>
      <c r="AH50" t="str">
        <f>IF(E50="","",IF(②選手情報入力!V59="","",IF(K50=1,IF(②選手情報入力!$W$7="","",②選手情報入力!$W$7),IF(②選手情報入力!$W$8="","",②選手情報入力!$W$8))))</f>
        <v/>
      </c>
      <c r="AI50" t="str">
        <f>IF(E50="","",IF(②選手情報入力!V59="","",IF(K50=1,IF(②選手情報入力!$V$7="",0,1),IF(②選手情報入力!$V$8="",0,1))))</f>
        <v/>
      </c>
      <c r="AJ50" t="str">
        <f>IF(E50="","",IF(②選手情報入力!V59="","",2))</f>
        <v/>
      </c>
    </row>
    <row r="51" spans="1:36">
      <c r="A51" t="str">
        <f t="shared" si="0"/>
        <v/>
      </c>
      <c r="B51" t="str">
        <f>IF(E51="","",①団体情報入力!$C$5)</f>
        <v/>
      </c>
      <c r="D51" t="str">
        <f>IF(E51="","",①団体情報入力!C$10)</f>
        <v/>
      </c>
      <c r="E51" t="str">
        <f>IF(②選手情報入力!C60="","",②選手情報入力!C60)</f>
        <v/>
      </c>
      <c r="F51" t="str">
        <f>IF(E51="","",②選手情報入力!D60)</f>
        <v/>
      </c>
      <c r="G51" t="str">
        <f>IF(E51="","",ASC(②選手情報入力!E60))</f>
        <v/>
      </c>
      <c r="H51" t="str">
        <f t="shared" si="1"/>
        <v/>
      </c>
      <c r="I51" t="str">
        <f>IF(E51="","",②選手情報入力!F60&amp;" "&amp;②選手情報入力!G60)</f>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2"/>
        <v/>
      </c>
      <c r="Q51" t="str">
        <f>IF(E51="","",IF(②選手情報入力!L60="","",IF(K51=1,VLOOKUP(②選手情報入力!L60,種目情報!$A$4:$B$167,2,FALSE),VLOOKUP(②選手情報入力!L60,種目情報!$E$4:$F$142,2,FALSE))))</f>
        <v/>
      </c>
      <c r="R51" t="str">
        <f>IF(E51="","",IF(②選手情報入力!M60="","",②選手情報入力!M60))</f>
        <v/>
      </c>
      <c r="S51" s="28"/>
      <c r="T51" t="str">
        <f>IF(E51="","",IF(②選手情報入力!L60="","",IF(K51=1,VLOOKUP(②選手情報入力!L60,種目情報!$A$4:$C$135,3,FALSE),VLOOKUP(②選手情報入力!L60,種目情報!$E$4:$G$135,3,FALSE))))</f>
        <v/>
      </c>
      <c r="U51" t="str">
        <f>IF(E51="","",IF(②選手情報入力!O60="","",IF(K51=1,VLOOKUP(②選手情報入力!O60,種目情報!$A$5:$B$151,2,FALSE),VLOOKUP(②選手情報入力!O60,種目情報!$E$5:$F$135,2,FALSE))))</f>
        <v/>
      </c>
      <c r="V51" t="str">
        <f>IF(E51="","",IF(②選手情報入力!P60="","",②選手情報入力!P60))</f>
        <v/>
      </c>
      <c r="W51" s="28"/>
      <c r="X51" t="str">
        <f>IF(E51="","",IF(②選手情報入力!O60="","",IF(K51=1,VLOOKUP(②選手情報入力!O60,種目情報!$A$5:$C$135,3,FALSE),VLOOKUP(②選手情報入力!O60,種目情報!$E$5:$G$135,3,FALSE))))</f>
        <v/>
      </c>
      <c r="Y51" t="str">
        <f>IF(E51="","",IF(②選手情報入力!R60="","",IF(K51=1,VLOOKUP(②選手情報入力!R60,種目情報!$A$5:$B$151,2,FALSE),VLOOKUP(②選手情報入力!R60,種目情報!$E$5:$F$135,2,FALSE))))</f>
        <v/>
      </c>
      <c r="Z51" t="str">
        <f>IF(E51="","",IF(②選手情報入力!S60="","",②選手情報入力!S60))</f>
        <v/>
      </c>
      <c r="AA51" s="28"/>
      <c r="AB51" t="str">
        <f>IF(E51="","",IF(②選手情報入力!R60="","",IF(K51=1,VLOOKUP(②選手情報入力!R60,種目情報!$A$5:$C$135,3,FALSE),VLOOKUP(②選手情報入力!R60,種目情報!$E$5:$G$135,3,FALSE))))</f>
        <v/>
      </c>
      <c r="AC51" t="str">
        <f>IF(E51="","",IF(②選手情報入力!T60="","",IF(K51=1,種目情報!$J$4,種目情報!$J$6)))</f>
        <v/>
      </c>
      <c r="AD51" t="str">
        <f>IF(E51="","",IF(②選手情報入力!T60="","",IF(K51=1,IF(②選手情報入力!$U$7="","",②選手情報入力!$U$7),IF(②選手情報入力!$U$8="","",②選手情報入力!$U$8))))</f>
        <v/>
      </c>
      <c r="AE51" t="str">
        <f>IF(E51="","",IF(②選手情報入力!T60="","",IF(K51=1,IF(②選手情報入力!$T$7="",0,1),IF(②選手情報入力!$T$8="",0,1))))</f>
        <v/>
      </c>
      <c r="AF51" t="str">
        <f>IF(E51="","",IF(②選手情報入力!T60="","",2))</f>
        <v/>
      </c>
      <c r="AG51" t="str">
        <f>IF(E51="","",IF(②選手情報入力!V60="","",IF(K51=1,種目情報!$J$5,種目情報!$J$7)))</f>
        <v/>
      </c>
      <c r="AH51" t="str">
        <f>IF(E51="","",IF(②選手情報入力!V60="","",IF(K51=1,IF(②選手情報入力!$W$7="","",②選手情報入力!$W$7),IF(②選手情報入力!$W$8="","",②選手情報入力!$W$8))))</f>
        <v/>
      </c>
      <c r="AI51" t="str">
        <f>IF(E51="","",IF(②選手情報入力!V60="","",IF(K51=1,IF(②選手情報入力!$V$7="",0,1),IF(②選手情報入力!$V$8="",0,1))))</f>
        <v/>
      </c>
      <c r="AJ51" t="str">
        <f>IF(E51="","",IF(②選手情報入力!V60="","",2))</f>
        <v/>
      </c>
    </row>
    <row r="52" spans="1:36">
      <c r="A52" t="str">
        <f t="shared" si="0"/>
        <v/>
      </c>
      <c r="B52" t="str">
        <f>IF(E52="","",①団体情報入力!$C$5)</f>
        <v/>
      </c>
      <c r="D52" t="str">
        <f>IF(E52="","",①団体情報入力!C$10)</f>
        <v/>
      </c>
      <c r="E52" t="str">
        <f>IF(②選手情報入力!C61="","",②選手情報入力!C61)</f>
        <v/>
      </c>
      <c r="F52" t="str">
        <f>IF(E52="","",②選手情報入力!D61)</f>
        <v/>
      </c>
      <c r="G52" t="str">
        <f>IF(E52="","",ASC(②選手情報入力!E61))</f>
        <v/>
      </c>
      <c r="H52" t="str">
        <f t="shared" si="1"/>
        <v/>
      </c>
      <c r="I52" t="str">
        <f>IF(E52="","",②選手情報入力!F61&amp;" "&amp;②選手情報入力!G61)</f>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2"/>
        <v/>
      </c>
      <c r="Q52" t="str">
        <f>IF(E52="","",IF(②選手情報入力!L61="","",IF(K52=1,VLOOKUP(②選手情報入力!L61,種目情報!$A$4:$B$167,2,FALSE),VLOOKUP(②選手情報入力!L61,種目情報!$E$4:$F$142,2,FALSE))))</f>
        <v/>
      </c>
      <c r="R52" t="str">
        <f>IF(E52="","",IF(②選手情報入力!M61="","",②選手情報入力!M61))</f>
        <v/>
      </c>
      <c r="S52" s="28"/>
      <c r="T52" t="str">
        <f>IF(E52="","",IF(②選手情報入力!L61="","",IF(K52=1,VLOOKUP(②選手情報入力!L61,種目情報!$A$4:$C$135,3,FALSE),VLOOKUP(②選手情報入力!L61,種目情報!$E$4:$G$135,3,FALSE))))</f>
        <v/>
      </c>
      <c r="U52" t="str">
        <f>IF(E52="","",IF(②選手情報入力!O61="","",IF(K52=1,VLOOKUP(②選手情報入力!O61,種目情報!$A$5:$B$151,2,FALSE),VLOOKUP(②選手情報入力!O61,種目情報!$E$5:$F$135,2,FALSE))))</f>
        <v/>
      </c>
      <c r="V52" t="str">
        <f>IF(E52="","",IF(②選手情報入力!P61="","",②選手情報入力!P61))</f>
        <v/>
      </c>
      <c r="W52" s="28"/>
      <c r="X52" t="str">
        <f>IF(E52="","",IF(②選手情報入力!O61="","",IF(K52=1,VLOOKUP(②選手情報入力!O61,種目情報!$A$5:$C$135,3,FALSE),VLOOKUP(②選手情報入力!O61,種目情報!$E$5:$G$135,3,FALSE))))</f>
        <v/>
      </c>
      <c r="Y52" t="str">
        <f>IF(E52="","",IF(②選手情報入力!R61="","",IF(K52=1,VLOOKUP(②選手情報入力!R61,種目情報!$A$5:$B$151,2,FALSE),VLOOKUP(②選手情報入力!R61,種目情報!$E$5:$F$135,2,FALSE))))</f>
        <v/>
      </c>
      <c r="Z52" t="str">
        <f>IF(E52="","",IF(②選手情報入力!S61="","",②選手情報入力!S61))</f>
        <v/>
      </c>
      <c r="AA52" s="28"/>
      <c r="AB52" t="str">
        <f>IF(E52="","",IF(②選手情報入力!R61="","",IF(K52=1,VLOOKUP(②選手情報入力!R61,種目情報!$A$5:$C$135,3,FALSE),VLOOKUP(②選手情報入力!R61,種目情報!$E$5:$G$135,3,FALSE))))</f>
        <v/>
      </c>
      <c r="AC52" t="str">
        <f>IF(E52="","",IF(②選手情報入力!T61="","",IF(K52=1,種目情報!$J$4,種目情報!$J$6)))</f>
        <v/>
      </c>
      <c r="AD52" t="str">
        <f>IF(E52="","",IF(②選手情報入力!T61="","",IF(K52=1,IF(②選手情報入力!$U$7="","",②選手情報入力!$U$7),IF(②選手情報入力!$U$8="","",②選手情報入力!$U$8))))</f>
        <v/>
      </c>
      <c r="AE52" t="str">
        <f>IF(E52="","",IF(②選手情報入力!T61="","",IF(K52=1,IF(②選手情報入力!$T$7="",0,1),IF(②選手情報入力!$T$8="",0,1))))</f>
        <v/>
      </c>
      <c r="AF52" t="str">
        <f>IF(E52="","",IF(②選手情報入力!T61="","",2))</f>
        <v/>
      </c>
      <c r="AG52" t="str">
        <f>IF(E52="","",IF(②選手情報入力!V61="","",IF(K52=1,種目情報!$J$5,種目情報!$J$7)))</f>
        <v/>
      </c>
      <c r="AH52" t="str">
        <f>IF(E52="","",IF(②選手情報入力!V61="","",IF(K52=1,IF(②選手情報入力!$W$7="","",②選手情報入力!$W$7),IF(②選手情報入力!$W$8="","",②選手情報入力!$W$8))))</f>
        <v/>
      </c>
      <c r="AI52" t="str">
        <f>IF(E52="","",IF(②選手情報入力!V61="","",IF(K52=1,IF(②選手情報入力!$V$7="",0,1),IF(②選手情報入力!$V$8="",0,1))))</f>
        <v/>
      </c>
      <c r="AJ52" t="str">
        <f>IF(E52="","",IF(②選手情報入力!V61="","",2))</f>
        <v/>
      </c>
    </row>
    <row r="53" spans="1:36">
      <c r="A53" t="str">
        <f t="shared" si="0"/>
        <v/>
      </c>
      <c r="B53" t="str">
        <f>IF(E53="","",①団体情報入力!$C$5)</f>
        <v/>
      </c>
      <c r="D53" t="str">
        <f>IF(E53="","",①団体情報入力!C$10)</f>
        <v/>
      </c>
      <c r="E53" t="str">
        <f>IF(②選手情報入力!C62="","",②選手情報入力!C62)</f>
        <v/>
      </c>
      <c r="F53" t="str">
        <f>IF(E53="","",②選手情報入力!D62)</f>
        <v/>
      </c>
      <c r="G53" t="str">
        <f>IF(E53="","",ASC(②選手情報入力!E62))</f>
        <v/>
      </c>
      <c r="H53" t="str">
        <f t="shared" si="1"/>
        <v/>
      </c>
      <c r="I53" t="str">
        <f>IF(E53="","",②選手情報入力!F62&amp;" "&amp;②選手情報入力!G62)</f>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2"/>
        <v/>
      </c>
      <c r="Q53" t="str">
        <f>IF(E53="","",IF(②選手情報入力!L62="","",IF(K53=1,VLOOKUP(②選手情報入力!L62,種目情報!$A$4:$B$167,2,FALSE),VLOOKUP(②選手情報入力!L62,種目情報!$E$4:$F$142,2,FALSE))))</f>
        <v/>
      </c>
      <c r="R53" t="str">
        <f>IF(E53="","",IF(②選手情報入力!M62="","",②選手情報入力!M62))</f>
        <v/>
      </c>
      <c r="S53" s="28"/>
      <c r="T53" t="str">
        <f>IF(E53="","",IF(②選手情報入力!L62="","",IF(K53=1,VLOOKUP(②選手情報入力!L62,種目情報!$A$4:$C$135,3,FALSE),VLOOKUP(②選手情報入力!L62,種目情報!$E$4:$G$135,3,FALSE))))</f>
        <v/>
      </c>
      <c r="U53" t="str">
        <f>IF(E53="","",IF(②選手情報入力!O62="","",IF(K53=1,VLOOKUP(②選手情報入力!O62,種目情報!$A$5:$B$151,2,FALSE),VLOOKUP(②選手情報入力!O62,種目情報!$E$5:$F$135,2,FALSE))))</f>
        <v/>
      </c>
      <c r="V53" t="str">
        <f>IF(E53="","",IF(②選手情報入力!P62="","",②選手情報入力!P62))</f>
        <v/>
      </c>
      <c r="W53" s="28"/>
      <c r="X53" t="str">
        <f>IF(E53="","",IF(②選手情報入力!O62="","",IF(K53=1,VLOOKUP(②選手情報入力!O62,種目情報!$A$5:$C$135,3,FALSE),VLOOKUP(②選手情報入力!O62,種目情報!$E$5:$G$135,3,FALSE))))</f>
        <v/>
      </c>
      <c r="Y53" t="str">
        <f>IF(E53="","",IF(②選手情報入力!R62="","",IF(K53=1,VLOOKUP(②選手情報入力!R62,種目情報!$A$5:$B$151,2,FALSE),VLOOKUP(②選手情報入力!R62,種目情報!$E$5:$F$135,2,FALSE))))</f>
        <v/>
      </c>
      <c r="Z53" t="str">
        <f>IF(E53="","",IF(②選手情報入力!S62="","",②選手情報入力!S62))</f>
        <v/>
      </c>
      <c r="AA53" s="28"/>
      <c r="AB53" t="str">
        <f>IF(E53="","",IF(②選手情報入力!R62="","",IF(K53=1,VLOOKUP(②選手情報入力!R62,種目情報!$A$5:$C$135,3,FALSE),VLOOKUP(②選手情報入力!R62,種目情報!$E$5:$G$135,3,FALSE))))</f>
        <v/>
      </c>
      <c r="AC53" t="str">
        <f>IF(E53="","",IF(②選手情報入力!T62="","",IF(K53=1,種目情報!$J$4,種目情報!$J$6)))</f>
        <v/>
      </c>
      <c r="AD53" t="str">
        <f>IF(E53="","",IF(②選手情報入力!T62="","",IF(K53=1,IF(②選手情報入力!$U$7="","",②選手情報入力!$U$7),IF(②選手情報入力!$U$8="","",②選手情報入力!$U$8))))</f>
        <v/>
      </c>
      <c r="AE53" t="str">
        <f>IF(E53="","",IF(②選手情報入力!T62="","",IF(K53=1,IF(②選手情報入力!$T$7="",0,1),IF(②選手情報入力!$T$8="",0,1))))</f>
        <v/>
      </c>
      <c r="AF53" t="str">
        <f>IF(E53="","",IF(②選手情報入力!T62="","",2))</f>
        <v/>
      </c>
      <c r="AG53" t="str">
        <f>IF(E53="","",IF(②選手情報入力!V62="","",IF(K53=1,種目情報!$J$5,種目情報!$J$7)))</f>
        <v/>
      </c>
      <c r="AH53" t="str">
        <f>IF(E53="","",IF(②選手情報入力!V62="","",IF(K53=1,IF(②選手情報入力!$W$7="","",②選手情報入力!$W$7),IF(②選手情報入力!$W$8="","",②選手情報入力!$W$8))))</f>
        <v/>
      </c>
      <c r="AI53" t="str">
        <f>IF(E53="","",IF(②選手情報入力!V62="","",IF(K53=1,IF(②選手情報入力!$V$7="",0,1),IF(②選手情報入力!$V$8="",0,1))))</f>
        <v/>
      </c>
      <c r="AJ53" t="str">
        <f>IF(E53="","",IF(②選手情報入力!V62="","",2))</f>
        <v/>
      </c>
    </row>
    <row r="54" spans="1:36">
      <c r="A54" t="str">
        <f t="shared" si="0"/>
        <v/>
      </c>
      <c r="B54" t="str">
        <f>IF(E54="","",①団体情報入力!$C$5)</f>
        <v/>
      </c>
      <c r="D54" t="str">
        <f>IF(E54="","",①団体情報入力!C$10)</f>
        <v/>
      </c>
      <c r="E54" t="str">
        <f>IF(②選手情報入力!C63="","",②選手情報入力!C63)</f>
        <v/>
      </c>
      <c r="F54" t="str">
        <f>IF(E54="","",②選手情報入力!D63)</f>
        <v/>
      </c>
      <c r="G54" t="str">
        <f>IF(E54="","",ASC(②選手情報入力!E63))</f>
        <v/>
      </c>
      <c r="H54" t="str">
        <f t="shared" si="1"/>
        <v/>
      </c>
      <c r="I54" t="str">
        <f>IF(E54="","",②選手情報入力!F63&amp;" "&amp;②選手情報入力!G63)</f>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2"/>
        <v/>
      </c>
      <c r="Q54" t="str">
        <f>IF(E54="","",IF(②選手情報入力!L63="","",IF(K54=1,VLOOKUP(②選手情報入力!L63,種目情報!$A$4:$B$167,2,FALSE),VLOOKUP(②選手情報入力!L63,種目情報!$E$4:$F$142,2,FALSE))))</f>
        <v/>
      </c>
      <c r="R54" t="str">
        <f>IF(E54="","",IF(②選手情報入力!M63="","",②選手情報入力!M63))</f>
        <v/>
      </c>
      <c r="S54" s="28"/>
      <c r="T54" t="str">
        <f>IF(E54="","",IF(②選手情報入力!L63="","",IF(K54=1,VLOOKUP(②選手情報入力!L63,種目情報!$A$4:$C$135,3,FALSE),VLOOKUP(②選手情報入力!L63,種目情報!$E$4:$G$135,3,FALSE))))</f>
        <v/>
      </c>
      <c r="U54" t="str">
        <f>IF(E54="","",IF(②選手情報入力!O63="","",IF(K54=1,VLOOKUP(②選手情報入力!O63,種目情報!$A$5:$B$151,2,FALSE),VLOOKUP(②選手情報入力!O63,種目情報!$E$5:$F$135,2,FALSE))))</f>
        <v/>
      </c>
      <c r="V54" t="str">
        <f>IF(E54="","",IF(②選手情報入力!P63="","",②選手情報入力!P63))</f>
        <v/>
      </c>
      <c r="W54" s="28"/>
      <c r="X54" t="str">
        <f>IF(E54="","",IF(②選手情報入力!O63="","",IF(K54=1,VLOOKUP(②選手情報入力!O63,種目情報!$A$5:$C$135,3,FALSE),VLOOKUP(②選手情報入力!O63,種目情報!$E$5:$G$135,3,FALSE))))</f>
        <v/>
      </c>
      <c r="Y54" t="str">
        <f>IF(E54="","",IF(②選手情報入力!R63="","",IF(K54=1,VLOOKUP(②選手情報入力!R63,種目情報!$A$5:$B$151,2,FALSE),VLOOKUP(②選手情報入力!R63,種目情報!$E$5:$F$135,2,FALSE))))</f>
        <v/>
      </c>
      <c r="Z54" t="str">
        <f>IF(E54="","",IF(②選手情報入力!S63="","",②選手情報入力!S63))</f>
        <v/>
      </c>
      <c r="AA54" s="28"/>
      <c r="AB54" t="str">
        <f>IF(E54="","",IF(②選手情報入力!R63="","",IF(K54=1,VLOOKUP(②選手情報入力!R63,種目情報!$A$5:$C$135,3,FALSE),VLOOKUP(②選手情報入力!R63,種目情報!$E$5:$G$135,3,FALSE))))</f>
        <v/>
      </c>
      <c r="AC54" t="str">
        <f>IF(E54="","",IF(②選手情報入力!T63="","",IF(K54=1,種目情報!$J$4,種目情報!$J$6)))</f>
        <v/>
      </c>
      <c r="AD54" t="str">
        <f>IF(E54="","",IF(②選手情報入力!T63="","",IF(K54=1,IF(②選手情報入力!$U$7="","",②選手情報入力!$U$7),IF(②選手情報入力!$U$8="","",②選手情報入力!$U$8))))</f>
        <v/>
      </c>
      <c r="AE54" t="str">
        <f>IF(E54="","",IF(②選手情報入力!T63="","",IF(K54=1,IF(②選手情報入力!$T$7="",0,1),IF(②選手情報入力!$T$8="",0,1))))</f>
        <v/>
      </c>
      <c r="AF54" t="str">
        <f>IF(E54="","",IF(②選手情報入力!T63="","",2))</f>
        <v/>
      </c>
      <c r="AG54" t="str">
        <f>IF(E54="","",IF(②選手情報入力!V63="","",IF(K54=1,種目情報!$J$5,種目情報!$J$7)))</f>
        <v/>
      </c>
      <c r="AH54" t="str">
        <f>IF(E54="","",IF(②選手情報入力!V63="","",IF(K54=1,IF(②選手情報入力!$W$7="","",②選手情報入力!$W$7),IF(②選手情報入力!$W$8="","",②選手情報入力!$W$8))))</f>
        <v/>
      </c>
      <c r="AI54" t="str">
        <f>IF(E54="","",IF(②選手情報入力!V63="","",IF(K54=1,IF(②選手情報入力!$V$7="",0,1),IF(②選手情報入力!$V$8="",0,1))))</f>
        <v/>
      </c>
      <c r="AJ54" t="str">
        <f>IF(E54="","",IF(②選手情報入力!V63="","",2))</f>
        <v/>
      </c>
    </row>
    <row r="55" spans="1:36">
      <c r="A55" t="str">
        <f t="shared" si="0"/>
        <v/>
      </c>
      <c r="B55" t="str">
        <f>IF(E55="","",①団体情報入力!$C$5)</f>
        <v/>
      </c>
      <c r="D55" t="str">
        <f>IF(E55="","",①団体情報入力!C$10)</f>
        <v/>
      </c>
      <c r="E55" t="str">
        <f>IF(②選手情報入力!C64="","",②選手情報入力!C64)</f>
        <v/>
      </c>
      <c r="F55" t="str">
        <f>IF(E55="","",②選手情報入力!D64)</f>
        <v/>
      </c>
      <c r="G55" t="str">
        <f>IF(E55="","",ASC(②選手情報入力!E64))</f>
        <v/>
      </c>
      <c r="H55" t="str">
        <f t="shared" si="1"/>
        <v/>
      </c>
      <c r="I55" t="str">
        <f>IF(E55="","",②選手情報入力!F64&amp;" "&amp;②選手情報入力!G64)</f>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2"/>
        <v/>
      </c>
      <c r="Q55" t="str">
        <f>IF(E55="","",IF(②選手情報入力!L64="","",IF(K55=1,VLOOKUP(②選手情報入力!L64,種目情報!$A$4:$B$167,2,FALSE),VLOOKUP(②選手情報入力!L64,種目情報!$E$4:$F$142,2,FALSE))))</f>
        <v/>
      </c>
      <c r="R55" t="str">
        <f>IF(E55="","",IF(②選手情報入力!M64="","",②選手情報入力!M64))</f>
        <v/>
      </c>
      <c r="S55" s="28"/>
      <c r="T55" t="str">
        <f>IF(E55="","",IF(②選手情報入力!L64="","",IF(K55=1,VLOOKUP(②選手情報入力!L64,種目情報!$A$4:$C$135,3,FALSE),VLOOKUP(②選手情報入力!L64,種目情報!$E$4:$G$135,3,FALSE))))</f>
        <v/>
      </c>
      <c r="U55" t="str">
        <f>IF(E55="","",IF(②選手情報入力!O64="","",IF(K55=1,VLOOKUP(②選手情報入力!O64,種目情報!$A$5:$B$151,2,FALSE),VLOOKUP(②選手情報入力!O64,種目情報!$E$5:$F$135,2,FALSE))))</f>
        <v/>
      </c>
      <c r="V55" t="str">
        <f>IF(E55="","",IF(②選手情報入力!P64="","",②選手情報入力!P64))</f>
        <v/>
      </c>
      <c r="W55" s="28"/>
      <c r="X55" t="str">
        <f>IF(E55="","",IF(②選手情報入力!O64="","",IF(K55=1,VLOOKUP(②選手情報入力!O64,種目情報!$A$5:$C$135,3,FALSE),VLOOKUP(②選手情報入力!O64,種目情報!$E$5:$G$135,3,FALSE))))</f>
        <v/>
      </c>
      <c r="Y55" t="str">
        <f>IF(E55="","",IF(②選手情報入力!R64="","",IF(K55=1,VLOOKUP(②選手情報入力!R64,種目情報!$A$5:$B$151,2,FALSE),VLOOKUP(②選手情報入力!R64,種目情報!$E$5:$F$135,2,FALSE))))</f>
        <v/>
      </c>
      <c r="Z55" t="str">
        <f>IF(E55="","",IF(②選手情報入力!S64="","",②選手情報入力!S64))</f>
        <v/>
      </c>
      <c r="AA55" s="28"/>
      <c r="AB55" t="str">
        <f>IF(E55="","",IF(②選手情報入力!R64="","",IF(K55=1,VLOOKUP(②選手情報入力!R64,種目情報!$A$5:$C$135,3,FALSE),VLOOKUP(②選手情報入力!R64,種目情報!$E$5:$G$135,3,FALSE))))</f>
        <v/>
      </c>
      <c r="AC55" t="str">
        <f>IF(E55="","",IF(②選手情報入力!T64="","",IF(K55=1,種目情報!$J$4,種目情報!$J$6)))</f>
        <v/>
      </c>
      <c r="AD55" t="str">
        <f>IF(E55="","",IF(②選手情報入力!T64="","",IF(K55=1,IF(②選手情報入力!$U$7="","",②選手情報入力!$U$7),IF(②選手情報入力!$U$8="","",②選手情報入力!$U$8))))</f>
        <v/>
      </c>
      <c r="AE55" t="str">
        <f>IF(E55="","",IF(②選手情報入力!T64="","",IF(K55=1,IF(②選手情報入力!$T$7="",0,1),IF(②選手情報入力!$T$8="",0,1))))</f>
        <v/>
      </c>
      <c r="AF55" t="str">
        <f>IF(E55="","",IF(②選手情報入力!T64="","",2))</f>
        <v/>
      </c>
      <c r="AG55" t="str">
        <f>IF(E55="","",IF(②選手情報入力!V64="","",IF(K55=1,種目情報!$J$5,種目情報!$J$7)))</f>
        <v/>
      </c>
      <c r="AH55" t="str">
        <f>IF(E55="","",IF(②選手情報入力!V64="","",IF(K55=1,IF(②選手情報入力!$W$7="","",②選手情報入力!$W$7),IF(②選手情報入力!$W$8="","",②選手情報入力!$W$8))))</f>
        <v/>
      </c>
      <c r="AI55" t="str">
        <f>IF(E55="","",IF(②選手情報入力!V64="","",IF(K55=1,IF(②選手情報入力!$V$7="",0,1),IF(②選手情報入力!$V$8="",0,1))))</f>
        <v/>
      </c>
      <c r="AJ55" t="str">
        <f>IF(E55="","",IF(②選手情報入力!V64="","",2))</f>
        <v/>
      </c>
    </row>
    <row r="56" spans="1:36">
      <c r="A56" t="str">
        <f t="shared" si="0"/>
        <v/>
      </c>
      <c r="B56" t="str">
        <f>IF(E56="","",①団体情報入力!$C$5)</f>
        <v/>
      </c>
      <c r="D56" t="str">
        <f>IF(E56="","",①団体情報入力!C$10)</f>
        <v/>
      </c>
      <c r="E56" t="str">
        <f>IF(②選手情報入力!C65="","",②選手情報入力!C65)</f>
        <v/>
      </c>
      <c r="F56" t="str">
        <f>IF(E56="","",②選手情報入力!D65)</f>
        <v/>
      </c>
      <c r="G56" t="str">
        <f>IF(E56="","",ASC(②選手情報入力!E65))</f>
        <v/>
      </c>
      <c r="H56" t="str">
        <f t="shared" si="1"/>
        <v/>
      </c>
      <c r="I56" t="str">
        <f>IF(E56="","",②選手情報入力!F65&amp;" "&amp;②選手情報入力!G65)</f>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2"/>
        <v/>
      </c>
      <c r="Q56" t="str">
        <f>IF(E56="","",IF(②選手情報入力!L65="","",IF(K56=1,VLOOKUP(②選手情報入力!L65,種目情報!$A$4:$B$167,2,FALSE),VLOOKUP(②選手情報入力!L65,種目情報!$E$4:$F$142,2,FALSE))))</f>
        <v/>
      </c>
      <c r="R56" t="str">
        <f>IF(E56="","",IF(②選手情報入力!M65="","",②選手情報入力!M65))</f>
        <v/>
      </c>
      <c r="S56" s="28"/>
      <c r="T56" t="str">
        <f>IF(E56="","",IF(②選手情報入力!L65="","",IF(K56=1,VLOOKUP(②選手情報入力!L65,種目情報!$A$4:$C$135,3,FALSE),VLOOKUP(②選手情報入力!L65,種目情報!$E$4:$G$135,3,FALSE))))</f>
        <v/>
      </c>
      <c r="U56" t="str">
        <f>IF(E56="","",IF(②選手情報入力!O65="","",IF(K56=1,VLOOKUP(②選手情報入力!O65,種目情報!$A$5:$B$151,2,FALSE),VLOOKUP(②選手情報入力!O65,種目情報!$E$5:$F$135,2,FALSE))))</f>
        <v/>
      </c>
      <c r="V56" t="str">
        <f>IF(E56="","",IF(②選手情報入力!P65="","",②選手情報入力!P65))</f>
        <v/>
      </c>
      <c r="W56" s="28"/>
      <c r="X56" t="str">
        <f>IF(E56="","",IF(②選手情報入力!O65="","",IF(K56=1,VLOOKUP(②選手情報入力!O65,種目情報!$A$5:$C$135,3,FALSE),VLOOKUP(②選手情報入力!O65,種目情報!$E$5:$G$135,3,FALSE))))</f>
        <v/>
      </c>
      <c r="Y56" t="str">
        <f>IF(E56="","",IF(②選手情報入力!R65="","",IF(K56=1,VLOOKUP(②選手情報入力!R65,種目情報!$A$5:$B$151,2,FALSE),VLOOKUP(②選手情報入力!R65,種目情報!$E$5:$F$135,2,FALSE))))</f>
        <v/>
      </c>
      <c r="Z56" t="str">
        <f>IF(E56="","",IF(②選手情報入力!S65="","",②選手情報入力!S65))</f>
        <v/>
      </c>
      <c r="AA56" s="28"/>
      <c r="AB56" t="str">
        <f>IF(E56="","",IF(②選手情報入力!R65="","",IF(K56=1,VLOOKUP(②選手情報入力!R65,種目情報!$A$5:$C$135,3,FALSE),VLOOKUP(②選手情報入力!R65,種目情報!$E$5:$G$135,3,FALSE))))</f>
        <v/>
      </c>
      <c r="AC56" t="str">
        <f>IF(E56="","",IF(②選手情報入力!T65="","",IF(K56=1,種目情報!$J$4,種目情報!$J$6)))</f>
        <v/>
      </c>
      <c r="AD56" t="str">
        <f>IF(E56="","",IF(②選手情報入力!T65="","",IF(K56=1,IF(②選手情報入力!$U$7="","",②選手情報入力!$U$7),IF(②選手情報入力!$U$8="","",②選手情報入力!$U$8))))</f>
        <v/>
      </c>
      <c r="AE56" t="str">
        <f>IF(E56="","",IF(②選手情報入力!T65="","",IF(K56=1,IF(②選手情報入力!$T$7="",0,1),IF(②選手情報入力!$T$8="",0,1))))</f>
        <v/>
      </c>
      <c r="AF56" t="str">
        <f>IF(E56="","",IF(②選手情報入力!T65="","",2))</f>
        <v/>
      </c>
      <c r="AG56" t="str">
        <f>IF(E56="","",IF(②選手情報入力!V65="","",IF(K56=1,種目情報!$J$5,種目情報!$J$7)))</f>
        <v/>
      </c>
      <c r="AH56" t="str">
        <f>IF(E56="","",IF(②選手情報入力!V65="","",IF(K56=1,IF(②選手情報入力!$W$7="","",②選手情報入力!$W$7),IF(②選手情報入力!$W$8="","",②選手情報入力!$W$8))))</f>
        <v/>
      </c>
      <c r="AI56" t="str">
        <f>IF(E56="","",IF(②選手情報入力!V65="","",IF(K56=1,IF(②選手情報入力!$V$7="",0,1),IF(②選手情報入力!$V$8="",0,1))))</f>
        <v/>
      </c>
      <c r="AJ56" t="str">
        <f>IF(E56="","",IF(②選手情報入力!V65="","",2))</f>
        <v/>
      </c>
    </row>
    <row r="57" spans="1:36">
      <c r="A57" t="str">
        <f t="shared" si="0"/>
        <v/>
      </c>
      <c r="B57" t="str">
        <f>IF(E57="","",①団体情報入力!$C$5)</f>
        <v/>
      </c>
      <c r="D57" t="str">
        <f>IF(E57="","",①団体情報入力!C$10)</f>
        <v/>
      </c>
      <c r="E57" t="str">
        <f>IF(②選手情報入力!C66="","",②選手情報入力!C66)</f>
        <v/>
      </c>
      <c r="F57" t="str">
        <f>IF(E57="","",②選手情報入力!D66)</f>
        <v/>
      </c>
      <c r="G57" t="str">
        <f>IF(E57="","",ASC(②選手情報入力!E66))</f>
        <v/>
      </c>
      <c r="H57" t="str">
        <f t="shared" si="1"/>
        <v/>
      </c>
      <c r="I57" t="str">
        <f>IF(E57="","",②選手情報入力!F66&amp;" "&amp;②選手情報入力!G66)</f>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2"/>
        <v/>
      </c>
      <c r="Q57" t="str">
        <f>IF(E57="","",IF(②選手情報入力!L66="","",IF(K57=1,VLOOKUP(②選手情報入力!L66,種目情報!$A$4:$B$167,2,FALSE),VLOOKUP(②選手情報入力!L66,種目情報!$E$4:$F$142,2,FALSE))))</f>
        <v/>
      </c>
      <c r="R57" t="str">
        <f>IF(E57="","",IF(②選手情報入力!M66="","",②選手情報入力!M66))</f>
        <v/>
      </c>
      <c r="S57" s="28"/>
      <c r="T57" t="str">
        <f>IF(E57="","",IF(②選手情報入力!L66="","",IF(K57=1,VLOOKUP(②選手情報入力!L66,種目情報!$A$4:$C$135,3,FALSE),VLOOKUP(②選手情報入力!L66,種目情報!$E$4:$G$135,3,FALSE))))</f>
        <v/>
      </c>
      <c r="U57" t="str">
        <f>IF(E57="","",IF(②選手情報入力!O66="","",IF(K57=1,VLOOKUP(②選手情報入力!O66,種目情報!$A$5:$B$151,2,FALSE),VLOOKUP(②選手情報入力!O66,種目情報!$E$5:$F$135,2,FALSE))))</f>
        <v/>
      </c>
      <c r="V57" t="str">
        <f>IF(E57="","",IF(②選手情報入力!P66="","",②選手情報入力!P66))</f>
        <v/>
      </c>
      <c r="W57" s="28"/>
      <c r="X57" t="str">
        <f>IF(E57="","",IF(②選手情報入力!O66="","",IF(K57=1,VLOOKUP(②選手情報入力!O66,種目情報!$A$5:$C$135,3,FALSE),VLOOKUP(②選手情報入力!O66,種目情報!$E$5:$G$135,3,FALSE))))</f>
        <v/>
      </c>
      <c r="Y57" t="str">
        <f>IF(E57="","",IF(②選手情報入力!R66="","",IF(K57=1,VLOOKUP(②選手情報入力!R66,種目情報!$A$5:$B$151,2,FALSE),VLOOKUP(②選手情報入力!R66,種目情報!$E$5:$F$135,2,FALSE))))</f>
        <v/>
      </c>
      <c r="Z57" t="str">
        <f>IF(E57="","",IF(②選手情報入力!S66="","",②選手情報入力!S66))</f>
        <v/>
      </c>
      <c r="AA57" s="28"/>
      <c r="AB57" t="str">
        <f>IF(E57="","",IF(②選手情報入力!R66="","",IF(K57=1,VLOOKUP(②選手情報入力!R66,種目情報!$A$5:$C$135,3,FALSE),VLOOKUP(②選手情報入力!R66,種目情報!$E$5:$G$135,3,FALSE))))</f>
        <v/>
      </c>
      <c r="AC57" t="str">
        <f>IF(E57="","",IF(②選手情報入力!T66="","",IF(K57=1,種目情報!$J$4,種目情報!$J$6)))</f>
        <v/>
      </c>
      <c r="AD57" t="str">
        <f>IF(E57="","",IF(②選手情報入力!T66="","",IF(K57=1,IF(②選手情報入力!$U$7="","",②選手情報入力!$U$7),IF(②選手情報入力!$U$8="","",②選手情報入力!$U$8))))</f>
        <v/>
      </c>
      <c r="AE57" t="str">
        <f>IF(E57="","",IF(②選手情報入力!T66="","",IF(K57=1,IF(②選手情報入力!$T$7="",0,1),IF(②選手情報入力!$T$8="",0,1))))</f>
        <v/>
      </c>
      <c r="AF57" t="str">
        <f>IF(E57="","",IF(②選手情報入力!T66="","",2))</f>
        <v/>
      </c>
      <c r="AG57" t="str">
        <f>IF(E57="","",IF(②選手情報入力!V66="","",IF(K57=1,種目情報!$J$5,種目情報!$J$7)))</f>
        <v/>
      </c>
      <c r="AH57" t="str">
        <f>IF(E57="","",IF(②選手情報入力!V66="","",IF(K57=1,IF(②選手情報入力!$W$7="","",②選手情報入力!$W$7),IF(②選手情報入力!$W$8="","",②選手情報入力!$W$8))))</f>
        <v/>
      </c>
      <c r="AI57" t="str">
        <f>IF(E57="","",IF(②選手情報入力!V66="","",IF(K57=1,IF(②選手情報入力!$V$7="",0,1),IF(②選手情報入力!$V$8="",0,1))))</f>
        <v/>
      </c>
      <c r="AJ57" t="str">
        <f>IF(E57="","",IF(②選手情報入力!V66="","",2))</f>
        <v/>
      </c>
    </row>
    <row r="58" spans="1:36">
      <c r="A58" t="str">
        <f t="shared" si="0"/>
        <v/>
      </c>
      <c r="B58" t="str">
        <f>IF(E58="","",①団体情報入力!$C$5)</f>
        <v/>
      </c>
      <c r="D58" t="str">
        <f>IF(E58="","",①団体情報入力!C$10)</f>
        <v/>
      </c>
      <c r="E58" t="str">
        <f>IF(②選手情報入力!C67="","",②選手情報入力!C67)</f>
        <v/>
      </c>
      <c r="F58" t="str">
        <f>IF(E58="","",②選手情報入力!D67)</f>
        <v/>
      </c>
      <c r="G58" t="str">
        <f>IF(E58="","",ASC(②選手情報入力!E67))</f>
        <v/>
      </c>
      <c r="H58" t="str">
        <f t="shared" si="1"/>
        <v/>
      </c>
      <c r="I58" t="str">
        <f>IF(E58="","",②選手情報入力!F67&amp;" "&amp;②選手情報入力!G67)</f>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2"/>
        <v/>
      </c>
      <c r="Q58" t="str">
        <f>IF(E58="","",IF(②選手情報入力!L67="","",IF(K58=1,VLOOKUP(②選手情報入力!L67,種目情報!$A$4:$B$167,2,FALSE),VLOOKUP(②選手情報入力!L67,種目情報!$E$4:$F$142,2,FALSE))))</f>
        <v/>
      </c>
      <c r="R58" t="str">
        <f>IF(E58="","",IF(②選手情報入力!M67="","",②選手情報入力!M67))</f>
        <v/>
      </c>
      <c r="S58" s="28"/>
      <c r="T58" t="str">
        <f>IF(E58="","",IF(②選手情報入力!L67="","",IF(K58=1,VLOOKUP(②選手情報入力!L67,種目情報!$A$4:$C$135,3,FALSE),VLOOKUP(②選手情報入力!L67,種目情報!$E$4:$G$135,3,FALSE))))</f>
        <v/>
      </c>
      <c r="U58" t="str">
        <f>IF(E58="","",IF(②選手情報入力!O67="","",IF(K58=1,VLOOKUP(②選手情報入力!O67,種目情報!$A$5:$B$151,2,FALSE),VLOOKUP(②選手情報入力!O67,種目情報!$E$5:$F$135,2,FALSE))))</f>
        <v/>
      </c>
      <c r="V58" t="str">
        <f>IF(E58="","",IF(②選手情報入力!P67="","",②選手情報入力!P67))</f>
        <v/>
      </c>
      <c r="W58" s="28"/>
      <c r="X58" t="str">
        <f>IF(E58="","",IF(②選手情報入力!O67="","",IF(K58=1,VLOOKUP(②選手情報入力!O67,種目情報!$A$5:$C$135,3,FALSE),VLOOKUP(②選手情報入力!O67,種目情報!$E$5:$G$135,3,FALSE))))</f>
        <v/>
      </c>
      <c r="Y58" t="str">
        <f>IF(E58="","",IF(②選手情報入力!R67="","",IF(K58=1,VLOOKUP(②選手情報入力!R67,種目情報!$A$5:$B$151,2,FALSE),VLOOKUP(②選手情報入力!R67,種目情報!$E$5:$F$135,2,FALSE))))</f>
        <v/>
      </c>
      <c r="Z58" t="str">
        <f>IF(E58="","",IF(②選手情報入力!S67="","",②選手情報入力!S67))</f>
        <v/>
      </c>
      <c r="AA58" s="28"/>
      <c r="AB58" t="str">
        <f>IF(E58="","",IF(②選手情報入力!R67="","",IF(K58=1,VLOOKUP(②選手情報入力!R67,種目情報!$A$5:$C$135,3,FALSE),VLOOKUP(②選手情報入力!R67,種目情報!$E$5:$G$135,3,FALSE))))</f>
        <v/>
      </c>
      <c r="AC58" t="str">
        <f>IF(E58="","",IF(②選手情報入力!T67="","",IF(K58=1,種目情報!$J$4,種目情報!$J$6)))</f>
        <v/>
      </c>
      <c r="AD58" t="str">
        <f>IF(E58="","",IF(②選手情報入力!T67="","",IF(K58=1,IF(②選手情報入力!$U$7="","",②選手情報入力!$U$7),IF(②選手情報入力!$U$8="","",②選手情報入力!$U$8))))</f>
        <v/>
      </c>
      <c r="AE58" t="str">
        <f>IF(E58="","",IF(②選手情報入力!T67="","",IF(K58=1,IF(②選手情報入力!$T$7="",0,1),IF(②選手情報入力!$T$8="",0,1))))</f>
        <v/>
      </c>
      <c r="AF58" t="str">
        <f>IF(E58="","",IF(②選手情報入力!T67="","",2))</f>
        <v/>
      </c>
      <c r="AG58" t="str">
        <f>IF(E58="","",IF(②選手情報入力!V67="","",IF(K58=1,種目情報!$J$5,種目情報!$J$7)))</f>
        <v/>
      </c>
      <c r="AH58" t="str">
        <f>IF(E58="","",IF(②選手情報入力!V67="","",IF(K58=1,IF(②選手情報入力!$W$7="","",②選手情報入力!$W$7),IF(②選手情報入力!$W$8="","",②選手情報入力!$W$8))))</f>
        <v/>
      </c>
      <c r="AI58" t="str">
        <f>IF(E58="","",IF(②選手情報入力!V67="","",IF(K58=1,IF(②選手情報入力!$V$7="",0,1),IF(②選手情報入力!$V$8="",0,1))))</f>
        <v/>
      </c>
      <c r="AJ58" t="str">
        <f>IF(E58="","",IF(②選手情報入力!V67="","",2))</f>
        <v/>
      </c>
    </row>
    <row r="59" spans="1:36">
      <c r="A59" t="str">
        <f t="shared" si="0"/>
        <v/>
      </c>
      <c r="B59" t="str">
        <f>IF(E59="","",①団体情報入力!$C$5)</f>
        <v/>
      </c>
      <c r="D59" t="str">
        <f>IF(E59="","",①団体情報入力!C$10)</f>
        <v/>
      </c>
      <c r="E59" t="str">
        <f>IF(②選手情報入力!C68="","",②選手情報入力!C68)</f>
        <v/>
      </c>
      <c r="F59" t="str">
        <f>IF(E59="","",②選手情報入力!D68)</f>
        <v/>
      </c>
      <c r="G59" t="str">
        <f>IF(E59="","",ASC(②選手情報入力!E68))</f>
        <v/>
      </c>
      <c r="H59" t="str">
        <f t="shared" si="1"/>
        <v/>
      </c>
      <c r="I59" t="str">
        <f>IF(E59="","",②選手情報入力!F68&amp;" "&amp;②選手情報入力!G68)</f>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2"/>
        <v/>
      </c>
      <c r="Q59" t="str">
        <f>IF(E59="","",IF(②選手情報入力!L68="","",IF(K59=1,VLOOKUP(②選手情報入力!L68,種目情報!$A$4:$B$167,2,FALSE),VLOOKUP(②選手情報入力!L68,種目情報!$E$4:$F$142,2,FALSE))))</f>
        <v/>
      </c>
      <c r="R59" t="str">
        <f>IF(E59="","",IF(②選手情報入力!M68="","",②選手情報入力!M68))</f>
        <v/>
      </c>
      <c r="S59" s="28"/>
      <c r="T59" t="str">
        <f>IF(E59="","",IF(②選手情報入力!L68="","",IF(K59=1,VLOOKUP(②選手情報入力!L68,種目情報!$A$4:$C$135,3,FALSE),VLOOKUP(②選手情報入力!L68,種目情報!$E$4:$G$135,3,FALSE))))</f>
        <v/>
      </c>
      <c r="U59" t="str">
        <f>IF(E59="","",IF(②選手情報入力!O68="","",IF(K59=1,VLOOKUP(②選手情報入力!O68,種目情報!$A$5:$B$151,2,FALSE),VLOOKUP(②選手情報入力!O68,種目情報!$E$5:$F$135,2,FALSE))))</f>
        <v/>
      </c>
      <c r="V59" t="str">
        <f>IF(E59="","",IF(②選手情報入力!P68="","",②選手情報入力!P68))</f>
        <v/>
      </c>
      <c r="W59" s="28"/>
      <c r="X59" t="str">
        <f>IF(E59="","",IF(②選手情報入力!O68="","",IF(K59=1,VLOOKUP(②選手情報入力!O68,種目情報!$A$5:$C$135,3,FALSE),VLOOKUP(②選手情報入力!O68,種目情報!$E$5:$G$135,3,FALSE))))</f>
        <v/>
      </c>
      <c r="Y59" t="str">
        <f>IF(E59="","",IF(②選手情報入力!R68="","",IF(K59=1,VLOOKUP(②選手情報入力!R68,種目情報!$A$5:$B$151,2,FALSE),VLOOKUP(②選手情報入力!R68,種目情報!$E$5:$F$135,2,FALSE))))</f>
        <v/>
      </c>
      <c r="Z59" t="str">
        <f>IF(E59="","",IF(②選手情報入力!S68="","",②選手情報入力!S68))</f>
        <v/>
      </c>
      <c r="AA59" s="28"/>
      <c r="AB59" t="str">
        <f>IF(E59="","",IF(②選手情報入力!R68="","",IF(K59=1,VLOOKUP(②選手情報入力!R68,種目情報!$A$5:$C$135,3,FALSE),VLOOKUP(②選手情報入力!R68,種目情報!$E$5:$G$135,3,FALSE))))</f>
        <v/>
      </c>
      <c r="AC59" t="str">
        <f>IF(E59="","",IF(②選手情報入力!T68="","",IF(K59=1,種目情報!$J$4,種目情報!$J$6)))</f>
        <v/>
      </c>
      <c r="AD59" t="str">
        <f>IF(E59="","",IF(②選手情報入力!T68="","",IF(K59=1,IF(②選手情報入力!$U$7="","",②選手情報入力!$U$7),IF(②選手情報入力!$U$8="","",②選手情報入力!$U$8))))</f>
        <v/>
      </c>
      <c r="AE59" t="str">
        <f>IF(E59="","",IF(②選手情報入力!T68="","",IF(K59=1,IF(②選手情報入力!$T$7="",0,1),IF(②選手情報入力!$T$8="",0,1))))</f>
        <v/>
      </c>
      <c r="AF59" t="str">
        <f>IF(E59="","",IF(②選手情報入力!T68="","",2))</f>
        <v/>
      </c>
      <c r="AG59" t="str">
        <f>IF(E59="","",IF(②選手情報入力!V68="","",IF(K59=1,種目情報!$J$5,種目情報!$J$7)))</f>
        <v/>
      </c>
      <c r="AH59" t="str">
        <f>IF(E59="","",IF(②選手情報入力!V68="","",IF(K59=1,IF(②選手情報入力!$W$7="","",②選手情報入力!$W$7),IF(②選手情報入力!$W$8="","",②選手情報入力!$W$8))))</f>
        <v/>
      </c>
      <c r="AI59" t="str">
        <f>IF(E59="","",IF(②選手情報入力!V68="","",IF(K59=1,IF(②選手情報入力!$V$7="",0,1),IF(②選手情報入力!$V$8="",0,1))))</f>
        <v/>
      </c>
      <c r="AJ59" t="str">
        <f>IF(E59="","",IF(②選手情報入力!V68="","",2))</f>
        <v/>
      </c>
    </row>
    <row r="60" spans="1:36">
      <c r="A60" t="str">
        <f t="shared" si="0"/>
        <v/>
      </c>
      <c r="B60" t="str">
        <f>IF(E60="","",①団体情報入力!$C$5)</f>
        <v/>
      </c>
      <c r="D60" t="str">
        <f>IF(E60="","",①団体情報入力!C$10)</f>
        <v/>
      </c>
      <c r="E60" t="str">
        <f>IF(②選手情報入力!C69="","",②選手情報入力!C69)</f>
        <v/>
      </c>
      <c r="F60" t="str">
        <f>IF(E60="","",②選手情報入力!D69)</f>
        <v/>
      </c>
      <c r="G60" t="str">
        <f>IF(E60="","",ASC(②選手情報入力!E69))</f>
        <v/>
      </c>
      <c r="H60" t="str">
        <f t="shared" si="1"/>
        <v/>
      </c>
      <c r="I60" t="str">
        <f>IF(E60="","",②選手情報入力!F69&amp;" "&amp;②選手情報入力!G69)</f>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2"/>
        <v/>
      </c>
      <c r="Q60" t="str">
        <f>IF(E60="","",IF(②選手情報入力!L69="","",IF(K60=1,VLOOKUP(②選手情報入力!L69,種目情報!$A$4:$B$167,2,FALSE),VLOOKUP(②選手情報入力!L69,種目情報!$E$4:$F$142,2,FALSE))))</f>
        <v/>
      </c>
      <c r="R60" t="str">
        <f>IF(E60="","",IF(②選手情報入力!M69="","",②選手情報入力!M69))</f>
        <v/>
      </c>
      <c r="S60" s="28"/>
      <c r="T60" t="str">
        <f>IF(E60="","",IF(②選手情報入力!L69="","",IF(K60=1,VLOOKUP(②選手情報入力!L69,種目情報!$A$4:$C$135,3,FALSE),VLOOKUP(②選手情報入力!L69,種目情報!$E$4:$G$135,3,FALSE))))</f>
        <v/>
      </c>
      <c r="U60" t="str">
        <f>IF(E60="","",IF(②選手情報入力!O69="","",IF(K60=1,VLOOKUP(②選手情報入力!O69,種目情報!$A$5:$B$151,2,FALSE),VLOOKUP(②選手情報入力!O69,種目情報!$E$5:$F$135,2,FALSE))))</f>
        <v/>
      </c>
      <c r="V60" t="str">
        <f>IF(E60="","",IF(②選手情報入力!P69="","",②選手情報入力!P69))</f>
        <v/>
      </c>
      <c r="W60" s="28"/>
      <c r="X60" t="str">
        <f>IF(E60="","",IF(②選手情報入力!O69="","",IF(K60=1,VLOOKUP(②選手情報入力!O69,種目情報!$A$5:$C$135,3,FALSE),VLOOKUP(②選手情報入力!O69,種目情報!$E$5:$G$135,3,FALSE))))</f>
        <v/>
      </c>
      <c r="Y60" t="str">
        <f>IF(E60="","",IF(②選手情報入力!R69="","",IF(K60=1,VLOOKUP(②選手情報入力!R69,種目情報!$A$5:$B$151,2,FALSE),VLOOKUP(②選手情報入力!R69,種目情報!$E$5:$F$135,2,FALSE))))</f>
        <v/>
      </c>
      <c r="Z60" t="str">
        <f>IF(E60="","",IF(②選手情報入力!S69="","",②選手情報入力!S69))</f>
        <v/>
      </c>
      <c r="AA60" s="28"/>
      <c r="AB60" t="str">
        <f>IF(E60="","",IF(②選手情報入力!R69="","",IF(K60=1,VLOOKUP(②選手情報入力!R69,種目情報!$A$5:$C$135,3,FALSE),VLOOKUP(②選手情報入力!R69,種目情報!$E$5:$G$135,3,FALSE))))</f>
        <v/>
      </c>
      <c r="AC60" t="str">
        <f>IF(E60="","",IF(②選手情報入力!T69="","",IF(K60=1,種目情報!$J$4,種目情報!$J$6)))</f>
        <v/>
      </c>
      <c r="AD60" t="str">
        <f>IF(E60="","",IF(②選手情報入力!T69="","",IF(K60=1,IF(②選手情報入力!$U$7="","",②選手情報入力!$U$7),IF(②選手情報入力!$U$8="","",②選手情報入力!$U$8))))</f>
        <v/>
      </c>
      <c r="AE60" t="str">
        <f>IF(E60="","",IF(②選手情報入力!T69="","",IF(K60=1,IF(②選手情報入力!$T$7="",0,1),IF(②選手情報入力!$T$8="",0,1))))</f>
        <v/>
      </c>
      <c r="AF60" t="str">
        <f>IF(E60="","",IF(②選手情報入力!T69="","",2))</f>
        <v/>
      </c>
      <c r="AG60" t="str">
        <f>IF(E60="","",IF(②選手情報入力!V69="","",IF(K60=1,種目情報!$J$5,種目情報!$J$7)))</f>
        <v/>
      </c>
      <c r="AH60" t="str">
        <f>IF(E60="","",IF(②選手情報入力!V69="","",IF(K60=1,IF(②選手情報入力!$W$7="","",②選手情報入力!$W$7),IF(②選手情報入力!$W$8="","",②選手情報入力!$W$8))))</f>
        <v/>
      </c>
      <c r="AI60" t="str">
        <f>IF(E60="","",IF(②選手情報入力!V69="","",IF(K60=1,IF(②選手情報入力!$V$7="",0,1),IF(②選手情報入力!$V$8="",0,1))))</f>
        <v/>
      </c>
      <c r="AJ60" t="str">
        <f>IF(E60="","",IF(②選手情報入力!V69="","",2))</f>
        <v/>
      </c>
    </row>
    <row r="61" spans="1:36">
      <c r="A61" t="str">
        <f t="shared" si="0"/>
        <v/>
      </c>
      <c r="B61" t="str">
        <f>IF(E61="","",①団体情報入力!$C$5)</f>
        <v/>
      </c>
      <c r="D61" t="str">
        <f>IF(E61="","",①団体情報入力!C$10)</f>
        <v/>
      </c>
      <c r="E61" t="str">
        <f>IF(②選手情報入力!C70="","",②選手情報入力!C70)</f>
        <v/>
      </c>
      <c r="F61" t="str">
        <f>IF(E61="","",②選手情報入力!D70)</f>
        <v/>
      </c>
      <c r="G61" t="str">
        <f>IF(E61="","",ASC(②選手情報入力!E70))</f>
        <v/>
      </c>
      <c r="H61" t="str">
        <f t="shared" si="1"/>
        <v/>
      </c>
      <c r="I61" t="str">
        <f>IF(E61="","",②選手情報入力!F70&amp;" "&amp;②選手情報入力!G70)</f>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2"/>
        <v/>
      </c>
      <c r="Q61" t="str">
        <f>IF(E61="","",IF(②選手情報入力!L70="","",IF(K61=1,VLOOKUP(②選手情報入力!L70,種目情報!$A$4:$B$167,2,FALSE),VLOOKUP(②選手情報入力!L70,種目情報!$E$4:$F$142,2,FALSE))))</f>
        <v/>
      </c>
      <c r="R61" t="str">
        <f>IF(E61="","",IF(②選手情報入力!M70="","",②選手情報入力!M70))</f>
        <v/>
      </c>
      <c r="S61" s="28"/>
      <c r="T61" t="str">
        <f>IF(E61="","",IF(②選手情報入力!L70="","",IF(K61=1,VLOOKUP(②選手情報入力!L70,種目情報!$A$4:$C$135,3,FALSE),VLOOKUP(②選手情報入力!L70,種目情報!$E$4:$G$135,3,FALSE))))</f>
        <v/>
      </c>
      <c r="U61" t="str">
        <f>IF(E61="","",IF(②選手情報入力!O70="","",IF(K61=1,VLOOKUP(②選手情報入力!O70,種目情報!$A$5:$B$151,2,FALSE),VLOOKUP(②選手情報入力!O70,種目情報!$E$5:$F$135,2,FALSE))))</f>
        <v/>
      </c>
      <c r="V61" t="str">
        <f>IF(E61="","",IF(②選手情報入力!P70="","",②選手情報入力!P70))</f>
        <v/>
      </c>
      <c r="W61" s="28"/>
      <c r="X61" t="str">
        <f>IF(E61="","",IF(②選手情報入力!O70="","",IF(K61=1,VLOOKUP(②選手情報入力!O70,種目情報!$A$5:$C$135,3,FALSE),VLOOKUP(②選手情報入力!O70,種目情報!$E$5:$G$135,3,FALSE))))</f>
        <v/>
      </c>
      <c r="Y61" t="str">
        <f>IF(E61="","",IF(②選手情報入力!R70="","",IF(K61=1,VLOOKUP(②選手情報入力!R70,種目情報!$A$5:$B$151,2,FALSE),VLOOKUP(②選手情報入力!R70,種目情報!$E$5:$F$135,2,FALSE))))</f>
        <v/>
      </c>
      <c r="Z61" t="str">
        <f>IF(E61="","",IF(②選手情報入力!S70="","",②選手情報入力!S70))</f>
        <v/>
      </c>
      <c r="AA61" s="28"/>
      <c r="AB61" t="str">
        <f>IF(E61="","",IF(②選手情報入力!R70="","",IF(K61=1,VLOOKUP(②選手情報入力!R70,種目情報!$A$5:$C$135,3,FALSE),VLOOKUP(②選手情報入力!R70,種目情報!$E$5:$G$135,3,FALSE))))</f>
        <v/>
      </c>
      <c r="AC61" t="str">
        <f>IF(E61="","",IF(②選手情報入力!T70="","",IF(K61=1,種目情報!$J$4,種目情報!$J$6)))</f>
        <v/>
      </c>
      <c r="AD61" t="str">
        <f>IF(E61="","",IF(②選手情報入力!T70="","",IF(K61=1,IF(②選手情報入力!$U$7="","",②選手情報入力!$U$7),IF(②選手情報入力!$U$8="","",②選手情報入力!$U$8))))</f>
        <v/>
      </c>
      <c r="AE61" t="str">
        <f>IF(E61="","",IF(②選手情報入力!T70="","",IF(K61=1,IF(②選手情報入力!$T$7="",0,1),IF(②選手情報入力!$T$8="",0,1))))</f>
        <v/>
      </c>
      <c r="AF61" t="str">
        <f>IF(E61="","",IF(②選手情報入力!T70="","",2))</f>
        <v/>
      </c>
      <c r="AG61" t="str">
        <f>IF(E61="","",IF(②選手情報入力!V70="","",IF(K61=1,種目情報!$J$5,種目情報!$J$7)))</f>
        <v/>
      </c>
      <c r="AH61" t="str">
        <f>IF(E61="","",IF(②選手情報入力!V70="","",IF(K61=1,IF(②選手情報入力!$W$7="","",②選手情報入力!$W$7),IF(②選手情報入力!$W$8="","",②選手情報入力!$W$8))))</f>
        <v/>
      </c>
      <c r="AI61" t="str">
        <f>IF(E61="","",IF(②選手情報入力!V70="","",IF(K61=1,IF(②選手情報入力!$V$7="",0,1),IF(②選手情報入力!$V$8="",0,1))))</f>
        <v/>
      </c>
      <c r="AJ61" t="str">
        <f>IF(E61="","",IF(②選手情報入力!V70="","",2))</f>
        <v/>
      </c>
    </row>
    <row r="62" spans="1:36">
      <c r="A62" t="str">
        <f t="shared" si="0"/>
        <v/>
      </c>
      <c r="B62" t="str">
        <f>IF(E62="","",①団体情報入力!$C$5)</f>
        <v/>
      </c>
      <c r="D62" t="str">
        <f>IF(E62="","",①団体情報入力!C$10)</f>
        <v/>
      </c>
      <c r="E62" t="str">
        <f>IF(②選手情報入力!C71="","",②選手情報入力!C71)</f>
        <v/>
      </c>
      <c r="F62" t="str">
        <f>IF(E62="","",②選手情報入力!D71)</f>
        <v/>
      </c>
      <c r="G62" t="str">
        <f>IF(E62="","",ASC(②選手情報入力!E71))</f>
        <v/>
      </c>
      <c r="H62" t="str">
        <f t="shared" si="1"/>
        <v/>
      </c>
      <c r="I62" t="str">
        <f>IF(E62="","",②選手情報入力!F71&amp;" "&amp;②選手情報入力!G71)</f>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2"/>
        <v/>
      </c>
      <c r="Q62" t="str">
        <f>IF(E62="","",IF(②選手情報入力!L71="","",IF(K62=1,VLOOKUP(②選手情報入力!L71,種目情報!$A$4:$B$167,2,FALSE),VLOOKUP(②選手情報入力!L71,種目情報!$E$4:$F$142,2,FALSE))))</f>
        <v/>
      </c>
      <c r="R62" t="str">
        <f>IF(E62="","",IF(②選手情報入力!M71="","",②選手情報入力!M71))</f>
        <v/>
      </c>
      <c r="S62" s="28"/>
      <c r="T62" t="str">
        <f>IF(E62="","",IF(②選手情報入力!L71="","",IF(K62=1,VLOOKUP(②選手情報入力!L71,種目情報!$A$4:$C$135,3,FALSE),VLOOKUP(②選手情報入力!L71,種目情報!$E$4:$G$135,3,FALSE))))</f>
        <v/>
      </c>
      <c r="U62" t="str">
        <f>IF(E62="","",IF(②選手情報入力!O71="","",IF(K62=1,VLOOKUP(②選手情報入力!O71,種目情報!$A$5:$B$151,2,FALSE),VLOOKUP(②選手情報入力!O71,種目情報!$E$5:$F$135,2,FALSE))))</f>
        <v/>
      </c>
      <c r="V62" t="str">
        <f>IF(E62="","",IF(②選手情報入力!P71="","",②選手情報入力!P71))</f>
        <v/>
      </c>
      <c r="W62" s="28"/>
      <c r="X62" t="str">
        <f>IF(E62="","",IF(②選手情報入力!O71="","",IF(K62=1,VLOOKUP(②選手情報入力!O71,種目情報!$A$5:$C$135,3,FALSE),VLOOKUP(②選手情報入力!O71,種目情報!$E$5:$G$135,3,FALSE))))</f>
        <v/>
      </c>
      <c r="Y62" t="str">
        <f>IF(E62="","",IF(②選手情報入力!R71="","",IF(K62=1,VLOOKUP(②選手情報入力!R71,種目情報!$A$5:$B$151,2,FALSE),VLOOKUP(②選手情報入力!R71,種目情報!$E$5:$F$135,2,FALSE))))</f>
        <v/>
      </c>
      <c r="Z62" t="str">
        <f>IF(E62="","",IF(②選手情報入力!S71="","",②選手情報入力!S71))</f>
        <v/>
      </c>
      <c r="AA62" s="28"/>
      <c r="AB62" t="str">
        <f>IF(E62="","",IF(②選手情報入力!R71="","",IF(K62=1,VLOOKUP(②選手情報入力!R71,種目情報!$A$5:$C$135,3,FALSE),VLOOKUP(②選手情報入力!R71,種目情報!$E$5:$G$135,3,FALSE))))</f>
        <v/>
      </c>
      <c r="AC62" t="str">
        <f>IF(E62="","",IF(②選手情報入力!T71="","",IF(K62=1,種目情報!$J$4,種目情報!$J$6)))</f>
        <v/>
      </c>
      <c r="AD62" t="str">
        <f>IF(E62="","",IF(②選手情報入力!T71="","",IF(K62=1,IF(②選手情報入力!$U$7="","",②選手情報入力!$U$7),IF(②選手情報入力!$U$8="","",②選手情報入力!$U$8))))</f>
        <v/>
      </c>
      <c r="AE62" t="str">
        <f>IF(E62="","",IF(②選手情報入力!T71="","",IF(K62=1,IF(②選手情報入力!$T$7="",0,1),IF(②選手情報入力!$T$8="",0,1))))</f>
        <v/>
      </c>
      <c r="AF62" t="str">
        <f>IF(E62="","",IF(②選手情報入力!T71="","",2))</f>
        <v/>
      </c>
      <c r="AG62" t="str">
        <f>IF(E62="","",IF(②選手情報入力!V71="","",IF(K62=1,種目情報!$J$5,種目情報!$J$7)))</f>
        <v/>
      </c>
      <c r="AH62" t="str">
        <f>IF(E62="","",IF(②選手情報入力!V71="","",IF(K62=1,IF(②選手情報入力!$W$7="","",②選手情報入力!$W$7),IF(②選手情報入力!$W$8="","",②選手情報入力!$W$8))))</f>
        <v/>
      </c>
      <c r="AI62" t="str">
        <f>IF(E62="","",IF(②選手情報入力!V71="","",IF(K62=1,IF(②選手情報入力!$V$7="",0,1),IF(②選手情報入力!$V$8="",0,1))))</f>
        <v/>
      </c>
      <c r="AJ62" t="str">
        <f>IF(E62="","",IF(②選手情報入力!V71="","",2))</f>
        <v/>
      </c>
    </row>
    <row r="63" spans="1:36">
      <c r="A63" t="str">
        <f t="shared" si="0"/>
        <v/>
      </c>
      <c r="B63" t="str">
        <f>IF(E63="","",①団体情報入力!$C$5)</f>
        <v/>
      </c>
      <c r="D63" t="str">
        <f>IF(E63="","",①団体情報入力!C$10)</f>
        <v/>
      </c>
      <c r="E63" t="str">
        <f>IF(②選手情報入力!C72="","",②選手情報入力!C72)</f>
        <v/>
      </c>
      <c r="F63" t="str">
        <f>IF(E63="","",②選手情報入力!D72)</f>
        <v/>
      </c>
      <c r="G63" t="str">
        <f>IF(E63="","",ASC(②選手情報入力!E72))</f>
        <v/>
      </c>
      <c r="H63" t="str">
        <f t="shared" si="1"/>
        <v/>
      </c>
      <c r="I63" t="str">
        <f>IF(E63="","",②選手情報入力!F72&amp;" "&amp;②選手情報入力!G72)</f>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2"/>
        <v/>
      </c>
      <c r="Q63" t="str">
        <f>IF(E63="","",IF(②選手情報入力!L72="","",IF(K63=1,VLOOKUP(②選手情報入力!L72,種目情報!$A$4:$B$167,2,FALSE),VLOOKUP(②選手情報入力!L72,種目情報!$E$4:$F$142,2,FALSE))))</f>
        <v/>
      </c>
      <c r="R63" t="str">
        <f>IF(E63="","",IF(②選手情報入力!M72="","",②選手情報入力!M72))</f>
        <v/>
      </c>
      <c r="S63" s="28"/>
      <c r="T63" t="str">
        <f>IF(E63="","",IF(②選手情報入力!L72="","",IF(K63=1,VLOOKUP(②選手情報入力!L72,種目情報!$A$4:$C$135,3,FALSE),VLOOKUP(②選手情報入力!L72,種目情報!$E$4:$G$135,3,FALSE))))</f>
        <v/>
      </c>
      <c r="U63" t="str">
        <f>IF(E63="","",IF(②選手情報入力!O72="","",IF(K63=1,VLOOKUP(②選手情報入力!O72,種目情報!$A$5:$B$151,2,FALSE),VLOOKUP(②選手情報入力!O72,種目情報!$E$5:$F$135,2,FALSE))))</f>
        <v/>
      </c>
      <c r="V63" t="str">
        <f>IF(E63="","",IF(②選手情報入力!P72="","",②選手情報入力!P72))</f>
        <v/>
      </c>
      <c r="W63" s="28"/>
      <c r="X63" t="str">
        <f>IF(E63="","",IF(②選手情報入力!O72="","",IF(K63=1,VLOOKUP(②選手情報入力!O72,種目情報!$A$5:$C$135,3,FALSE),VLOOKUP(②選手情報入力!O72,種目情報!$E$5:$G$135,3,FALSE))))</f>
        <v/>
      </c>
      <c r="Y63" t="str">
        <f>IF(E63="","",IF(②選手情報入力!R72="","",IF(K63=1,VLOOKUP(②選手情報入力!R72,種目情報!$A$5:$B$151,2,FALSE),VLOOKUP(②選手情報入力!R72,種目情報!$E$5:$F$135,2,FALSE))))</f>
        <v/>
      </c>
      <c r="Z63" t="str">
        <f>IF(E63="","",IF(②選手情報入力!S72="","",②選手情報入力!S72))</f>
        <v/>
      </c>
      <c r="AA63" s="28"/>
      <c r="AB63" t="str">
        <f>IF(E63="","",IF(②選手情報入力!R72="","",IF(K63=1,VLOOKUP(②選手情報入力!R72,種目情報!$A$5:$C$135,3,FALSE),VLOOKUP(②選手情報入力!R72,種目情報!$E$5:$G$135,3,FALSE))))</f>
        <v/>
      </c>
      <c r="AC63" t="str">
        <f>IF(E63="","",IF(②選手情報入力!T72="","",IF(K63=1,種目情報!$J$4,種目情報!$J$6)))</f>
        <v/>
      </c>
      <c r="AD63" t="str">
        <f>IF(E63="","",IF(②選手情報入力!T72="","",IF(K63=1,IF(②選手情報入力!$U$7="","",②選手情報入力!$U$7),IF(②選手情報入力!$U$8="","",②選手情報入力!$U$8))))</f>
        <v/>
      </c>
      <c r="AE63" t="str">
        <f>IF(E63="","",IF(②選手情報入力!T72="","",IF(K63=1,IF(②選手情報入力!$T$7="",0,1),IF(②選手情報入力!$T$8="",0,1))))</f>
        <v/>
      </c>
      <c r="AF63" t="str">
        <f>IF(E63="","",IF(②選手情報入力!T72="","",2))</f>
        <v/>
      </c>
      <c r="AG63" t="str">
        <f>IF(E63="","",IF(②選手情報入力!V72="","",IF(K63=1,種目情報!$J$5,種目情報!$J$7)))</f>
        <v/>
      </c>
      <c r="AH63" t="str">
        <f>IF(E63="","",IF(②選手情報入力!V72="","",IF(K63=1,IF(②選手情報入力!$W$7="","",②選手情報入力!$W$7),IF(②選手情報入力!$W$8="","",②選手情報入力!$W$8))))</f>
        <v/>
      </c>
      <c r="AI63" t="str">
        <f>IF(E63="","",IF(②選手情報入力!V72="","",IF(K63=1,IF(②選手情報入力!$V$7="",0,1),IF(②選手情報入力!$V$8="",0,1))))</f>
        <v/>
      </c>
      <c r="AJ63" t="str">
        <f>IF(E63="","",IF(②選手情報入力!V72="","",2))</f>
        <v/>
      </c>
    </row>
    <row r="64" spans="1:36">
      <c r="A64" t="str">
        <f t="shared" si="0"/>
        <v/>
      </c>
      <c r="B64" t="str">
        <f>IF(E64="","",①団体情報入力!$C$5)</f>
        <v/>
      </c>
      <c r="D64" t="str">
        <f>IF(E64="","",①団体情報入力!C$10)</f>
        <v/>
      </c>
      <c r="E64" t="str">
        <f>IF(②選手情報入力!C73="","",②選手情報入力!C73)</f>
        <v/>
      </c>
      <c r="F64" t="str">
        <f>IF(E64="","",②選手情報入力!D73)</f>
        <v/>
      </c>
      <c r="G64" t="str">
        <f>IF(E64="","",ASC(②選手情報入力!E73))</f>
        <v/>
      </c>
      <c r="H64" t="str">
        <f t="shared" si="1"/>
        <v/>
      </c>
      <c r="I64" t="str">
        <f>IF(E64="","",②選手情報入力!F73&amp;" "&amp;②選手情報入力!G73)</f>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2"/>
        <v/>
      </c>
      <c r="Q64" t="str">
        <f>IF(E64="","",IF(②選手情報入力!L73="","",IF(K64=1,VLOOKUP(②選手情報入力!L73,種目情報!$A$4:$B$167,2,FALSE),VLOOKUP(②選手情報入力!L73,種目情報!$E$4:$F$142,2,FALSE))))</f>
        <v/>
      </c>
      <c r="R64" t="str">
        <f>IF(E64="","",IF(②選手情報入力!M73="","",②選手情報入力!M73))</f>
        <v/>
      </c>
      <c r="S64" s="28"/>
      <c r="T64" t="str">
        <f>IF(E64="","",IF(②選手情報入力!L73="","",IF(K64=1,VLOOKUP(②選手情報入力!L73,種目情報!$A$4:$C$135,3,FALSE),VLOOKUP(②選手情報入力!L73,種目情報!$E$4:$G$135,3,FALSE))))</f>
        <v/>
      </c>
      <c r="U64" t="str">
        <f>IF(E64="","",IF(②選手情報入力!O73="","",IF(K64=1,VLOOKUP(②選手情報入力!O73,種目情報!$A$5:$B$151,2,FALSE),VLOOKUP(②選手情報入力!O73,種目情報!$E$5:$F$135,2,FALSE))))</f>
        <v/>
      </c>
      <c r="V64" t="str">
        <f>IF(E64="","",IF(②選手情報入力!P73="","",②選手情報入力!P73))</f>
        <v/>
      </c>
      <c r="W64" s="28"/>
      <c r="X64" t="str">
        <f>IF(E64="","",IF(②選手情報入力!O73="","",IF(K64=1,VLOOKUP(②選手情報入力!O73,種目情報!$A$5:$C$135,3,FALSE),VLOOKUP(②選手情報入力!O73,種目情報!$E$5:$G$135,3,FALSE))))</f>
        <v/>
      </c>
      <c r="Y64" t="str">
        <f>IF(E64="","",IF(②選手情報入力!R73="","",IF(K64=1,VLOOKUP(②選手情報入力!R73,種目情報!$A$5:$B$151,2,FALSE),VLOOKUP(②選手情報入力!R73,種目情報!$E$5:$F$135,2,FALSE))))</f>
        <v/>
      </c>
      <c r="Z64" t="str">
        <f>IF(E64="","",IF(②選手情報入力!S73="","",②選手情報入力!S73))</f>
        <v/>
      </c>
      <c r="AA64" s="28"/>
      <c r="AB64" t="str">
        <f>IF(E64="","",IF(②選手情報入力!R73="","",IF(K64=1,VLOOKUP(②選手情報入力!R73,種目情報!$A$5:$C$135,3,FALSE),VLOOKUP(②選手情報入力!R73,種目情報!$E$5:$G$135,3,FALSE))))</f>
        <v/>
      </c>
      <c r="AC64" t="str">
        <f>IF(E64="","",IF(②選手情報入力!T73="","",IF(K64=1,種目情報!$J$4,種目情報!$J$6)))</f>
        <v/>
      </c>
      <c r="AD64" t="str">
        <f>IF(E64="","",IF(②選手情報入力!T73="","",IF(K64=1,IF(②選手情報入力!$U$7="","",②選手情報入力!$U$7),IF(②選手情報入力!$U$8="","",②選手情報入力!$U$8))))</f>
        <v/>
      </c>
      <c r="AE64" t="str">
        <f>IF(E64="","",IF(②選手情報入力!T73="","",IF(K64=1,IF(②選手情報入力!$T$7="",0,1),IF(②選手情報入力!$T$8="",0,1))))</f>
        <v/>
      </c>
      <c r="AF64" t="str">
        <f>IF(E64="","",IF(②選手情報入力!T73="","",2))</f>
        <v/>
      </c>
      <c r="AG64" t="str">
        <f>IF(E64="","",IF(②選手情報入力!V73="","",IF(K64=1,種目情報!$J$5,種目情報!$J$7)))</f>
        <v/>
      </c>
      <c r="AH64" t="str">
        <f>IF(E64="","",IF(②選手情報入力!V73="","",IF(K64=1,IF(②選手情報入力!$W$7="","",②選手情報入力!$W$7),IF(②選手情報入力!$W$8="","",②選手情報入力!$W$8))))</f>
        <v/>
      </c>
      <c r="AI64" t="str">
        <f>IF(E64="","",IF(②選手情報入力!V73="","",IF(K64=1,IF(②選手情報入力!$V$7="",0,1),IF(②選手情報入力!$V$8="",0,1))))</f>
        <v/>
      </c>
      <c r="AJ64" t="str">
        <f>IF(E64="","",IF(②選手情報入力!V73="","",2))</f>
        <v/>
      </c>
    </row>
    <row r="65" spans="1:36">
      <c r="A65" t="str">
        <f t="shared" si="0"/>
        <v/>
      </c>
      <c r="B65" t="str">
        <f>IF(E65="","",①団体情報入力!$C$5)</f>
        <v/>
      </c>
      <c r="D65" t="str">
        <f>IF(E65="","",①団体情報入力!C$10)</f>
        <v/>
      </c>
      <c r="E65" t="str">
        <f>IF(②選手情報入力!C74="","",②選手情報入力!C74)</f>
        <v/>
      </c>
      <c r="F65" t="str">
        <f>IF(E65="","",②選手情報入力!D74)</f>
        <v/>
      </c>
      <c r="G65" t="str">
        <f>IF(E65="","",ASC(②選手情報入力!E74))</f>
        <v/>
      </c>
      <c r="H65" t="str">
        <f t="shared" si="1"/>
        <v/>
      </c>
      <c r="I65" t="str">
        <f>IF(E65="","",②選手情報入力!F74&amp;" "&amp;②選手情報入力!G74)</f>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2"/>
        <v/>
      </c>
      <c r="Q65" t="str">
        <f>IF(E65="","",IF(②選手情報入力!L74="","",IF(K65=1,VLOOKUP(②選手情報入力!L74,種目情報!$A$4:$B$167,2,FALSE),VLOOKUP(②選手情報入力!L74,種目情報!$E$4:$F$142,2,FALSE))))</f>
        <v/>
      </c>
      <c r="R65" t="str">
        <f>IF(E65="","",IF(②選手情報入力!M74="","",②選手情報入力!M74))</f>
        <v/>
      </c>
      <c r="S65" s="28"/>
      <c r="T65" t="str">
        <f>IF(E65="","",IF(②選手情報入力!L74="","",IF(K65=1,VLOOKUP(②選手情報入力!L74,種目情報!$A$4:$C$135,3,FALSE),VLOOKUP(②選手情報入力!L74,種目情報!$E$4:$G$135,3,FALSE))))</f>
        <v/>
      </c>
      <c r="U65" t="str">
        <f>IF(E65="","",IF(②選手情報入力!O74="","",IF(K65=1,VLOOKUP(②選手情報入力!O74,種目情報!$A$5:$B$151,2,FALSE),VLOOKUP(②選手情報入力!O74,種目情報!$E$5:$F$135,2,FALSE))))</f>
        <v/>
      </c>
      <c r="V65" t="str">
        <f>IF(E65="","",IF(②選手情報入力!P74="","",②選手情報入力!P74))</f>
        <v/>
      </c>
      <c r="W65" s="28"/>
      <c r="X65" t="str">
        <f>IF(E65="","",IF(②選手情報入力!O74="","",IF(K65=1,VLOOKUP(②選手情報入力!O74,種目情報!$A$5:$C$135,3,FALSE),VLOOKUP(②選手情報入力!O74,種目情報!$E$5:$G$135,3,FALSE))))</f>
        <v/>
      </c>
      <c r="Y65" t="str">
        <f>IF(E65="","",IF(②選手情報入力!R74="","",IF(K65=1,VLOOKUP(②選手情報入力!R74,種目情報!$A$5:$B$151,2,FALSE),VLOOKUP(②選手情報入力!R74,種目情報!$E$5:$F$135,2,FALSE))))</f>
        <v/>
      </c>
      <c r="Z65" t="str">
        <f>IF(E65="","",IF(②選手情報入力!S74="","",②選手情報入力!S74))</f>
        <v/>
      </c>
      <c r="AA65" s="28"/>
      <c r="AB65" t="str">
        <f>IF(E65="","",IF(②選手情報入力!R74="","",IF(K65=1,VLOOKUP(②選手情報入力!R74,種目情報!$A$5:$C$135,3,FALSE),VLOOKUP(②選手情報入力!R74,種目情報!$E$5:$G$135,3,FALSE))))</f>
        <v/>
      </c>
      <c r="AC65" t="str">
        <f>IF(E65="","",IF(②選手情報入力!T74="","",IF(K65=1,種目情報!$J$4,種目情報!$J$6)))</f>
        <v/>
      </c>
      <c r="AD65" t="str">
        <f>IF(E65="","",IF(②選手情報入力!T74="","",IF(K65=1,IF(②選手情報入力!$U$7="","",②選手情報入力!$U$7),IF(②選手情報入力!$U$8="","",②選手情報入力!$U$8))))</f>
        <v/>
      </c>
      <c r="AE65" t="str">
        <f>IF(E65="","",IF(②選手情報入力!T74="","",IF(K65=1,IF(②選手情報入力!$T$7="",0,1),IF(②選手情報入力!$T$8="",0,1))))</f>
        <v/>
      </c>
      <c r="AF65" t="str">
        <f>IF(E65="","",IF(②選手情報入力!T74="","",2))</f>
        <v/>
      </c>
      <c r="AG65" t="str">
        <f>IF(E65="","",IF(②選手情報入力!V74="","",IF(K65=1,種目情報!$J$5,種目情報!$J$7)))</f>
        <v/>
      </c>
      <c r="AH65" t="str">
        <f>IF(E65="","",IF(②選手情報入力!V74="","",IF(K65=1,IF(②選手情報入力!$W$7="","",②選手情報入力!$W$7),IF(②選手情報入力!$W$8="","",②選手情報入力!$W$8))))</f>
        <v/>
      </c>
      <c r="AI65" t="str">
        <f>IF(E65="","",IF(②選手情報入力!V74="","",IF(K65=1,IF(②選手情報入力!$V$7="",0,1),IF(②選手情報入力!$V$8="",0,1))))</f>
        <v/>
      </c>
      <c r="AJ65" t="str">
        <f>IF(E65="","",IF(②選手情報入力!V74="","",2))</f>
        <v/>
      </c>
    </row>
    <row r="66" spans="1:36">
      <c r="A66" t="str">
        <f t="shared" si="0"/>
        <v/>
      </c>
      <c r="B66" t="str">
        <f>IF(E66="","",①団体情報入力!$C$5)</f>
        <v/>
      </c>
      <c r="D66" t="str">
        <f>IF(E66="","",①団体情報入力!C$10)</f>
        <v/>
      </c>
      <c r="E66" t="str">
        <f>IF(②選手情報入力!C75="","",②選手情報入力!C75)</f>
        <v/>
      </c>
      <c r="F66" t="str">
        <f>IF(E66="","",②選手情報入力!D75)</f>
        <v/>
      </c>
      <c r="G66" t="str">
        <f>IF(E66="","",ASC(②選手情報入力!E75))</f>
        <v/>
      </c>
      <c r="H66" t="str">
        <f t="shared" si="1"/>
        <v/>
      </c>
      <c r="I66" t="str">
        <f>IF(E66="","",②選手情報入力!F75&amp;" "&amp;②選手情報入力!G75)</f>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2"/>
        <v/>
      </c>
      <c r="Q66" t="str">
        <f>IF(E66="","",IF(②選手情報入力!L75="","",IF(K66=1,VLOOKUP(②選手情報入力!L75,種目情報!$A$4:$B$167,2,FALSE),VLOOKUP(②選手情報入力!L75,種目情報!$E$4:$F$142,2,FALSE))))</f>
        <v/>
      </c>
      <c r="R66" t="str">
        <f>IF(E66="","",IF(②選手情報入力!M75="","",②選手情報入力!M75))</f>
        <v/>
      </c>
      <c r="S66" s="28"/>
      <c r="T66" t="str">
        <f>IF(E66="","",IF(②選手情報入力!L75="","",IF(K66=1,VLOOKUP(②選手情報入力!L75,種目情報!$A$4:$C$135,3,FALSE),VLOOKUP(②選手情報入力!L75,種目情報!$E$4:$G$135,3,FALSE))))</f>
        <v/>
      </c>
      <c r="U66" t="str">
        <f>IF(E66="","",IF(②選手情報入力!O75="","",IF(K66=1,VLOOKUP(②選手情報入力!O75,種目情報!$A$5:$B$151,2,FALSE),VLOOKUP(②選手情報入力!O75,種目情報!$E$5:$F$135,2,FALSE))))</f>
        <v/>
      </c>
      <c r="V66" t="str">
        <f>IF(E66="","",IF(②選手情報入力!P75="","",②選手情報入力!P75))</f>
        <v/>
      </c>
      <c r="W66" s="28"/>
      <c r="X66" t="str">
        <f>IF(E66="","",IF(②選手情報入力!O75="","",IF(K66=1,VLOOKUP(②選手情報入力!O75,種目情報!$A$5:$C$135,3,FALSE),VLOOKUP(②選手情報入力!O75,種目情報!$E$5:$G$135,3,FALSE))))</f>
        <v/>
      </c>
      <c r="Y66" t="str">
        <f>IF(E66="","",IF(②選手情報入力!R75="","",IF(K66=1,VLOOKUP(②選手情報入力!R75,種目情報!$A$5:$B$151,2,FALSE),VLOOKUP(②選手情報入力!R75,種目情報!$E$5:$F$135,2,FALSE))))</f>
        <v/>
      </c>
      <c r="Z66" t="str">
        <f>IF(E66="","",IF(②選手情報入力!S75="","",②選手情報入力!S75))</f>
        <v/>
      </c>
      <c r="AA66" s="28"/>
      <c r="AB66" t="str">
        <f>IF(E66="","",IF(②選手情報入力!R75="","",IF(K66=1,VLOOKUP(②選手情報入力!R75,種目情報!$A$5:$C$135,3,FALSE),VLOOKUP(②選手情報入力!R75,種目情報!$E$5:$G$135,3,FALSE))))</f>
        <v/>
      </c>
      <c r="AC66" t="str">
        <f>IF(E66="","",IF(②選手情報入力!T75="","",IF(K66=1,種目情報!$J$4,種目情報!$J$6)))</f>
        <v/>
      </c>
      <c r="AD66" t="str">
        <f>IF(E66="","",IF(②選手情報入力!T75="","",IF(K66=1,IF(②選手情報入力!$U$7="","",②選手情報入力!$U$7),IF(②選手情報入力!$U$8="","",②選手情報入力!$U$8))))</f>
        <v/>
      </c>
      <c r="AE66" t="str">
        <f>IF(E66="","",IF(②選手情報入力!T75="","",IF(K66=1,IF(②選手情報入力!$T$7="",0,1),IF(②選手情報入力!$T$8="",0,1))))</f>
        <v/>
      </c>
      <c r="AF66" t="str">
        <f>IF(E66="","",IF(②選手情報入力!T75="","",2))</f>
        <v/>
      </c>
      <c r="AG66" t="str">
        <f>IF(E66="","",IF(②選手情報入力!V75="","",IF(K66=1,種目情報!$J$5,種目情報!$J$7)))</f>
        <v/>
      </c>
      <c r="AH66" t="str">
        <f>IF(E66="","",IF(②選手情報入力!V75="","",IF(K66=1,IF(②選手情報入力!$W$7="","",②選手情報入力!$W$7),IF(②選手情報入力!$W$8="","",②選手情報入力!$W$8))))</f>
        <v/>
      </c>
      <c r="AI66" t="str">
        <f>IF(E66="","",IF(②選手情報入力!V75="","",IF(K66=1,IF(②選手情報入力!$V$7="",0,1),IF(②選手情報入力!$V$8="",0,1))))</f>
        <v/>
      </c>
      <c r="AJ66" t="str">
        <f>IF(E66="","",IF(②選手情報入力!V75="","",2))</f>
        <v/>
      </c>
    </row>
    <row r="67" spans="1:36">
      <c r="A67" t="str">
        <f t="shared" ref="A67:A91" si="3">IF(E67="","",K67&amp;K67&amp;K67&amp;"23"&amp;C67+E67)</f>
        <v/>
      </c>
      <c r="B67" t="str">
        <f>IF(E67="","",①団体情報入力!$C$5)</f>
        <v/>
      </c>
      <c r="D67" t="str">
        <f>IF(E67="","",①団体情報入力!C$10)</f>
        <v/>
      </c>
      <c r="E67" t="str">
        <f>IF(②選手情報入力!C76="","",②選手情報入力!C76)</f>
        <v/>
      </c>
      <c r="F67" t="str">
        <f>IF(E67="","",②選手情報入力!D76)</f>
        <v/>
      </c>
      <c r="G67" t="str">
        <f>IF(E67="","",ASC(②選手情報入力!E76))</f>
        <v/>
      </c>
      <c r="H67" t="str">
        <f t="shared" ref="H67:H91" si="4">IF(E67="","",F67)</f>
        <v/>
      </c>
      <c r="I67" t="str">
        <f>IF(E67="","",②選手情報入力!F76&amp;" "&amp;②選手情報入力!G76)</f>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5">IF(E67="","","愛知")</f>
        <v/>
      </c>
      <c r="Q67" t="str">
        <f>IF(E67="","",IF(②選手情報入力!L76="","",IF(K67=1,VLOOKUP(②選手情報入力!L76,種目情報!$A$4:$B$167,2,FALSE),VLOOKUP(②選手情報入力!L76,種目情報!$E$4:$F$142,2,FALSE))))</f>
        <v/>
      </c>
      <c r="R67" t="str">
        <f>IF(E67="","",IF(②選手情報入力!M76="","",②選手情報入力!M76))</f>
        <v/>
      </c>
      <c r="S67" s="28"/>
      <c r="T67" t="str">
        <f>IF(E67="","",IF(②選手情報入力!L76="","",IF(K67=1,VLOOKUP(②選手情報入力!L76,種目情報!$A$4:$C$135,3,FALSE),VLOOKUP(②選手情報入力!L76,種目情報!$E$4:$G$135,3,FALSE))))</f>
        <v/>
      </c>
      <c r="U67" t="str">
        <f>IF(E67="","",IF(②選手情報入力!O76="","",IF(K67=1,VLOOKUP(②選手情報入力!O76,種目情報!$A$5:$B$151,2,FALSE),VLOOKUP(②選手情報入力!O76,種目情報!$E$5:$F$135,2,FALSE))))</f>
        <v/>
      </c>
      <c r="V67" t="str">
        <f>IF(E67="","",IF(②選手情報入力!P76="","",②選手情報入力!P76))</f>
        <v/>
      </c>
      <c r="W67" s="28"/>
      <c r="X67" t="str">
        <f>IF(E67="","",IF(②選手情報入力!O76="","",IF(K67=1,VLOOKUP(②選手情報入力!O76,種目情報!$A$5:$C$135,3,FALSE),VLOOKUP(②選手情報入力!O76,種目情報!$E$5:$G$135,3,FALSE))))</f>
        <v/>
      </c>
      <c r="Y67" t="str">
        <f>IF(E67="","",IF(②選手情報入力!R76="","",IF(K67=1,VLOOKUP(②選手情報入力!R76,種目情報!$A$5:$B$151,2,FALSE),VLOOKUP(②選手情報入力!R76,種目情報!$E$5:$F$135,2,FALSE))))</f>
        <v/>
      </c>
      <c r="Z67" t="str">
        <f>IF(E67="","",IF(②選手情報入力!S76="","",②選手情報入力!S76))</f>
        <v/>
      </c>
      <c r="AA67" s="28"/>
      <c r="AB67" t="str">
        <f>IF(E67="","",IF(②選手情報入力!R76="","",IF(K67=1,VLOOKUP(②選手情報入力!R76,種目情報!$A$5:$C$135,3,FALSE),VLOOKUP(②選手情報入力!R76,種目情報!$E$5:$G$135,3,FALSE))))</f>
        <v/>
      </c>
      <c r="AC67" t="str">
        <f>IF(E67="","",IF(②選手情報入力!T76="","",IF(K67=1,種目情報!$J$4,種目情報!$J$6)))</f>
        <v/>
      </c>
      <c r="AD67" t="str">
        <f>IF(E67="","",IF(②選手情報入力!T76="","",IF(K67=1,IF(②選手情報入力!$U$7="","",②選手情報入力!$U$7),IF(②選手情報入力!$U$8="","",②選手情報入力!$U$8))))</f>
        <v/>
      </c>
      <c r="AE67" t="str">
        <f>IF(E67="","",IF(②選手情報入力!T76="","",IF(K67=1,IF(②選手情報入力!$T$7="",0,1),IF(②選手情報入力!$T$8="",0,1))))</f>
        <v/>
      </c>
      <c r="AF67" t="str">
        <f>IF(E67="","",IF(②選手情報入力!T76="","",2))</f>
        <v/>
      </c>
      <c r="AG67" t="str">
        <f>IF(E67="","",IF(②選手情報入力!V76="","",IF(K67=1,種目情報!$J$5,種目情報!$J$7)))</f>
        <v/>
      </c>
      <c r="AH67" t="str">
        <f>IF(E67="","",IF(②選手情報入力!V76="","",IF(K67=1,IF(②選手情報入力!$W$7="","",②選手情報入力!$W$7),IF(②選手情報入力!$W$8="","",②選手情報入力!$W$8))))</f>
        <v/>
      </c>
      <c r="AI67" t="str">
        <f>IF(E67="","",IF(②選手情報入力!V76="","",IF(K67=1,IF(②選手情報入力!$V$7="",0,1),IF(②選手情報入力!$V$8="",0,1))))</f>
        <v/>
      </c>
      <c r="AJ67" t="str">
        <f>IF(E67="","",IF(②選手情報入力!V76="","",2))</f>
        <v/>
      </c>
    </row>
    <row r="68" spans="1:36">
      <c r="A68" t="str">
        <f t="shared" si="3"/>
        <v/>
      </c>
      <c r="B68" t="str">
        <f>IF(E68="","",①団体情報入力!$C$5)</f>
        <v/>
      </c>
      <c r="D68" t="str">
        <f>IF(E68="","",①団体情報入力!C$10)</f>
        <v/>
      </c>
      <c r="E68" t="str">
        <f>IF(②選手情報入力!C77="","",②選手情報入力!C77)</f>
        <v/>
      </c>
      <c r="F68" t="str">
        <f>IF(E68="","",②選手情報入力!D77)</f>
        <v/>
      </c>
      <c r="G68" t="str">
        <f>IF(E68="","",ASC(②選手情報入力!E77))</f>
        <v/>
      </c>
      <c r="H68" t="str">
        <f t="shared" si="4"/>
        <v/>
      </c>
      <c r="I68" t="str">
        <f>IF(E68="","",②選手情報入力!F77&amp;" "&amp;②選手情報入力!G77)</f>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5"/>
        <v/>
      </c>
      <c r="Q68" t="str">
        <f>IF(E68="","",IF(②選手情報入力!L77="","",IF(K68=1,VLOOKUP(②選手情報入力!L77,種目情報!$A$4:$B$167,2,FALSE),VLOOKUP(②選手情報入力!L77,種目情報!$E$4:$F$142,2,FALSE))))</f>
        <v/>
      </c>
      <c r="R68" t="str">
        <f>IF(E68="","",IF(②選手情報入力!M77="","",②選手情報入力!M77))</f>
        <v/>
      </c>
      <c r="S68" s="28"/>
      <c r="T68" t="str">
        <f>IF(E68="","",IF(②選手情報入力!L77="","",IF(K68=1,VLOOKUP(②選手情報入力!L77,種目情報!$A$4:$C$135,3,FALSE),VLOOKUP(②選手情報入力!L77,種目情報!$E$4:$G$135,3,FALSE))))</f>
        <v/>
      </c>
      <c r="U68" t="str">
        <f>IF(E68="","",IF(②選手情報入力!O77="","",IF(K68=1,VLOOKUP(②選手情報入力!O77,種目情報!$A$5:$B$151,2,FALSE),VLOOKUP(②選手情報入力!O77,種目情報!$E$5:$F$135,2,FALSE))))</f>
        <v/>
      </c>
      <c r="V68" t="str">
        <f>IF(E68="","",IF(②選手情報入力!P77="","",②選手情報入力!P77))</f>
        <v/>
      </c>
      <c r="W68" s="28"/>
      <c r="X68" t="str">
        <f>IF(E68="","",IF(②選手情報入力!O77="","",IF(K68=1,VLOOKUP(②選手情報入力!O77,種目情報!$A$5:$C$135,3,FALSE),VLOOKUP(②選手情報入力!O77,種目情報!$E$5:$G$135,3,FALSE))))</f>
        <v/>
      </c>
      <c r="Y68" t="str">
        <f>IF(E68="","",IF(②選手情報入力!R77="","",IF(K68=1,VLOOKUP(②選手情報入力!R77,種目情報!$A$5:$B$151,2,FALSE),VLOOKUP(②選手情報入力!R77,種目情報!$E$5:$F$135,2,FALSE))))</f>
        <v/>
      </c>
      <c r="Z68" t="str">
        <f>IF(E68="","",IF(②選手情報入力!S77="","",②選手情報入力!S77))</f>
        <v/>
      </c>
      <c r="AA68" s="28"/>
      <c r="AB68" t="str">
        <f>IF(E68="","",IF(②選手情報入力!R77="","",IF(K68=1,VLOOKUP(②選手情報入力!R77,種目情報!$A$5:$C$135,3,FALSE),VLOOKUP(②選手情報入力!R77,種目情報!$E$5:$G$135,3,FALSE))))</f>
        <v/>
      </c>
      <c r="AC68" t="str">
        <f>IF(E68="","",IF(②選手情報入力!T77="","",IF(K68=1,種目情報!$J$4,種目情報!$J$6)))</f>
        <v/>
      </c>
      <c r="AD68" t="str">
        <f>IF(E68="","",IF(②選手情報入力!T77="","",IF(K68=1,IF(②選手情報入力!$U$7="","",②選手情報入力!$U$7),IF(②選手情報入力!$U$8="","",②選手情報入力!$U$8))))</f>
        <v/>
      </c>
      <c r="AE68" t="str">
        <f>IF(E68="","",IF(②選手情報入力!T77="","",IF(K68=1,IF(②選手情報入力!$T$7="",0,1),IF(②選手情報入力!$T$8="",0,1))))</f>
        <v/>
      </c>
      <c r="AF68" t="str">
        <f>IF(E68="","",IF(②選手情報入力!T77="","",2))</f>
        <v/>
      </c>
      <c r="AG68" t="str">
        <f>IF(E68="","",IF(②選手情報入力!V77="","",IF(K68=1,種目情報!$J$5,種目情報!$J$7)))</f>
        <v/>
      </c>
      <c r="AH68" t="str">
        <f>IF(E68="","",IF(②選手情報入力!V77="","",IF(K68=1,IF(②選手情報入力!$W$7="","",②選手情報入力!$W$7),IF(②選手情報入力!$W$8="","",②選手情報入力!$W$8))))</f>
        <v/>
      </c>
      <c r="AI68" t="str">
        <f>IF(E68="","",IF(②選手情報入力!V77="","",IF(K68=1,IF(②選手情報入力!$V$7="",0,1),IF(②選手情報入力!$V$8="",0,1))))</f>
        <v/>
      </c>
      <c r="AJ68" t="str">
        <f>IF(E68="","",IF(②選手情報入力!V77="","",2))</f>
        <v/>
      </c>
    </row>
    <row r="69" spans="1:36">
      <c r="A69" t="str">
        <f t="shared" si="3"/>
        <v/>
      </c>
      <c r="B69" t="str">
        <f>IF(E69="","",①団体情報入力!$C$5)</f>
        <v/>
      </c>
      <c r="D69" t="str">
        <f>IF(E69="","",①団体情報入力!C$10)</f>
        <v/>
      </c>
      <c r="E69" t="str">
        <f>IF(②選手情報入力!C78="","",②選手情報入力!C78)</f>
        <v/>
      </c>
      <c r="F69" t="str">
        <f>IF(E69="","",②選手情報入力!D78)</f>
        <v/>
      </c>
      <c r="G69" t="str">
        <f>IF(E69="","",ASC(②選手情報入力!E78))</f>
        <v/>
      </c>
      <c r="H69" t="str">
        <f t="shared" si="4"/>
        <v/>
      </c>
      <c r="I69" t="str">
        <f>IF(E69="","",②選手情報入力!F78&amp;" "&amp;②選手情報入力!G78)</f>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5"/>
        <v/>
      </c>
      <c r="Q69" t="str">
        <f>IF(E69="","",IF(②選手情報入力!L78="","",IF(K69=1,VLOOKUP(②選手情報入力!L78,種目情報!$A$4:$B$167,2,FALSE),VLOOKUP(②選手情報入力!L78,種目情報!$E$4:$F$142,2,FALSE))))</f>
        <v/>
      </c>
      <c r="R69" t="str">
        <f>IF(E69="","",IF(②選手情報入力!M78="","",②選手情報入力!M78))</f>
        <v/>
      </c>
      <c r="S69" s="28"/>
      <c r="T69" t="str">
        <f>IF(E69="","",IF(②選手情報入力!L78="","",IF(K69=1,VLOOKUP(②選手情報入力!L78,種目情報!$A$4:$C$135,3,FALSE),VLOOKUP(②選手情報入力!L78,種目情報!$E$4:$G$135,3,FALSE))))</f>
        <v/>
      </c>
      <c r="U69" t="str">
        <f>IF(E69="","",IF(②選手情報入力!O78="","",IF(K69=1,VLOOKUP(②選手情報入力!O78,種目情報!$A$5:$B$151,2,FALSE),VLOOKUP(②選手情報入力!O78,種目情報!$E$5:$F$135,2,FALSE))))</f>
        <v/>
      </c>
      <c r="V69" t="str">
        <f>IF(E69="","",IF(②選手情報入力!P78="","",②選手情報入力!P78))</f>
        <v/>
      </c>
      <c r="W69" s="28"/>
      <c r="X69" t="str">
        <f>IF(E69="","",IF(②選手情報入力!O78="","",IF(K69=1,VLOOKUP(②選手情報入力!O78,種目情報!$A$5:$C$135,3,FALSE),VLOOKUP(②選手情報入力!O78,種目情報!$E$5:$G$135,3,FALSE))))</f>
        <v/>
      </c>
      <c r="Y69" t="str">
        <f>IF(E69="","",IF(②選手情報入力!R78="","",IF(K69=1,VLOOKUP(②選手情報入力!R78,種目情報!$A$5:$B$151,2,FALSE),VLOOKUP(②選手情報入力!R78,種目情報!$E$5:$F$135,2,FALSE))))</f>
        <v/>
      </c>
      <c r="Z69" t="str">
        <f>IF(E69="","",IF(②選手情報入力!S78="","",②選手情報入力!S78))</f>
        <v/>
      </c>
      <c r="AA69" s="28"/>
      <c r="AB69" t="str">
        <f>IF(E69="","",IF(②選手情報入力!R78="","",IF(K69=1,VLOOKUP(②選手情報入力!R78,種目情報!$A$5:$C$135,3,FALSE),VLOOKUP(②選手情報入力!R78,種目情報!$E$5:$G$135,3,FALSE))))</f>
        <v/>
      </c>
      <c r="AC69" t="str">
        <f>IF(E69="","",IF(②選手情報入力!T78="","",IF(K69=1,種目情報!$J$4,種目情報!$J$6)))</f>
        <v/>
      </c>
      <c r="AD69" t="str">
        <f>IF(E69="","",IF(②選手情報入力!T78="","",IF(K69=1,IF(②選手情報入力!$U$7="","",②選手情報入力!$U$7),IF(②選手情報入力!$U$8="","",②選手情報入力!$U$8))))</f>
        <v/>
      </c>
      <c r="AE69" t="str">
        <f>IF(E69="","",IF(②選手情報入力!T78="","",IF(K69=1,IF(②選手情報入力!$T$7="",0,1),IF(②選手情報入力!$T$8="",0,1))))</f>
        <v/>
      </c>
      <c r="AF69" t="str">
        <f>IF(E69="","",IF(②選手情報入力!T78="","",2))</f>
        <v/>
      </c>
      <c r="AG69" t="str">
        <f>IF(E69="","",IF(②選手情報入力!V78="","",IF(K69=1,種目情報!$J$5,種目情報!$J$7)))</f>
        <v/>
      </c>
      <c r="AH69" t="str">
        <f>IF(E69="","",IF(②選手情報入力!V78="","",IF(K69=1,IF(②選手情報入力!$W$7="","",②選手情報入力!$W$7),IF(②選手情報入力!$W$8="","",②選手情報入力!$W$8))))</f>
        <v/>
      </c>
      <c r="AI69" t="str">
        <f>IF(E69="","",IF(②選手情報入力!V78="","",IF(K69=1,IF(②選手情報入力!$V$7="",0,1),IF(②選手情報入力!$V$8="",0,1))))</f>
        <v/>
      </c>
      <c r="AJ69" t="str">
        <f>IF(E69="","",IF(②選手情報入力!V78="","",2))</f>
        <v/>
      </c>
    </row>
    <row r="70" spans="1:36">
      <c r="A70" t="str">
        <f t="shared" si="3"/>
        <v/>
      </c>
      <c r="B70" t="str">
        <f>IF(E70="","",①団体情報入力!$C$5)</f>
        <v/>
      </c>
      <c r="D70" t="str">
        <f>IF(E70="","",①団体情報入力!C$10)</f>
        <v/>
      </c>
      <c r="E70" t="str">
        <f>IF(②選手情報入力!C79="","",②選手情報入力!C79)</f>
        <v/>
      </c>
      <c r="F70" t="str">
        <f>IF(E70="","",②選手情報入力!D79)</f>
        <v/>
      </c>
      <c r="G70" t="str">
        <f>IF(E70="","",ASC(②選手情報入力!E79))</f>
        <v/>
      </c>
      <c r="H70" t="str">
        <f t="shared" si="4"/>
        <v/>
      </c>
      <c r="I70" t="str">
        <f>IF(E70="","",②選手情報入力!F79&amp;" "&amp;②選手情報入力!G79)</f>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5"/>
        <v/>
      </c>
      <c r="Q70" t="str">
        <f>IF(E70="","",IF(②選手情報入力!L79="","",IF(K70=1,VLOOKUP(②選手情報入力!L79,種目情報!$A$4:$B$167,2,FALSE),VLOOKUP(②選手情報入力!L79,種目情報!$E$4:$F$142,2,FALSE))))</f>
        <v/>
      </c>
      <c r="R70" t="str">
        <f>IF(E70="","",IF(②選手情報入力!M79="","",②選手情報入力!M79))</f>
        <v/>
      </c>
      <c r="S70" s="28"/>
      <c r="T70" t="str">
        <f>IF(E70="","",IF(②選手情報入力!L79="","",IF(K70=1,VLOOKUP(②選手情報入力!L79,種目情報!$A$4:$C$135,3,FALSE),VLOOKUP(②選手情報入力!L79,種目情報!$E$4:$G$135,3,FALSE))))</f>
        <v/>
      </c>
      <c r="U70" t="str">
        <f>IF(E70="","",IF(②選手情報入力!O79="","",IF(K70=1,VLOOKUP(②選手情報入力!O79,種目情報!$A$5:$B$151,2,FALSE),VLOOKUP(②選手情報入力!O79,種目情報!$E$5:$F$135,2,FALSE))))</f>
        <v/>
      </c>
      <c r="V70" t="str">
        <f>IF(E70="","",IF(②選手情報入力!P79="","",②選手情報入力!P79))</f>
        <v/>
      </c>
      <c r="W70" s="28"/>
      <c r="X70" t="str">
        <f>IF(E70="","",IF(②選手情報入力!O79="","",IF(K70=1,VLOOKUP(②選手情報入力!O79,種目情報!$A$5:$C$135,3,FALSE),VLOOKUP(②選手情報入力!O79,種目情報!$E$5:$G$135,3,FALSE))))</f>
        <v/>
      </c>
      <c r="Y70" t="str">
        <f>IF(E70="","",IF(②選手情報入力!R79="","",IF(K70=1,VLOOKUP(②選手情報入力!R79,種目情報!$A$5:$B$151,2,FALSE),VLOOKUP(②選手情報入力!R79,種目情報!$E$5:$F$135,2,FALSE))))</f>
        <v/>
      </c>
      <c r="Z70" t="str">
        <f>IF(E70="","",IF(②選手情報入力!S79="","",②選手情報入力!S79))</f>
        <v/>
      </c>
      <c r="AA70" s="28"/>
      <c r="AB70" t="str">
        <f>IF(E70="","",IF(②選手情報入力!R79="","",IF(K70=1,VLOOKUP(②選手情報入力!R79,種目情報!$A$5:$C$135,3,FALSE),VLOOKUP(②選手情報入力!R79,種目情報!$E$5:$G$135,3,FALSE))))</f>
        <v/>
      </c>
      <c r="AC70" t="str">
        <f>IF(E70="","",IF(②選手情報入力!T79="","",IF(K70=1,種目情報!$J$4,種目情報!$J$6)))</f>
        <v/>
      </c>
      <c r="AD70" t="str">
        <f>IF(E70="","",IF(②選手情報入力!T79="","",IF(K70=1,IF(②選手情報入力!$U$7="","",②選手情報入力!$U$7),IF(②選手情報入力!$U$8="","",②選手情報入力!$U$8))))</f>
        <v/>
      </c>
      <c r="AE70" t="str">
        <f>IF(E70="","",IF(②選手情報入力!T79="","",IF(K70=1,IF(②選手情報入力!$T$7="",0,1),IF(②選手情報入力!$T$8="",0,1))))</f>
        <v/>
      </c>
      <c r="AF70" t="str">
        <f>IF(E70="","",IF(②選手情報入力!T79="","",2))</f>
        <v/>
      </c>
      <c r="AG70" t="str">
        <f>IF(E70="","",IF(②選手情報入力!V79="","",IF(K70=1,種目情報!$J$5,種目情報!$J$7)))</f>
        <v/>
      </c>
      <c r="AH70" t="str">
        <f>IF(E70="","",IF(②選手情報入力!V79="","",IF(K70=1,IF(②選手情報入力!$W$7="","",②選手情報入力!$W$7),IF(②選手情報入力!$W$8="","",②選手情報入力!$W$8))))</f>
        <v/>
      </c>
      <c r="AI70" t="str">
        <f>IF(E70="","",IF(②選手情報入力!V79="","",IF(K70=1,IF(②選手情報入力!$V$7="",0,1),IF(②選手情報入力!$V$8="",0,1))))</f>
        <v/>
      </c>
      <c r="AJ70" t="str">
        <f>IF(E70="","",IF(②選手情報入力!V79="","",2))</f>
        <v/>
      </c>
    </row>
    <row r="71" spans="1:36">
      <c r="A71" t="str">
        <f t="shared" si="3"/>
        <v/>
      </c>
      <c r="B71" t="str">
        <f>IF(E71="","",①団体情報入力!$C$5)</f>
        <v/>
      </c>
      <c r="D71" t="str">
        <f>IF(E71="","",①団体情報入力!C$10)</f>
        <v/>
      </c>
      <c r="E71" t="str">
        <f>IF(②選手情報入力!C80="","",②選手情報入力!C80)</f>
        <v/>
      </c>
      <c r="F71" t="str">
        <f>IF(E71="","",②選手情報入力!D80)</f>
        <v/>
      </c>
      <c r="G71" t="str">
        <f>IF(E71="","",ASC(②選手情報入力!E80))</f>
        <v/>
      </c>
      <c r="H71" t="str">
        <f t="shared" si="4"/>
        <v/>
      </c>
      <c r="I71" t="str">
        <f>IF(E71="","",②選手情報入力!F80&amp;" "&amp;②選手情報入力!G80)</f>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5"/>
        <v/>
      </c>
      <c r="Q71" t="str">
        <f>IF(E71="","",IF(②選手情報入力!L80="","",IF(K71=1,VLOOKUP(②選手情報入力!L80,種目情報!$A$4:$B$167,2,FALSE),VLOOKUP(②選手情報入力!L80,種目情報!$E$4:$F$142,2,FALSE))))</f>
        <v/>
      </c>
      <c r="R71" t="str">
        <f>IF(E71="","",IF(②選手情報入力!M80="","",②選手情報入力!M80))</f>
        <v/>
      </c>
      <c r="S71" s="28"/>
      <c r="T71" t="str">
        <f>IF(E71="","",IF(②選手情報入力!L80="","",IF(K71=1,VLOOKUP(②選手情報入力!L80,種目情報!$A$4:$C$135,3,FALSE),VLOOKUP(②選手情報入力!L80,種目情報!$E$4:$G$135,3,FALSE))))</f>
        <v/>
      </c>
      <c r="U71" t="str">
        <f>IF(E71="","",IF(②選手情報入力!O80="","",IF(K71=1,VLOOKUP(②選手情報入力!O80,種目情報!$A$5:$B$151,2,FALSE),VLOOKUP(②選手情報入力!O80,種目情報!$E$5:$F$135,2,FALSE))))</f>
        <v/>
      </c>
      <c r="V71" t="str">
        <f>IF(E71="","",IF(②選手情報入力!P80="","",②選手情報入力!P80))</f>
        <v/>
      </c>
      <c r="W71" s="28"/>
      <c r="X71" t="str">
        <f>IF(E71="","",IF(②選手情報入力!O80="","",IF(K71=1,VLOOKUP(②選手情報入力!O80,種目情報!$A$5:$C$135,3,FALSE),VLOOKUP(②選手情報入力!O80,種目情報!$E$5:$G$135,3,FALSE))))</f>
        <v/>
      </c>
      <c r="Y71" t="str">
        <f>IF(E71="","",IF(②選手情報入力!R80="","",IF(K71=1,VLOOKUP(②選手情報入力!R80,種目情報!$A$5:$B$151,2,FALSE),VLOOKUP(②選手情報入力!R80,種目情報!$E$5:$F$135,2,FALSE))))</f>
        <v/>
      </c>
      <c r="Z71" t="str">
        <f>IF(E71="","",IF(②選手情報入力!S80="","",②選手情報入力!S80))</f>
        <v/>
      </c>
      <c r="AA71" s="28"/>
      <c r="AB71" t="str">
        <f>IF(E71="","",IF(②選手情報入力!R80="","",IF(K71=1,VLOOKUP(②選手情報入力!R80,種目情報!$A$5:$C$135,3,FALSE),VLOOKUP(②選手情報入力!R80,種目情報!$E$5:$G$135,3,FALSE))))</f>
        <v/>
      </c>
      <c r="AC71" t="str">
        <f>IF(E71="","",IF(②選手情報入力!T80="","",IF(K71=1,種目情報!$J$4,種目情報!$J$6)))</f>
        <v/>
      </c>
      <c r="AD71" t="str">
        <f>IF(E71="","",IF(②選手情報入力!T80="","",IF(K71=1,IF(②選手情報入力!$U$7="","",②選手情報入力!$U$7),IF(②選手情報入力!$U$8="","",②選手情報入力!$U$8))))</f>
        <v/>
      </c>
      <c r="AE71" t="str">
        <f>IF(E71="","",IF(②選手情報入力!T80="","",IF(K71=1,IF(②選手情報入力!$T$7="",0,1),IF(②選手情報入力!$T$8="",0,1))))</f>
        <v/>
      </c>
      <c r="AF71" t="str">
        <f>IF(E71="","",IF(②選手情報入力!T80="","",2))</f>
        <v/>
      </c>
      <c r="AG71" t="str">
        <f>IF(E71="","",IF(②選手情報入力!V80="","",IF(K71=1,種目情報!$J$5,種目情報!$J$7)))</f>
        <v/>
      </c>
      <c r="AH71" t="str">
        <f>IF(E71="","",IF(②選手情報入力!V80="","",IF(K71=1,IF(②選手情報入力!$W$7="","",②選手情報入力!$W$7),IF(②選手情報入力!$W$8="","",②選手情報入力!$W$8))))</f>
        <v/>
      </c>
      <c r="AI71" t="str">
        <f>IF(E71="","",IF(②選手情報入力!V80="","",IF(K71=1,IF(②選手情報入力!$V$7="",0,1),IF(②選手情報入力!$V$8="",0,1))))</f>
        <v/>
      </c>
      <c r="AJ71" t="str">
        <f>IF(E71="","",IF(②選手情報入力!V80="","",2))</f>
        <v/>
      </c>
    </row>
    <row r="72" spans="1:36">
      <c r="A72" t="str">
        <f t="shared" si="3"/>
        <v/>
      </c>
      <c r="B72" t="str">
        <f>IF(E72="","",①団体情報入力!$C$5)</f>
        <v/>
      </c>
      <c r="D72" t="str">
        <f>IF(E72="","",①団体情報入力!C$10)</f>
        <v/>
      </c>
      <c r="E72" t="str">
        <f>IF(②選手情報入力!C81="","",②選手情報入力!C81)</f>
        <v/>
      </c>
      <c r="F72" t="str">
        <f>IF(E72="","",②選手情報入力!D81)</f>
        <v/>
      </c>
      <c r="G72" t="str">
        <f>IF(E72="","",ASC(②選手情報入力!E81))</f>
        <v/>
      </c>
      <c r="H72" t="str">
        <f t="shared" si="4"/>
        <v/>
      </c>
      <c r="I72" t="str">
        <f>IF(E72="","",②選手情報入力!F81&amp;" "&amp;②選手情報入力!G81)</f>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5"/>
        <v/>
      </c>
      <c r="Q72" t="str">
        <f>IF(E72="","",IF(②選手情報入力!L81="","",IF(K72=1,VLOOKUP(②選手情報入力!L81,種目情報!$A$4:$B$167,2,FALSE),VLOOKUP(②選手情報入力!L81,種目情報!$E$4:$F$142,2,FALSE))))</f>
        <v/>
      </c>
      <c r="R72" t="str">
        <f>IF(E72="","",IF(②選手情報入力!M81="","",②選手情報入力!M81))</f>
        <v/>
      </c>
      <c r="S72" s="28"/>
      <c r="T72" t="str">
        <f>IF(E72="","",IF(②選手情報入力!L81="","",IF(K72=1,VLOOKUP(②選手情報入力!L81,種目情報!$A$4:$C$135,3,FALSE),VLOOKUP(②選手情報入力!L81,種目情報!$E$4:$G$135,3,FALSE))))</f>
        <v/>
      </c>
      <c r="U72" t="str">
        <f>IF(E72="","",IF(②選手情報入力!O81="","",IF(K72=1,VLOOKUP(②選手情報入力!O81,種目情報!$A$5:$B$151,2,FALSE),VLOOKUP(②選手情報入力!O81,種目情報!$E$5:$F$135,2,FALSE))))</f>
        <v/>
      </c>
      <c r="V72" t="str">
        <f>IF(E72="","",IF(②選手情報入力!P81="","",②選手情報入力!P81))</f>
        <v/>
      </c>
      <c r="W72" s="28"/>
      <c r="X72" t="str">
        <f>IF(E72="","",IF(②選手情報入力!O81="","",IF(K72=1,VLOOKUP(②選手情報入力!O81,種目情報!$A$5:$C$135,3,FALSE),VLOOKUP(②選手情報入力!O81,種目情報!$E$5:$G$135,3,FALSE))))</f>
        <v/>
      </c>
      <c r="Y72" t="str">
        <f>IF(E72="","",IF(②選手情報入力!R81="","",IF(K72=1,VLOOKUP(②選手情報入力!R81,種目情報!$A$5:$B$151,2,FALSE),VLOOKUP(②選手情報入力!R81,種目情報!$E$5:$F$135,2,FALSE))))</f>
        <v/>
      </c>
      <c r="Z72" t="str">
        <f>IF(E72="","",IF(②選手情報入力!S81="","",②選手情報入力!S81))</f>
        <v/>
      </c>
      <c r="AA72" s="28"/>
      <c r="AB72" t="str">
        <f>IF(E72="","",IF(②選手情報入力!R81="","",IF(K72=1,VLOOKUP(②選手情報入力!R81,種目情報!$A$5:$C$135,3,FALSE),VLOOKUP(②選手情報入力!R81,種目情報!$E$5:$G$135,3,FALSE))))</f>
        <v/>
      </c>
      <c r="AC72" t="str">
        <f>IF(E72="","",IF(②選手情報入力!T81="","",IF(K72=1,種目情報!$J$4,種目情報!$J$6)))</f>
        <v/>
      </c>
      <c r="AD72" t="str">
        <f>IF(E72="","",IF(②選手情報入力!T81="","",IF(K72=1,IF(②選手情報入力!$U$7="","",②選手情報入力!$U$7),IF(②選手情報入力!$U$8="","",②選手情報入力!$U$8))))</f>
        <v/>
      </c>
      <c r="AE72" t="str">
        <f>IF(E72="","",IF(②選手情報入力!T81="","",IF(K72=1,IF(②選手情報入力!$T$7="",0,1),IF(②選手情報入力!$T$8="",0,1))))</f>
        <v/>
      </c>
      <c r="AF72" t="str">
        <f>IF(E72="","",IF(②選手情報入力!T81="","",2))</f>
        <v/>
      </c>
      <c r="AG72" t="str">
        <f>IF(E72="","",IF(②選手情報入力!V81="","",IF(K72=1,種目情報!$J$5,種目情報!$J$7)))</f>
        <v/>
      </c>
      <c r="AH72" t="str">
        <f>IF(E72="","",IF(②選手情報入力!V81="","",IF(K72=1,IF(②選手情報入力!$W$7="","",②選手情報入力!$W$7),IF(②選手情報入力!$W$8="","",②選手情報入力!$W$8))))</f>
        <v/>
      </c>
      <c r="AI72" t="str">
        <f>IF(E72="","",IF(②選手情報入力!V81="","",IF(K72=1,IF(②選手情報入力!$V$7="",0,1),IF(②選手情報入力!$V$8="",0,1))))</f>
        <v/>
      </c>
      <c r="AJ72" t="str">
        <f>IF(E72="","",IF(②選手情報入力!V81="","",2))</f>
        <v/>
      </c>
    </row>
    <row r="73" spans="1:36">
      <c r="A73" t="str">
        <f t="shared" si="3"/>
        <v/>
      </c>
      <c r="B73" t="str">
        <f>IF(E73="","",①団体情報入力!$C$5)</f>
        <v/>
      </c>
      <c r="D73" t="str">
        <f>IF(E73="","",①団体情報入力!C$10)</f>
        <v/>
      </c>
      <c r="E73" t="str">
        <f>IF(②選手情報入力!C82="","",②選手情報入力!C82)</f>
        <v/>
      </c>
      <c r="F73" t="str">
        <f>IF(E73="","",②選手情報入力!D82)</f>
        <v/>
      </c>
      <c r="G73" t="str">
        <f>IF(E73="","",ASC(②選手情報入力!E82))</f>
        <v/>
      </c>
      <c r="H73" t="str">
        <f t="shared" si="4"/>
        <v/>
      </c>
      <c r="I73" t="str">
        <f>IF(E73="","",②選手情報入力!F82&amp;" "&amp;②選手情報入力!G82)</f>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5"/>
        <v/>
      </c>
      <c r="Q73" t="str">
        <f>IF(E73="","",IF(②選手情報入力!L82="","",IF(K73=1,VLOOKUP(②選手情報入力!L82,種目情報!$A$4:$B$167,2,FALSE),VLOOKUP(②選手情報入力!L82,種目情報!$E$4:$F$142,2,FALSE))))</f>
        <v/>
      </c>
      <c r="R73" t="str">
        <f>IF(E73="","",IF(②選手情報入力!M82="","",②選手情報入力!M82))</f>
        <v/>
      </c>
      <c r="S73" s="28"/>
      <c r="T73" t="str">
        <f>IF(E73="","",IF(②選手情報入力!L82="","",IF(K73=1,VLOOKUP(②選手情報入力!L82,種目情報!$A$4:$C$135,3,FALSE),VLOOKUP(②選手情報入力!L82,種目情報!$E$4:$G$135,3,FALSE))))</f>
        <v/>
      </c>
      <c r="U73" t="str">
        <f>IF(E73="","",IF(②選手情報入力!O82="","",IF(K73=1,VLOOKUP(②選手情報入力!O82,種目情報!$A$5:$B$151,2,FALSE),VLOOKUP(②選手情報入力!O82,種目情報!$E$5:$F$135,2,FALSE))))</f>
        <v/>
      </c>
      <c r="V73" t="str">
        <f>IF(E73="","",IF(②選手情報入力!P82="","",②選手情報入力!P82))</f>
        <v/>
      </c>
      <c r="W73" s="28"/>
      <c r="X73" t="str">
        <f>IF(E73="","",IF(②選手情報入力!O82="","",IF(K73=1,VLOOKUP(②選手情報入力!O82,種目情報!$A$5:$C$135,3,FALSE),VLOOKUP(②選手情報入力!O82,種目情報!$E$5:$G$135,3,FALSE))))</f>
        <v/>
      </c>
      <c r="Y73" t="str">
        <f>IF(E73="","",IF(②選手情報入力!R82="","",IF(K73=1,VLOOKUP(②選手情報入力!R82,種目情報!$A$5:$B$151,2,FALSE),VLOOKUP(②選手情報入力!R82,種目情報!$E$5:$F$135,2,FALSE))))</f>
        <v/>
      </c>
      <c r="Z73" t="str">
        <f>IF(E73="","",IF(②選手情報入力!S82="","",②選手情報入力!S82))</f>
        <v/>
      </c>
      <c r="AA73" s="28"/>
      <c r="AB73" t="str">
        <f>IF(E73="","",IF(②選手情報入力!R82="","",IF(K73=1,VLOOKUP(②選手情報入力!R82,種目情報!$A$5:$C$135,3,FALSE),VLOOKUP(②選手情報入力!R82,種目情報!$E$5:$G$135,3,FALSE))))</f>
        <v/>
      </c>
      <c r="AC73" t="str">
        <f>IF(E73="","",IF(②選手情報入力!T82="","",IF(K73=1,種目情報!$J$4,種目情報!$J$6)))</f>
        <v/>
      </c>
      <c r="AD73" t="str">
        <f>IF(E73="","",IF(②選手情報入力!T82="","",IF(K73=1,IF(②選手情報入力!$U$7="","",②選手情報入力!$U$7),IF(②選手情報入力!$U$8="","",②選手情報入力!$U$8))))</f>
        <v/>
      </c>
      <c r="AE73" t="str">
        <f>IF(E73="","",IF(②選手情報入力!T82="","",IF(K73=1,IF(②選手情報入力!$T$7="",0,1),IF(②選手情報入力!$T$8="",0,1))))</f>
        <v/>
      </c>
      <c r="AF73" t="str">
        <f>IF(E73="","",IF(②選手情報入力!T82="","",2))</f>
        <v/>
      </c>
      <c r="AG73" t="str">
        <f>IF(E73="","",IF(②選手情報入力!V82="","",IF(K73=1,種目情報!$J$5,種目情報!$J$7)))</f>
        <v/>
      </c>
      <c r="AH73" t="str">
        <f>IF(E73="","",IF(②選手情報入力!V82="","",IF(K73=1,IF(②選手情報入力!$W$7="","",②選手情報入力!$W$7),IF(②選手情報入力!$W$8="","",②選手情報入力!$W$8))))</f>
        <v/>
      </c>
      <c r="AI73" t="str">
        <f>IF(E73="","",IF(②選手情報入力!V82="","",IF(K73=1,IF(②選手情報入力!$V$7="",0,1),IF(②選手情報入力!$V$8="",0,1))))</f>
        <v/>
      </c>
      <c r="AJ73" t="str">
        <f>IF(E73="","",IF(②選手情報入力!V82="","",2))</f>
        <v/>
      </c>
    </row>
    <row r="74" spans="1:36">
      <c r="A74" t="str">
        <f t="shared" si="3"/>
        <v/>
      </c>
      <c r="B74" t="str">
        <f>IF(E74="","",①団体情報入力!$C$5)</f>
        <v/>
      </c>
      <c r="D74" t="str">
        <f>IF(E74="","",①団体情報入力!C$10)</f>
        <v/>
      </c>
      <c r="E74" t="str">
        <f>IF(②選手情報入力!C83="","",②選手情報入力!C83)</f>
        <v/>
      </c>
      <c r="F74" t="str">
        <f>IF(E74="","",②選手情報入力!D83)</f>
        <v/>
      </c>
      <c r="G74" t="str">
        <f>IF(E74="","",ASC(②選手情報入力!E83))</f>
        <v/>
      </c>
      <c r="H74" t="str">
        <f t="shared" si="4"/>
        <v/>
      </c>
      <c r="I74" t="str">
        <f>IF(E74="","",②選手情報入力!F83&amp;" "&amp;②選手情報入力!G83)</f>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5"/>
        <v/>
      </c>
      <c r="Q74" t="str">
        <f>IF(E74="","",IF(②選手情報入力!L83="","",IF(K74=1,VLOOKUP(②選手情報入力!L83,種目情報!$A$4:$B$167,2,FALSE),VLOOKUP(②選手情報入力!L83,種目情報!$E$4:$F$142,2,FALSE))))</f>
        <v/>
      </c>
      <c r="R74" t="str">
        <f>IF(E74="","",IF(②選手情報入力!M83="","",②選手情報入力!M83))</f>
        <v/>
      </c>
      <c r="S74" s="28"/>
      <c r="T74" t="str">
        <f>IF(E74="","",IF(②選手情報入力!L83="","",IF(K74=1,VLOOKUP(②選手情報入力!L83,種目情報!$A$4:$C$135,3,FALSE),VLOOKUP(②選手情報入力!L83,種目情報!$E$4:$G$135,3,FALSE))))</f>
        <v/>
      </c>
      <c r="U74" t="str">
        <f>IF(E74="","",IF(②選手情報入力!O83="","",IF(K74=1,VLOOKUP(②選手情報入力!O83,種目情報!$A$5:$B$151,2,FALSE),VLOOKUP(②選手情報入力!O83,種目情報!$E$5:$F$135,2,FALSE))))</f>
        <v/>
      </c>
      <c r="V74" t="str">
        <f>IF(E74="","",IF(②選手情報入力!P83="","",②選手情報入力!P83))</f>
        <v/>
      </c>
      <c r="W74" s="28"/>
      <c r="X74" t="str">
        <f>IF(E74="","",IF(②選手情報入力!O83="","",IF(K74=1,VLOOKUP(②選手情報入力!O83,種目情報!$A$5:$C$135,3,FALSE),VLOOKUP(②選手情報入力!O83,種目情報!$E$5:$G$135,3,FALSE))))</f>
        <v/>
      </c>
      <c r="Y74" t="str">
        <f>IF(E74="","",IF(②選手情報入力!R83="","",IF(K74=1,VLOOKUP(②選手情報入力!R83,種目情報!$A$5:$B$151,2,FALSE),VLOOKUP(②選手情報入力!R83,種目情報!$E$5:$F$135,2,FALSE))))</f>
        <v/>
      </c>
      <c r="Z74" t="str">
        <f>IF(E74="","",IF(②選手情報入力!S83="","",②選手情報入力!S83))</f>
        <v/>
      </c>
      <c r="AA74" s="28"/>
      <c r="AB74" t="str">
        <f>IF(E74="","",IF(②選手情報入力!R83="","",IF(K74=1,VLOOKUP(②選手情報入力!R83,種目情報!$A$5:$C$135,3,FALSE),VLOOKUP(②選手情報入力!R83,種目情報!$E$5:$G$135,3,FALSE))))</f>
        <v/>
      </c>
      <c r="AC74" t="str">
        <f>IF(E74="","",IF(②選手情報入力!T83="","",IF(K74=1,種目情報!$J$4,種目情報!$J$6)))</f>
        <v/>
      </c>
      <c r="AD74" t="str">
        <f>IF(E74="","",IF(②選手情報入力!T83="","",IF(K74=1,IF(②選手情報入力!$U$7="","",②選手情報入力!$U$7),IF(②選手情報入力!$U$8="","",②選手情報入力!$U$8))))</f>
        <v/>
      </c>
      <c r="AE74" t="str">
        <f>IF(E74="","",IF(②選手情報入力!T83="","",IF(K74=1,IF(②選手情報入力!$T$7="",0,1),IF(②選手情報入力!$T$8="",0,1))))</f>
        <v/>
      </c>
      <c r="AF74" t="str">
        <f>IF(E74="","",IF(②選手情報入力!T83="","",2))</f>
        <v/>
      </c>
      <c r="AG74" t="str">
        <f>IF(E74="","",IF(②選手情報入力!V83="","",IF(K74=1,種目情報!$J$5,種目情報!$J$7)))</f>
        <v/>
      </c>
      <c r="AH74" t="str">
        <f>IF(E74="","",IF(②選手情報入力!V83="","",IF(K74=1,IF(②選手情報入力!$W$7="","",②選手情報入力!$W$7),IF(②選手情報入力!$W$8="","",②選手情報入力!$W$8))))</f>
        <v/>
      </c>
      <c r="AI74" t="str">
        <f>IF(E74="","",IF(②選手情報入力!V83="","",IF(K74=1,IF(②選手情報入力!$V$7="",0,1),IF(②選手情報入力!$V$8="",0,1))))</f>
        <v/>
      </c>
      <c r="AJ74" t="str">
        <f>IF(E74="","",IF(②選手情報入力!V83="","",2))</f>
        <v/>
      </c>
    </row>
    <row r="75" spans="1:36">
      <c r="A75" t="str">
        <f t="shared" si="3"/>
        <v/>
      </c>
      <c r="B75" t="str">
        <f>IF(E75="","",①団体情報入力!$C$5)</f>
        <v/>
      </c>
      <c r="D75" t="str">
        <f>IF(E75="","",①団体情報入力!C$10)</f>
        <v/>
      </c>
      <c r="E75" t="str">
        <f>IF(②選手情報入力!C84="","",②選手情報入力!C84)</f>
        <v/>
      </c>
      <c r="F75" t="str">
        <f>IF(E75="","",②選手情報入力!D84)</f>
        <v/>
      </c>
      <c r="G75" t="str">
        <f>IF(E75="","",ASC(②選手情報入力!E84))</f>
        <v/>
      </c>
      <c r="H75" t="str">
        <f t="shared" si="4"/>
        <v/>
      </c>
      <c r="I75" t="str">
        <f>IF(E75="","",②選手情報入力!F84&amp;" "&amp;②選手情報入力!G84)</f>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5"/>
        <v/>
      </c>
      <c r="Q75" t="str">
        <f>IF(E75="","",IF(②選手情報入力!L84="","",IF(K75=1,VLOOKUP(②選手情報入力!L84,種目情報!$A$4:$B$167,2,FALSE),VLOOKUP(②選手情報入力!L84,種目情報!$E$4:$F$142,2,FALSE))))</f>
        <v/>
      </c>
      <c r="R75" t="str">
        <f>IF(E75="","",IF(②選手情報入力!M84="","",②選手情報入力!M84))</f>
        <v/>
      </c>
      <c r="S75" s="28"/>
      <c r="T75" t="str">
        <f>IF(E75="","",IF(②選手情報入力!L84="","",IF(K75=1,VLOOKUP(②選手情報入力!L84,種目情報!$A$4:$C$135,3,FALSE),VLOOKUP(②選手情報入力!L84,種目情報!$E$4:$G$135,3,FALSE))))</f>
        <v/>
      </c>
      <c r="U75" t="str">
        <f>IF(E75="","",IF(②選手情報入力!O84="","",IF(K75=1,VLOOKUP(②選手情報入力!O84,種目情報!$A$5:$B$151,2,FALSE),VLOOKUP(②選手情報入力!O84,種目情報!$E$5:$F$135,2,FALSE))))</f>
        <v/>
      </c>
      <c r="V75" t="str">
        <f>IF(E75="","",IF(②選手情報入力!P84="","",②選手情報入力!P84))</f>
        <v/>
      </c>
      <c r="W75" s="28"/>
      <c r="X75" t="str">
        <f>IF(E75="","",IF(②選手情報入力!O84="","",IF(K75=1,VLOOKUP(②選手情報入力!O84,種目情報!$A$5:$C$135,3,FALSE),VLOOKUP(②選手情報入力!O84,種目情報!$E$5:$G$135,3,FALSE))))</f>
        <v/>
      </c>
      <c r="Y75" t="str">
        <f>IF(E75="","",IF(②選手情報入力!R84="","",IF(K75=1,VLOOKUP(②選手情報入力!R84,種目情報!$A$5:$B$151,2,FALSE),VLOOKUP(②選手情報入力!R84,種目情報!$E$5:$F$135,2,FALSE))))</f>
        <v/>
      </c>
      <c r="Z75" t="str">
        <f>IF(E75="","",IF(②選手情報入力!S84="","",②選手情報入力!S84))</f>
        <v/>
      </c>
      <c r="AA75" s="28"/>
      <c r="AB75" t="str">
        <f>IF(E75="","",IF(②選手情報入力!R84="","",IF(K75=1,VLOOKUP(②選手情報入力!R84,種目情報!$A$5:$C$135,3,FALSE),VLOOKUP(②選手情報入力!R84,種目情報!$E$5:$G$135,3,FALSE))))</f>
        <v/>
      </c>
      <c r="AC75" t="str">
        <f>IF(E75="","",IF(②選手情報入力!T84="","",IF(K75=1,種目情報!$J$4,種目情報!$J$6)))</f>
        <v/>
      </c>
      <c r="AD75" t="str">
        <f>IF(E75="","",IF(②選手情報入力!T84="","",IF(K75=1,IF(②選手情報入力!$U$7="","",②選手情報入力!$U$7),IF(②選手情報入力!$U$8="","",②選手情報入力!$U$8))))</f>
        <v/>
      </c>
      <c r="AE75" t="str">
        <f>IF(E75="","",IF(②選手情報入力!T84="","",IF(K75=1,IF(②選手情報入力!$T$7="",0,1),IF(②選手情報入力!$T$8="",0,1))))</f>
        <v/>
      </c>
      <c r="AF75" t="str">
        <f>IF(E75="","",IF(②選手情報入力!T84="","",2))</f>
        <v/>
      </c>
      <c r="AG75" t="str">
        <f>IF(E75="","",IF(②選手情報入力!V84="","",IF(K75=1,種目情報!$J$5,種目情報!$J$7)))</f>
        <v/>
      </c>
      <c r="AH75" t="str">
        <f>IF(E75="","",IF(②選手情報入力!V84="","",IF(K75=1,IF(②選手情報入力!$W$7="","",②選手情報入力!$W$7),IF(②選手情報入力!$W$8="","",②選手情報入力!$W$8))))</f>
        <v/>
      </c>
      <c r="AI75" t="str">
        <f>IF(E75="","",IF(②選手情報入力!V84="","",IF(K75=1,IF(②選手情報入力!$V$7="",0,1),IF(②選手情報入力!$V$8="",0,1))))</f>
        <v/>
      </c>
      <c r="AJ75" t="str">
        <f>IF(E75="","",IF(②選手情報入力!V84="","",2))</f>
        <v/>
      </c>
    </row>
    <row r="76" spans="1:36">
      <c r="A76" t="str">
        <f t="shared" si="3"/>
        <v/>
      </c>
      <c r="B76" t="str">
        <f>IF(E76="","",①団体情報入力!$C$5)</f>
        <v/>
      </c>
      <c r="D76" t="str">
        <f>IF(E76="","",①団体情報入力!C$10)</f>
        <v/>
      </c>
      <c r="E76" t="str">
        <f>IF(②選手情報入力!C85="","",②選手情報入力!C85)</f>
        <v/>
      </c>
      <c r="F76" t="str">
        <f>IF(E76="","",②選手情報入力!D85)</f>
        <v/>
      </c>
      <c r="G76" t="str">
        <f>IF(E76="","",ASC(②選手情報入力!E85))</f>
        <v/>
      </c>
      <c r="H76" t="str">
        <f t="shared" si="4"/>
        <v/>
      </c>
      <c r="I76" t="str">
        <f>IF(E76="","",②選手情報入力!F85&amp;" "&amp;②選手情報入力!G85)</f>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5"/>
        <v/>
      </c>
      <c r="Q76" t="str">
        <f>IF(E76="","",IF(②選手情報入力!L85="","",IF(K76=1,VLOOKUP(②選手情報入力!L85,種目情報!$A$4:$B$167,2,FALSE),VLOOKUP(②選手情報入力!L85,種目情報!$E$4:$F$142,2,FALSE))))</f>
        <v/>
      </c>
      <c r="R76" t="str">
        <f>IF(E76="","",IF(②選手情報入力!M85="","",②選手情報入力!M85))</f>
        <v/>
      </c>
      <c r="S76" s="28"/>
      <c r="T76" t="str">
        <f>IF(E76="","",IF(②選手情報入力!L85="","",IF(K76=1,VLOOKUP(②選手情報入力!L85,種目情報!$A$4:$C$135,3,FALSE),VLOOKUP(②選手情報入力!L85,種目情報!$E$4:$G$135,3,FALSE))))</f>
        <v/>
      </c>
      <c r="U76" t="str">
        <f>IF(E76="","",IF(②選手情報入力!O85="","",IF(K76=1,VLOOKUP(②選手情報入力!O85,種目情報!$A$5:$B$151,2,FALSE),VLOOKUP(②選手情報入力!O85,種目情報!$E$5:$F$135,2,FALSE))))</f>
        <v/>
      </c>
      <c r="V76" t="str">
        <f>IF(E76="","",IF(②選手情報入力!P85="","",②選手情報入力!P85))</f>
        <v/>
      </c>
      <c r="W76" s="28"/>
      <c r="X76" t="str">
        <f>IF(E76="","",IF(②選手情報入力!O85="","",IF(K76=1,VLOOKUP(②選手情報入力!O85,種目情報!$A$5:$C$135,3,FALSE),VLOOKUP(②選手情報入力!O85,種目情報!$E$5:$G$135,3,FALSE))))</f>
        <v/>
      </c>
      <c r="Y76" t="str">
        <f>IF(E76="","",IF(②選手情報入力!R85="","",IF(K76=1,VLOOKUP(②選手情報入力!R85,種目情報!$A$5:$B$151,2,FALSE),VLOOKUP(②選手情報入力!R85,種目情報!$E$5:$F$135,2,FALSE))))</f>
        <v/>
      </c>
      <c r="Z76" t="str">
        <f>IF(E76="","",IF(②選手情報入力!S85="","",②選手情報入力!S85))</f>
        <v/>
      </c>
      <c r="AA76" s="28"/>
      <c r="AB76" t="str">
        <f>IF(E76="","",IF(②選手情報入力!R85="","",IF(K76=1,VLOOKUP(②選手情報入力!R85,種目情報!$A$5:$C$135,3,FALSE),VLOOKUP(②選手情報入力!R85,種目情報!$E$5:$G$135,3,FALSE))))</f>
        <v/>
      </c>
      <c r="AC76" t="str">
        <f>IF(E76="","",IF(②選手情報入力!T85="","",IF(K76=1,種目情報!$J$4,種目情報!$J$6)))</f>
        <v/>
      </c>
      <c r="AD76" t="str">
        <f>IF(E76="","",IF(②選手情報入力!T85="","",IF(K76=1,IF(②選手情報入力!$U$7="","",②選手情報入力!$U$7),IF(②選手情報入力!$U$8="","",②選手情報入力!$U$8))))</f>
        <v/>
      </c>
      <c r="AE76" t="str">
        <f>IF(E76="","",IF(②選手情報入力!T85="","",IF(K76=1,IF(②選手情報入力!$T$7="",0,1),IF(②選手情報入力!$T$8="",0,1))))</f>
        <v/>
      </c>
      <c r="AF76" t="str">
        <f>IF(E76="","",IF(②選手情報入力!T85="","",2))</f>
        <v/>
      </c>
      <c r="AG76" t="str">
        <f>IF(E76="","",IF(②選手情報入力!V85="","",IF(K76=1,種目情報!$J$5,種目情報!$J$7)))</f>
        <v/>
      </c>
      <c r="AH76" t="str">
        <f>IF(E76="","",IF(②選手情報入力!V85="","",IF(K76=1,IF(②選手情報入力!$W$7="","",②選手情報入力!$W$7),IF(②選手情報入力!$W$8="","",②選手情報入力!$W$8))))</f>
        <v/>
      </c>
      <c r="AI76" t="str">
        <f>IF(E76="","",IF(②選手情報入力!V85="","",IF(K76=1,IF(②選手情報入力!$V$7="",0,1),IF(②選手情報入力!$V$8="",0,1))))</f>
        <v/>
      </c>
      <c r="AJ76" t="str">
        <f>IF(E76="","",IF(②選手情報入力!V85="","",2))</f>
        <v/>
      </c>
    </row>
    <row r="77" spans="1:36">
      <c r="A77" t="str">
        <f t="shared" si="3"/>
        <v/>
      </c>
      <c r="B77" t="str">
        <f>IF(E77="","",①団体情報入力!$C$5)</f>
        <v/>
      </c>
      <c r="D77" t="str">
        <f>IF(E77="","",①団体情報入力!C$10)</f>
        <v/>
      </c>
      <c r="E77" t="str">
        <f>IF(②選手情報入力!C86="","",②選手情報入力!C86)</f>
        <v/>
      </c>
      <c r="F77" t="str">
        <f>IF(E77="","",②選手情報入力!D86)</f>
        <v/>
      </c>
      <c r="G77" t="str">
        <f>IF(E77="","",ASC(②選手情報入力!E86))</f>
        <v/>
      </c>
      <c r="H77" t="str">
        <f t="shared" si="4"/>
        <v/>
      </c>
      <c r="I77" t="str">
        <f>IF(E77="","",②選手情報入力!F86&amp;" "&amp;②選手情報入力!G86)</f>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5"/>
        <v/>
      </c>
      <c r="Q77" t="str">
        <f>IF(E77="","",IF(②選手情報入力!L86="","",IF(K77=1,VLOOKUP(②選手情報入力!L86,種目情報!$A$4:$B$167,2,FALSE),VLOOKUP(②選手情報入力!L86,種目情報!$E$4:$F$142,2,FALSE))))</f>
        <v/>
      </c>
      <c r="R77" t="str">
        <f>IF(E77="","",IF(②選手情報入力!M86="","",②選手情報入力!M86))</f>
        <v/>
      </c>
      <c r="S77" s="28"/>
      <c r="T77" t="str">
        <f>IF(E77="","",IF(②選手情報入力!L86="","",IF(K77=1,VLOOKUP(②選手情報入力!L86,種目情報!$A$4:$C$135,3,FALSE),VLOOKUP(②選手情報入力!L86,種目情報!$E$4:$G$135,3,FALSE))))</f>
        <v/>
      </c>
      <c r="U77" t="str">
        <f>IF(E77="","",IF(②選手情報入力!O86="","",IF(K77=1,VLOOKUP(②選手情報入力!O86,種目情報!$A$5:$B$151,2,FALSE),VLOOKUP(②選手情報入力!O86,種目情報!$E$5:$F$135,2,FALSE))))</f>
        <v/>
      </c>
      <c r="V77" t="str">
        <f>IF(E77="","",IF(②選手情報入力!P86="","",②選手情報入力!P86))</f>
        <v/>
      </c>
      <c r="W77" s="28"/>
      <c r="X77" t="str">
        <f>IF(E77="","",IF(②選手情報入力!O86="","",IF(K77=1,VLOOKUP(②選手情報入力!O86,種目情報!$A$5:$C$135,3,FALSE),VLOOKUP(②選手情報入力!O86,種目情報!$E$5:$G$135,3,FALSE))))</f>
        <v/>
      </c>
      <c r="Y77" t="str">
        <f>IF(E77="","",IF(②選手情報入力!R86="","",IF(K77=1,VLOOKUP(②選手情報入力!R86,種目情報!$A$5:$B$151,2,FALSE),VLOOKUP(②選手情報入力!R86,種目情報!$E$5:$F$135,2,FALSE))))</f>
        <v/>
      </c>
      <c r="Z77" t="str">
        <f>IF(E77="","",IF(②選手情報入力!S86="","",②選手情報入力!S86))</f>
        <v/>
      </c>
      <c r="AA77" s="28"/>
      <c r="AB77" t="str">
        <f>IF(E77="","",IF(②選手情報入力!R86="","",IF(K77=1,VLOOKUP(②選手情報入力!R86,種目情報!$A$5:$C$135,3,FALSE),VLOOKUP(②選手情報入力!R86,種目情報!$E$5:$G$135,3,FALSE))))</f>
        <v/>
      </c>
      <c r="AC77" t="str">
        <f>IF(E77="","",IF(②選手情報入力!T86="","",IF(K77=1,種目情報!$J$4,種目情報!$J$6)))</f>
        <v/>
      </c>
      <c r="AD77" t="str">
        <f>IF(E77="","",IF(②選手情報入力!T86="","",IF(K77=1,IF(②選手情報入力!$U$7="","",②選手情報入力!$U$7),IF(②選手情報入力!$U$8="","",②選手情報入力!$U$8))))</f>
        <v/>
      </c>
      <c r="AE77" t="str">
        <f>IF(E77="","",IF(②選手情報入力!T86="","",IF(K77=1,IF(②選手情報入力!$T$7="",0,1),IF(②選手情報入力!$T$8="",0,1))))</f>
        <v/>
      </c>
      <c r="AF77" t="str">
        <f>IF(E77="","",IF(②選手情報入力!T86="","",2))</f>
        <v/>
      </c>
      <c r="AG77" t="str">
        <f>IF(E77="","",IF(②選手情報入力!V86="","",IF(K77=1,種目情報!$J$5,種目情報!$J$7)))</f>
        <v/>
      </c>
      <c r="AH77" t="str">
        <f>IF(E77="","",IF(②選手情報入力!V86="","",IF(K77=1,IF(②選手情報入力!$W$7="","",②選手情報入力!$W$7),IF(②選手情報入力!$W$8="","",②選手情報入力!$W$8))))</f>
        <v/>
      </c>
      <c r="AI77" t="str">
        <f>IF(E77="","",IF(②選手情報入力!V86="","",IF(K77=1,IF(②選手情報入力!$V$7="",0,1),IF(②選手情報入力!$V$8="",0,1))))</f>
        <v/>
      </c>
      <c r="AJ77" t="str">
        <f>IF(E77="","",IF(②選手情報入力!V86="","",2))</f>
        <v/>
      </c>
    </row>
    <row r="78" spans="1:36">
      <c r="A78" t="str">
        <f t="shared" si="3"/>
        <v/>
      </c>
      <c r="B78" t="str">
        <f>IF(E78="","",①団体情報入力!$C$5)</f>
        <v/>
      </c>
      <c r="D78" t="str">
        <f>IF(E78="","",①団体情報入力!C$10)</f>
        <v/>
      </c>
      <c r="E78" t="str">
        <f>IF(②選手情報入力!C87="","",②選手情報入力!C87)</f>
        <v/>
      </c>
      <c r="F78" t="str">
        <f>IF(E78="","",②選手情報入力!D87)</f>
        <v/>
      </c>
      <c r="G78" t="str">
        <f>IF(E78="","",ASC(②選手情報入力!E87))</f>
        <v/>
      </c>
      <c r="H78" t="str">
        <f t="shared" si="4"/>
        <v/>
      </c>
      <c r="I78" t="str">
        <f>IF(E78="","",②選手情報入力!F87&amp;" "&amp;②選手情報入力!G87)</f>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5"/>
        <v/>
      </c>
      <c r="Q78" t="str">
        <f>IF(E78="","",IF(②選手情報入力!L87="","",IF(K78=1,VLOOKUP(②選手情報入力!L87,種目情報!$A$4:$B$167,2,FALSE),VLOOKUP(②選手情報入力!L87,種目情報!$E$4:$F$142,2,FALSE))))</f>
        <v/>
      </c>
      <c r="R78" t="str">
        <f>IF(E78="","",IF(②選手情報入力!M87="","",②選手情報入力!M87))</f>
        <v/>
      </c>
      <c r="S78" s="28"/>
      <c r="T78" t="str">
        <f>IF(E78="","",IF(②選手情報入力!L87="","",IF(K78=1,VLOOKUP(②選手情報入力!L87,種目情報!$A$4:$C$135,3,FALSE),VLOOKUP(②選手情報入力!L87,種目情報!$E$4:$G$135,3,FALSE))))</f>
        <v/>
      </c>
      <c r="U78" t="str">
        <f>IF(E78="","",IF(②選手情報入力!O87="","",IF(K78=1,VLOOKUP(②選手情報入力!O87,種目情報!$A$5:$B$151,2,FALSE),VLOOKUP(②選手情報入力!O87,種目情報!$E$5:$F$135,2,FALSE))))</f>
        <v/>
      </c>
      <c r="V78" t="str">
        <f>IF(E78="","",IF(②選手情報入力!P87="","",②選手情報入力!P87))</f>
        <v/>
      </c>
      <c r="W78" s="28"/>
      <c r="X78" t="str">
        <f>IF(E78="","",IF(②選手情報入力!O87="","",IF(K78=1,VLOOKUP(②選手情報入力!O87,種目情報!$A$5:$C$135,3,FALSE),VLOOKUP(②選手情報入力!O87,種目情報!$E$5:$G$135,3,FALSE))))</f>
        <v/>
      </c>
      <c r="Y78" t="str">
        <f>IF(E78="","",IF(②選手情報入力!R87="","",IF(K78=1,VLOOKUP(②選手情報入力!R87,種目情報!$A$5:$B$151,2,FALSE),VLOOKUP(②選手情報入力!R87,種目情報!$E$5:$F$135,2,FALSE))))</f>
        <v/>
      </c>
      <c r="Z78" t="str">
        <f>IF(E78="","",IF(②選手情報入力!S87="","",②選手情報入力!S87))</f>
        <v/>
      </c>
      <c r="AA78" s="28"/>
      <c r="AB78" t="str">
        <f>IF(E78="","",IF(②選手情報入力!R87="","",IF(K78=1,VLOOKUP(②選手情報入力!R87,種目情報!$A$5:$C$135,3,FALSE),VLOOKUP(②選手情報入力!R87,種目情報!$E$5:$G$135,3,FALSE))))</f>
        <v/>
      </c>
      <c r="AC78" t="str">
        <f>IF(E78="","",IF(②選手情報入力!T87="","",IF(K78=1,種目情報!$J$4,種目情報!$J$6)))</f>
        <v/>
      </c>
      <c r="AD78" t="str">
        <f>IF(E78="","",IF(②選手情報入力!T87="","",IF(K78=1,IF(②選手情報入力!$U$7="","",②選手情報入力!$U$7),IF(②選手情報入力!$U$8="","",②選手情報入力!$U$8))))</f>
        <v/>
      </c>
      <c r="AE78" t="str">
        <f>IF(E78="","",IF(②選手情報入力!T87="","",IF(K78=1,IF(②選手情報入力!$T$7="",0,1),IF(②選手情報入力!$T$8="",0,1))))</f>
        <v/>
      </c>
      <c r="AF78" t="str">
        <f>IF(E78="","",IF(②選手情報入力!T87="","",2))</f>
        <v/>
      </c>
      <c r="AG78" t="str">
        <f>IF(E78="","",IF(②選手情報入力!V87="","",IF(K78=1,種目情報!$J$5,種目情報!$J$7)))</f>
        <v/>
      </c>
      <c r="AH78" t="str">
        <f>IF(E78="","",IF(②選手情報入力!V87="","",IF(K78=1,IF(②選手情報入力!$W$7="","",②選手情報入力!$W$7),IF(②選手情報入力!$W$8="","",②選手情報入力!$W$8))))</f>
        <v/>
      </c>
      <c r="AI78" t="str">
        <f>IF(E78="","",IF(②選手情報入力!V87="","",IF(K78=1,IF(②選手情報入力!$V$7="",0,1),IF(②選手情報入力!$V$8="",0,1))))</f>
        <v/>
      </c>
      <c r="AJ78" t="str">
        <f>IF(E78="","",IF(②選手情報入力!V87="","",2))</f>
        <v/>
      </c>
    </row>
    <row r="79" spans="1:36">
      <c r="A79" t="str">
        <f t="shared" si="3"/>
        <v/>
      </c>
      <c r="B79" t="str">
        <f>IF(E79="","",①団体情報入力!$C$5)</f>
        <v/>
      </c>
      <c r="D79" t="str">
        <f>IF(E79="","",①団体情報入力!C$10)</f>
        <v/>
      </c>
      <c r="E79" t="str">
        <f>IF(②選手情報入力!C88="","",②選手情報入力!C88)</f>
        <v/>
      </c>
      <c r="F79" t="str">
        <f>IF(E79="","",②選手情報入力!D88)</f>
        <v/>
      </c>
      <c r="G79" t="str">
        <f>IF(E79="","",ASC(②選手情報入力!E88))</f>
        <v/>
      </c>
      <c r="H79" t="str">
        <f t="shared" si="4"/>
        <v/>
      </c>
      <c r="I79" t="str">
        <f>IF(E79="","",②選手情報入力!F88&amp;" "&amp;②選手情報入力!G88)</f>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5"/>
        <v/>
      </c>
      <c r="Q79" t="str">
        <f>IF(E79="","",IF(②選手情報入力!L88="","",IF(K79=1,VLOOKUP(②選手情報入力!L88,種目情報!$A$4:$B$167,2,FALSE),VLOOKUP(②選手情報入力!L88,種目情報!$E$4:$F$142,2,FALSE))))</f>
        <v/>
      </c>
      <c r="R79" t="str">
        <f>IF(E79="","",IF(②選手情報入力!M88="","",②選手情報入力!M88))</f>
        <v/>
      </c>
      <c r="S79" s="28"/>
      <c r="T79" t="str">
        <f>IF(E79="","",IF(②選手情報入力!L88="","",IF(K79=1,VLOOKUP(②選手情報入力!L88,種目情報!$A$4:$C$135,3,FALSE),VLOOKUP(②選手情報入力!L88,種目情報!$E$4:$G$135,3,FALSE))))</f>
        <v/>
      </c>
      <c r="U79" t="str">
        <f>IF(E79="","",IF(②選手情報入力!O88="","",IF(K79=1,VLOOKUP(②選手情報入力!O88,種目情報!$A$5:$B$151,2,FALSE),VLOOKUP(②選手情報入力!O88,種目情報!$E$5:$F$135,2,FALSE))))</f>
        <v/>
      </c>
      <c r="V79" t="str">
        <f>IF(E79="","",IF(②選手情報入力!P88="","",②選手情報入力!P88))</f>
        <v/>
      </c>
      <c r="W79" s="28"/>
      <c r="X79" t="str">
        <f>IF(E79="","",IF(②選手情報入力!O88="","",IF(K79=1,VLOOKUP(②選手情報入力!O88,種目情報!$A$5:$C$135,3,FALSE),VLOOKUP(②選手情報入力!O88,種目情報!$E$5:$G$135,3,FALSE))))</f>
        <v/>
      </c>
      <c r="Y79" t="str">
        <f>IF(E79="","",IF(②選手情報入力!R88="","",IF(K79=1,VLOOKUP(②選手情報入力!R88,種目情報!$A$5:$B$151,2,FALSE),VLOOKUP(②選手情報入力!R88,種目情報!$E$5:$F$135,2,FALSE))))</f>
        <v/>
      </c>
      <c r="Z79" t="str">
        <f>IF(E79="","",IF(②選手情報入力!S88="","",②選手情報入力!S88))</f>
        <v/>
      </c>
      <c r="AA79" s="28"/>
      <c r="AB79" t="str">
        <f>IF(E79="","",IF(②選手情報入力!R88="","",IF(K79=1,VLOOKUP(②選手情報入力!R88,種目情報!$A$5:$C$135,3,FALSE),VLOOKUP(②選手情報入力!R88,種目情報!$E$5:$G$135,3,FALSE))))</f>
        <v/>
      </c>
      <c r="AC79" t="str">
        <f>IF(E79="","",IF(②選手情報入力!T88="","",IF(K79=1,種目情報!$J$4,種目情報!$J$6)))</f>
        <v/>
      </c>
      <c r="AD79" t="str">
        <f>IF(E79="","",IF(②選手情報入力!T88="","",IF(K79=1,IF(②選手情報入力!$U$7="","",②選手情報入力!$U$7),IF(②選手情報入力!$U$8="","",②選手情報入力!$U$8))))</f>
        <v/>
      </c>
      <c r="AE79" t="str">
        <f>IF(E79="","",IF(②選手情報入力!T88="","",IF(K79=1,IF(②選手情報入力!$T$7="",0,1),IF(②選手情報入力!$T$8="",0,1))))</f>
        <v/>
      </c>
      <c r="AF79" t="str">
        <f>IF(E79="","",IF(②選手情報入力!T88="","",2))</f>
        <v/>
      </c>
      <c r="AG79" t="str">
        <f>IF(E79="","",IF(②選手情報入力!V88="","",IF(K79=1,種目情報!$J$5,種目情報!$J$7)))</f>
        <v/>
      </c>
      <c r="AH79" t="str">
        <f>IF(E79="","",IF(②選手情報入力!V88="","",IF(K79=1,IF(②選手情報入力!$W$7="","",②選手情報入力!$W$7),IF(②選手情報入力!$W$8="","",②選手情報入力!$W$8))))</f>
        <v/>
      </c>
      <c r="AI79" t="str">
        <f>IF(E79="","",IF(②選手情報入力!V88="","",IF(K79=1,IF(②選手情報入力!$V$7="",0,1),IF(②選手情報入力!$V$8="",0,1))))</f>
        <v/>
      </c>
      <c r="AJ79" t="str">
        <f>IF(E79="","",IF(②選手情報入力!V88="","",2))</f>
        <v/>
      </c>
    </row>
    <row r="80" spans="1:36">
      <c r="A80" t="str">
        <f t="shared" si="3"/>
        <v/>
      </c>
      <c r="B80" t="str">
        <f>IF(E80="","",①団体情報入力!$C$5)</f>
        <v/>
      </c>
      <c r="D80" t="str">
        <f>IF(E80="","",①団体情報入力!C$10)</f>
        <v/>
      </c>
      <c r="E80" t="str">
        <f>IF(②選手情報入力!C89="","",②選手情報入力!C89)</f>
        <v/>
      </c>
      <c r="F80" t="str">
        <f>IF(E80="","",②選手情報入力!D89)</f>
        <v/>
      </c>
      <c r="G80" t="str">
        <f>IF(E80="","",ASC(②選手情報入力!E89))</f>
        <v/>
      </c>
      <c r="H80" t="str">
        <f t="shared" si="4"/>
        <v/>
      </c>
      <c r="I80" t="str">
        <f>IF(E80="","",②選手情報入力!F89&amp;" "&amp;②選手情報入力!G89)</f>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5"/>
        <v/>
      </c>
      <c r="Q80" t="str">
        <f>IF(E80="","",IF(②選手情報入力!L89="","",IF(K80=1,VLOOKUP(②選手情報入力!L89,種目情報!$A$4:$B$167,2,FALSE),VLOOKUP(②選手情報入力!L89,種目情報!$E$4:$F$142,2,FALSE))))</f>
        <v/>
      </c>
      <c r="R80" t="str">
        <f>IF(E80="","",IF(②選手情報入力!M89="","",②選手情報入力!M89))</f>
        <v/>
      </c>
      <c r="S80" s="28"/>
      <c r="T80" t="str">
        <f>IF(E80="","",IF(②選手情報入力!L89="","",IF(K80=1,VLOOKUP(②選手情報入力!L89,種目情報!$A$4:$C$135,3,FALSE),VLOOKUP(②選手情報入力!L89,種目情報!$E$4:$G$135,3,FALSE))))</f>
        <v/>
      </c>
      <c r="U80" t="str">
        <f>IF(E80="","",IF(②選手情報入力!O89="","",IF(K80=1,VLOOKUP(②選手情報入力!O89,種目情報!$A$5:$B$151,2,FALSE),VLOOKUP(②選手情報入力!O89,種目情報!$E$5:$F$135,2,FALSE))))</f>
        <v/>
      </c>
      <c r="V80" t="str">
        <f>IF(E80="","",IF(②選手情報入力!P89="","",②選手情報入力!P89))</f>
        <v/>
      </c>
      <c r="W80" s="28"/>
      <c r="X80" t="str">
        <f>IF(E80="","",IF(②選手情報入力!O89="","",IF(K80=1,VLOOKUP(②選手情報入力!O89,種目情報!$A$5:$C$135,3,FALSE),VLOOKUP(②選手情報入力!O89,種目情報!$E$5:$G$135,3,FALSE))))</f>
        <v/>
      </c>
      <c r="Y80" t="str">
        <f>IF(E80="","",IF(②選手情報入力!R89="","",IF(K80=1,VLOOKUP(②選手情報入力!R89,種目情報!$A$5:$B$151,2,FALSE),VLOOKUP(②選手情報入力!R89,種目情報!$E$5:$F$135,2,FALSE))))</f>
        <v/>
      </c>
      <c r="Z80" t="str">
        <f>IF(E80="","",IF(②選手情報入力!S89="","",②選手情報入力!S89))</f>
        <v/>
      </c>
      <c r="AA80" s="28"/>
      <c r="AB80" t="str">
        <f>IF(E80="","",IF(②選手情報入力!R89="","",IF(K80=1,VLOOKUP(②選手情報入力!R89,種目情報!$A$5:$C$135,3,FALSE),VLOOKUP(②選手情報入力!R89,種目情報!$E$5:$G$135,3,FALSE))))</f>
        <v/>
      </c>
      <c r="AC80" t="str">
        <f>IF(E80="","",IF(②選手情報入力!T89="","",IF(K80=1,種目情報!$J$4,種目情報!$J$6)))</f>
        <v/>
      </c>
      <c r="AD80" t="str">
        <f>IF(E80="","",IF(②選手情報入力!T89="","",IF(K80=1,IF(②選手情報入力!$U$7="","",②選手情報入力!$U$7),IF(②選手情報入力!$U$8="","",②選手情報入力!$U$8))))</f>
        <v/>
      </c>
      <c r="AE80" t="str">
        <f>IF(E80="","",IF(②選手情報入力!T89="","",IF(K80=1,IF(②選手情報入力!$T$7="",0,1),IF(②選手情報入力!$T$8="",0,1))))</f>
        <v/>
      </c>
      <c r="AF80" t="str">
        <f>IF(E80="","",IF(②選手情報入力!T89="","",2))</f>
        <v/>
      </c>
      <c r="AG80" t="str">
        <f>IF(E80="","",IF(②選手情報入力!V89="","",IF(K80=1,種目情報!$J$5,種目情報!$J$7)))</f>
        <v/>
      </c>
      <c r="AH80" t="str">
        <f>IF(E80="","",IF(②選手情報入力!V89="","",IF(K80=1,IF(②選手情報入力!$W$7="","",②選手情報入力!$W$7),IF(②選手情報入力!$W$8="","",②選手情報入力!$W$8))))</f>
        <v/>
      </c>
      <c r="AI80" t="str">
        <f>IF(E80="","",IF(②選手情報入力!V89="","",IF(K80=1,IF(②選手情報入力!$V$7="",0,1),IF(②選手情報入力!$V$8="",0,1))))</f>
        <v/>
      </c>
      <c r="AJ80" t="str">
        <f>IF(E80="","",IF(②選手情報入力!V89="","",2))</f>
        <v/>
      </c>
    </row>
    <row r="81" spans="1:37">
      <c r="A81" t="str">
        <f t="shared" si="3"/>
        <v/>
      </c>
      <c r="B81" t="str">
        <f>IF(E81="","",①団体情報入力!$C$5)</f>
        <v/>
      </c>
      <c r="D81" t="str">
        <f>IF(E81="","",①団体情報入力!C$10)</f>
        <v/>
      </c>
      <c r="E81" t="str">
        <f>IF(②選手情報入力!C90="","",②選手情報入力!C90)</f>
        <v/>
      </c>
      <c r="F81" t="str">
        <f>IF(E81="","",②選手情報入力!D90)</f>
        <v/>
      </c>
      <c r="G81" t="str">
        <f>IF(E81="","",ASC(②選手情報入力!E90))</f>
        <v/>
      </c>
      <c r="H81" t="str">
        <f t="shared" si="4"/>
        <v/>
      </c>
      <c r="I81" t="str">
        <f>IF(E81="","",②選手情報入力!F90&amp;" "&amp;②選手情報入力!G90)</f>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5"/>
        <v/>
      </c>
      <c r="Q81" t="str">
        <f>IF(E81="","",IF(②選手情報入力!L90="","",IF(K81=1,VLOOKUP(②選手情報入力!L90,種目情報!$A$4:$B$167,2,FALSE),VLOOKUP(②選手情報入力!L90,種目情報!$E$4:$F$142,2,FALSE))))</f>
        <v/>
      </c>
      <c r="R81" t="str">
        <f>IF(E81="","",IF(②選手情報入力!M90="","",②選手情報入力!M90))</f>
        <v/>
      </c>
      <c r="S81" s="28"/>
      <c r="T81" t="str">
        <f>IF(E81="","",IF(②選手情報入力!L90="","",IF(K81=1,VLOOKUP(②選手情報入力!L90,種目情報!$A$4:$C$135,3,FALSE),VLOOKUP(②選手情報入力!L90,種目情報!$E$4:$G$135,3,FALSE))))</f>
        <v/>
      </c>
      <c r="U81" t="str">
        <f>IF(E81="","",IF(②選手情報入力!O90="","",IF(K81=1,VLOOKUP(②選手情報入力!O90,種目情報!$A$5:$B$151,2,FALSE),VLOOKUP(②選手情報入力!O90,種目情報!$E$5:$F$135,2,FALSE))))</f>
        <v/>
      </c>
      <c r="V81" t="str">
        <f>IF(E81="","",IF(②選手情報入力!P90="","",②選手情報入力!P90))</f>
        <v/>
      </c>
      <c r="W81" s="28"/>
      <c r="X81" t="str">
        <f>IF(E81="","",IF(②選手情報入力!O90="","",IF(K81=1,VLOOKUP(②選手情報入力!O90,種目情報!$A$5:$C$135,3,FALSE),VLOOKUP(②選手情報入力!O90,種目情報!$E$5:$G$135,3,FALSE))))</f>
        <v/>
      </c>
      <c r="Y81" t="str">
        <f>IF(E81="","",IF(②選手情報入力!R90="","",IF(K81=1,VLOOKUP(②選手情報入力!R90,種目情報!$A$5:$B$151,2,FALSE),VLOOKUP(②選手情報入力!R90,種目情報!$E$5:$F$135,2,FALSE))))</f>
        <v/>
      </c>
      <c r="Z81" t="str">
        <f>IF(E81="","",IF(②選手情報入力!S90="","",②選手情報入力!S90))</f>
        <v/>
      </c>
      <c r="AA81" s="28"/>
      <c r="AB81" t="str">
        <f>IF(E81="","",IF(②選手情報入力!R90="","",IF(K81=1,VLOOKUP(②選手情報入力!R90,種目情報!$A$5:$C$135,3,FALSE),VLOOKUP(②選手情報入力!R90,種目情報!$E$5:$G$135,3,FALSE))))</f>
        <v/>
      </c>
      <c r="AC81" t="str">
        <f>IF(E81="","",IF(②選手情報入力!T90="","",IF(K81=1,種目情報!$J$4,種目情報!$J$6)))</f>
        <v/>
      </c>
      <c r="AD81" t="str">
        <f>IF(E81="","",IF(②選手情報入力!T90="","",IF(K81=1,IF(②選手情報入力!$U$7="","",②選手情報入力!$U$7),IF(②選手情報入力!$U$8="","",②選手情報入力!$U$8))))</f>
        <v/>
      </c>
      <c r="AE81" t="str">
        <f>IF(E81="","",IF(②選手情報入力!T90="","",IF(K81=1,IF(②選手情報入力!$T$7="",0,1),IF(②選手情報入力!$T$8="",0,1))))</f>
        <v/>
      </c>
      <c r="AF81" t="str">
        <f>IF(E81="","",IF(②選手情報入力!T90="","",2))</f>
        <v/>
      </c>
      <c r="AG81" t="str">
        <f>IF(E81="","",IF(②選手情報入力!V90="","",IF(K81=1,種目情報!$J$5,種目情報!$J$7)))</f>
        <v/>
      </c>
      <c r="AH81" t="str">
        <f>IF(E81="","",IF(②選手情報入力!V90="","",IF(K81=1,IF(②選手情報入力!$W$7="","",②選手情報入力!$W$7),IF(②選手情報入力!$W$8="","",②選手情報入力!$W$8))))</f>
        <v/>
      </c>
      <c r="AI81" t="str">
        <f>IF(E81="","",IF(②選手情報入力!V90="","",IF(K81=1,IF(②選手情報入力!$V$7="",0,1),IF(②選手情報入力!$V$8="",0,1))))</f>
        <v/>
      </c>
      <c r="AJ81" t="str">
        <f>IF(E81="","",IF(②選手情報入力!V90="","",2))</f>
        <v/>
      </c>
    </row>
    <row r="82" spans="1:37">
      <c r="A82" t="str">
        <f t="shared" si="3"/>
        <v/>
      </c>
      <c r="B82" t="str">
        <f>IF(E82="","",①団体情報入力!$C$5)</f>
        <v/>
      </c>
      <c r="D82" t="str">
        <f>IF(E82="","",①団体情報入力!C$10)</f>
        <v/>
      </c>
      <c r="E82" t="str">
        <f>IF(②選手情報入力!C91="","",②選手情報入力!C91)</f>
        <v/>
      </c>
      <c r="F82" t="str">
        <f>IF(E82="","",②選手情報入力!D91)</f>
        <v/>
      </c>
      <c r="G82" t="str">
        <f>IF(E82="","",ASC(②選手情報入力!E91))</f>
        <v/>
      </c>
      <c r="H82" t="str">
        <f t="shared" si="4"/>
        <v/>
      </c>
      <c r="I82" t="str">
        <f>IF(E82="","",②選手情報入力!F91&amp;" "&amp;②選手情報入力!G91)</f>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5"/>
        <v/>
      </c>
      <c r="Q82" t="str">
        <f>IF(E82="","",IF(②選手情報入力!L91="","",IF(K82=1,VLOOKUP(②選手情報入力!L91,種目情報!$A$4:$B$167,2,FALSE),VLOOKUP(②選手情報入力!L91,種目情報!$E$4:$F$142,2,FALSE))))</f>
        <v/>
      </c>
      <c r="R82" t="str">
        <f>IF(E82="","",IF(②選手情報入力!M91="","",②選手情報入力!M91))</f>
        <v/>
      </c>
      <c r="S82" s="28"/>
      <c r="T82" t="str">
        <f>IF(E82="","",IF(②選手情報入力!L91="","",IF(K82=1,VLOOKUP(②選手情報入力!L91,種目情報!$A$4:$C$135,3,FALSE),VLOOKUP(②選手情報入力!L91,種目情報!$E$4:$G$135,3,FALSE))))</f>
        <v/>
      </c>
      <c r="U82" t="str">
        <f>IF(E82="","",IF(②選手情報入力!O91="","",IF(K82=1,VLOOKUP(②選手情報入力!O91,種目情報!$A$5:$B$151,2,FALSE),VLOOKUP(②選手情報入力!O91,種目情報!$E$5:$F$135,2,FALSE))))</f>
        <v/>
      </c>
      <c r="V82" t="str">
        <f>IF(E82="","",IF(②選手情報入力!P91="","",②選手情報入力!P91))</f>
        <v/>
      </c>
      <c r="W82" s="28"/>
      <c r="X82" t="str">
        <f>IF(E82="","",IF(②選手情報入力!O91="","",IF(K82=1,VLOOKUP(②選手情報入力!O91,種目情報!$A$5:$C$135,3,FALSE),VLOOKUP(②選手情報入力!O91,種目情報!$E$5:$G$135,3,FALSE))))</f>
        <v/>
      </c>
      <c r="Y82" t="str">
        <f>IF(E82="","",IF(②選手情報入力!R91="","",IF(K82=1,VLOOKUP(②選手情報入力!R91,種目情報!$A$5:$B$151,2,FALSE),VLOOKUP(②選手情報入力!R91,種目情報!$E$5:$F$135,2,FALSE))))</f>
        <v/>
      </c>
      <c r="Z82" t="str">
        <f>IF(E82="","",IF(②選手情報入力!S91="","",②選手情報入力!S91))</f>
        <v/>
      </c>
      <c r="AA82" s="28"/>
      <c r="AB82" t="str">
        <f>IF(E82="","",IF(②選手情報入力!R91="","",IF(K82=1,VLOOKUP(②選手情報入力!R91,種目情報!$A$5:$C$135,3,FALSE),VLOOKUP(②選手情報入力!R91,種目情報!$E$5:$G$135,3,FALSE))))</f>
        <v/>
      </c>
      <c r="AC82" t="str">
        <f>IF(E82="","",IF(②選手情報入力!T91="","",IF(K82=1,種目情報!$J$4,種目情報!$J$6)))</f>
        <v/>
      </c>
      <c r="AD82" t="str">
        <f>IF(E82="","",IF(②選手情報入力!T91="","",IF(K82=1,IF(②選手情報入力!$U$7="","",②選手情報入力!$U$7),IF(②選手情報入力!$U$8="","",②選手情報入力!$U$8))))</f>
        <v/>
      </c>
      <c r="AE82" t="str">
        <f>IF(E82="","",IF(②選手情報入力!T91="","",IF(K82=1,IF(②選手情報入力!$T$7="",0,1),IF(②選手情報入力!$T$8="",0,1))))</f>
        <v/>
      </c>
      <c r="AF82" t="str">
        <f>IF(E82="","",IF(②選手情報入力!T91="","",2))</f>
        <v/>
      </c>
      <c r="AG82" t="str">
        <f>IF(E82="","",IF(②選手情報入力!V91="","",IF(K82=1,種目情報!$J$5,種目情報!$J$7)))</f>
        <v/>
      </c>
      <c r="AH82" t="str">
        <f>IF(E82="","",IF(②選手情報入力!V91="","",IF(K82=1,IF(②選手情報入力!$W$7="","",②選手情報入力!$W$7),IF(②選手情報入力!$W$8="","",②選手情報入力!$W$8))))</f>
        <v/>
      </c>
      <c r="AI82" t="str">
        <f>IF(E82="","",IF(②選手情報入力!V91="","",IF(K82=1,IF(②選手情報入力!$V$7="",0,1),IF(②選手情報入力!$V$8="",0,1))))</f>
        <v/>
      </c>
      <c r="AJ82" t="str">
        <f>IF(E82="","",IF(②選手情報入力!V91="","",2))</f>
        <v/>
      </c>
    </row>
    <row r="83" spans="1:37">
      <c r="A83" t="str">
        <f t="shared" si="3"/>
        <v/>
      </c>
      <c r="B83" t="str">
        <f>IF(E83="","",①団体情報入力!$C$5)</f>
        <v/>
      </c>
      <c r="D83" t="str">
        <f>IF(E83="","",①団体情報入力!C$10)</f>
        <v/>
      </c>
      <c r="E83" t="str">
        <f>IF(②選手情報入力!C92="","",②選手情報入力!C92)</f>
        <v/>
      </c>
      <c r="F83" t="str">
        <f>IF(E83="","",②選手情報入力!D92)</f>
        <v/>
      </c>
      <c r="G83" t="str">
        <f>IF(E83="","",ASC(②選手情報入力!E92))</f>
        <v/>
      </c>
      <c r="H83" t="str">
        <f t="shared" si="4"/>
        <v/>
      </c>
      <c r="I83" t="str">
        <f>IF(E83="","",②選手情報入力!F92&amp;" "&amp;②選手情報入力!G92)</f>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5"/>
        <v/>
      </c>
      <c r="Q83" t="str">
        <f>IF(E83="","",IF(②選手情報入力!L92="","",IF(K83=1,VLOOKUP(②選手情報入力!L92,種目情報!$A$4:$B$167,2,FALSE),VLOOKUP(②選手情報入力!L92,種目情報!$E$4:$F$142,2,FALSE))))</f>
        <v/>
      </c>
      <c r="R83" t="str">
        <f>IF(E83="","",IF(②選手情報入力!M92="","",②選手情報入力!M92))</f>
        <v/>
      </c>
      <c r="S83" s="28"/>
      <c r="T83" t="str">
        <f>IF(E83="","",IF(②選手情報入力!L92="","",IF(K83=1,VLOOKUP(②選手情報入力!L92,種目情報!$A$4:$C$135,3,FALSE),VLOOKUP(②選手情報入力!L92,種目情報!$E$4:$G$135,3,FALSE))))</f>
        <v/>
      </c>
      <c r="U83" t="str">
        <f>IF(E83="","",IF(②選手情報入力!O92="","",IF(K83=1,VLOOKUP(②選手情報入力!O92,種目情報!$A$5:$B$151,2,FALSE),VLOOKUP(②選手情報入力!O92,種目情報!$E$5:$F$135,2,FALSE))))</f>
        <v/>
      </c>
      <c r="V83" t="str">
        <f>IF(E83="","",IF(②選手情報入力!P92="","",②選手情報入力!P92))</f>
        <v/>
      </c>
      <c r="W83" s="28"/>
      <c r="X83" t="str">
        <f>IF(E83="","",IF(②選手情報入力!O92="","",IF(K83=1,VLOOKUP(②選手情報入力!O92,種目情報!$A$5:$C$135,3,FALSE),VLOOKUP(②選手情報入力!O92,種目情報!$E$5:$G$135,3,FALSE))))</f>
        <v/>
      </c>
      <c r="Y83" t="str">
        <f>IF(E83="","",IF(②選手情報入力!R92="","",IF(K83=1,VLOOKUP(②選手情報入力!R92,種目情報!$A$5:$B$151,2,FALSE),VLOOKUP(②選手情報入力!R92,種目情報!$E$5:$F$135,2,FALSE))))</f>
        <v/>
      </c>
      <c r="Z83" t="str">
        <f>IF(E83="","",IF(②選手情報入力!S92="","",②選手情報入力!S92))</f>
        <v/>
      </c>
      <c r="AA83" s="28"/>
      <c r="AB83" t="str">
        <f>IF(E83="","",IF(②選手情報入力!R92="","",IF(K83=1,VLOOKUP(②選手情報入力!R92,種目情報!$A$5:$C$135,3,FALSE),VLOOKUP(②選手情報入力!R92,種目情報!$E$5:$G$135,3,FALSE))))</f>
        <v/>
      </c>
      <c r="AC83" t="str">
        <f>IF(E83="","",IF(②選手情報入力!T92="","",IF(K83=1,種目情報!$J$4,種目情報!$J$6)))</f>
        <v/>
      </c>
      <c r="AD83" t="str">
        <f>IF(E83="","",IF(②選手情報入力!T92="","",IF(K83=1,IF(②選手情報入力!$U$7="","",②選手情報入力!$U$7),IF(②選手情報入力!$U$8="","",②選手情報入力!$U$8))))</f>
        <v/>
      </c>
      <c r="AE83" t="str">
        <f>IF(E83="","",IF(②選手情報入力!T92="","",IF(K83=1,IF(②選手情報入力!$T$7="",0,1),IF(②選手情報入力!$T$8="",0,1))))</f>
        <v/>
      </c>
      <c r="AF83" t="str">
        <f>IF(E83="","",IF(②選手情報入力!T92="","",2))</f>
        <v/>
      </c>
      <c r="AG83" t="str">
        <f>IF(E83="","",IF(②選手情報入力!V92="","",IF(K83=1,種目情報!$J$5,種目情報!$J$7)))</f>
        <v/>
      </c>
      <c r="AH83" t="str">
        <f>IF(E83="","",IF(②選手情報入力!V92="","",IF(K83=1,IF(②選手情報入力!$W$7="","",②選手情報入力!$W$7),IF(②選手情報入力!$W$8="","",②選手情報入力!$W$8))))</f>
        <v/>
      </c>
      <c r="AI83" t="str">
        <f>IF(E83="","",IF(②選手情報入力!V92="","",IF(K83=1,IF(②選手情報入力!$V$7="",0,1),IF(②選手情報入力!$V$8="",0,1))))</f>
        <v/>
      </c>
      <c r="AJ83" t="str">
        <f>IF(E83="","",IF(②選手情報入力!V92="","",2))</f>
        <v/>
      </c>
    </row>
    <row r="84" spans="1:37">
      <c r="A84" t="str">
        <f t="shared" si="3"/>
        <v/>
      </c>
      <c r="B84" t="str">
        <f>IF(E84="","",①団体情報入力!$C$5)</f>
        <v/>
      </c>
      <c r="D84" t="str">
        <f>IF(E84="","",①団体情報入力!C$10)</f>
        <v/>
      </c>
      <c r="E84" t="str">
        <f>IF(②選手情報入力!C93="","",②選手情報入力!C93)</f>
        <v/>
      </c>
      <c r="F84" t="str">
        <f>IF(E84="","",②選手情報入力!D93)</f>
        <v/>
      </c>
      <c r="G84" t="str">
        <f>IF(E84="","",ASC(②選手情報入力!E93))</f>
        <v/>
      </c>
      <c r="H84" t="str">
        <f t="shared" si="4"/>
        <v/>
      </c>
      <c r="I84" t="str">
        <f>IF(E84="","",②選手情報入力!F93&amp;" "&amp;②選手情報入力!G93)</f>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5"/>
        <v/>
      </c>
      <c r="Q84" t="str">
        <f>IF(E84="","",IF(②選手情報入力!L93="","",IF(K84=1,VLOOKUP(②選手情報入力!L93,種目情報!$A$4:$B$167,2,FALSE),VLOOKUP(②選手情報入力!L93,種目情報!$E$4:$F$142,2,FALSE))))</f>
        <v/>
      </c>
      <c r="R84" t="str">
        <f>IF(E84="","",IF(②選手情報入力!M93="","",②選手情報入力!M93))</f>
        <v/>
      </c>
      <c r="S84" s="28"/>
      <c r="T84" t="str">
        <f>IF(E84="","",IF(②選手情報入力!L93="","",IF(K84=1,VLOOKUP(②選手情報入力!L93,種目情報!$A$4:$C$135,3,FALSE),VLOOKUP(②選手情報入力!L93,種目情報!$E$4:$G$135,3,FALSE))))</f>
        <v/>
      </c>
      <c r="U84" t="str">
        <f>IF(E84="","",IF(②選手情報入力!O93="","",IF(K84=1,VLOOKUP(②選手情報入力!O93,種目情報!$A$5:$B$151,2,FALSE),VLOOKUP(②選手情報入力!O93,種目情報!$E$5:$F$135,2,FALSE))))</f>
        <v/>
      </c>
      <c r="V84" t="str">
        <f>IF(E84="","",IF(②選手情報入力!P93="","",②選手情報入力!P93))</f>
        <v/>
      </c>
      <c r="W84" s="28"/>
      <c r="X84" t="str">
        <f>IF(E84="","",IF(②選手情報入力!O93="","",IF(K84=1,VLOOKUP(②選手情報入力!O93,種目情報!$A$5:$C$135,3,FALSE),VLOOKUP(②選手情報入力!O93,種目情報!$E$5:$G$135,3,FALSE))))</f>
        <v/>
      </c>
      <c r="Y84" t="str">
        <f>IF(E84="","",IF(②選手情報入力!R93="","",IF(K84=1,VLOOKUP(②選手情報入力!R93,種目情報!$A$5:$B$151,2,FALSE),VLOOKUP(②選手情報入力!R93,種目情報!$E$5:$F$135,2,FALSE))))</f>
        <v/>
      </c>
      <c r="Z84" t="str">
        <f>IF(E84="","",IF(②選手情報入力!S93="","",②選手情報入力!S93))</f>
        <v/>
      </c>
      <c r="AA84" s="28"/>
      <c r="AB84" t="str">
        <f>IF(E84="","",IF(②選手情報入力!R93="","",IF(K84=1,VLOOKUP(②選手情報入力!R93,種目情報!$A$5:$C$135,3,FALSE),VLOOKUP(②選手情報入力!R93,種目情報!$E$5:$G$135,3,FALSE))))</f>
        <v/>
      </c>
      <c r="AC84" t="str">
        <f>IF(E84="","",IF(②選手情報入力!T93="","",IF(K84=1,種目情報!$J$4,種目情報!$J$6)))</f>
        <v/>
      </c>
      <c r="AD84" t="str">
        <f>IF(E84="","",IF(②選手情報入力!T93="","",IF(K84=1,IF(②選手情報入力!$U$7="","",②選手情報入力!$U$7),IF(②選手情報入力!$U$8="","",②選手情報入力!$U$8))))</f>
        <v/>
      </c>
      <c r="AE84" t="str">
        <f>IF(E84="","",IF(②選手情報入力!T93="","",IF(K84=1,IF(②選手情報入力!$T$7="",0,1),IF(②選手情報入力!$T$8="",0,1))))</f>
        <v/>
      </c>
      <c r="AF84" t="str">
        <f>IF(E84="","",IF(②選手情報入力!T93="","",2))</f>
        <v/>
      </c>
      <c r="AG84" t="str">
        <f>IF(E84="","",IF(②選手情報入力!V93="","",IF(K84=1,種目情報!$J$5,種目情報!$J$7)))</f>
        <v/>
      </c>
      <c r="AH84" t="str">
        <f>IF(E84="","",IF(②選手情報入力!V93="","",IF(K84=1,IF(②選手情報入力!$W$7="","",②選手情報入力!$W$7),IF(②選手情報入力!$W$8="","",②選手情報入力!$W$8))))</f>
        <v/>
      </c>
      <c r="AI84" t="str">
        <f>IF(E84="","",IF(②選手情報入力!V93="","",IF(K84=1,IF(②選手情報入力!$V$7="",0,1),IF(②選手情報入力!$V$8="",0,1))))</f>
        <v/>
      </c>
      <c r="AJ84" t="str">
        <f>IF(E84="","",IF(②選手情報入力!V93="","",2))</f>
        <v/>
      </c>
    </row>
    <row r="85" spans="1:37">
      <c r="A85" t="str">
        <f t="shared" si="3"/>
        <v/>
      </c>
      <c r="B85" t="str">
        <f>IF(E85="","",①団体情報入力!$C$5)</f>
        <v/>
      </c>
      <c r="D85" t="str">
        <f>IF(E85="","",①団体情報入力!C$10)</f>
        <v/>
      </c>
      <c r="E85" t="str">
        <f>IF(②選手情報入力!C94="","",②選手情報入力!C94)</f>
        <v/>
      </c>
      <c r="F85" t="str">
        <f>IF(E85="","",②選手情報入力!D94)</f>
        <v/>
      </c>
      <c r="G85" t="str">
        <f>IF(E85="","",ASC(②選手情報入力!E94))</f>
        <v/>
      </c>
      <c r="H85" t="str">
        <f t="shared" si="4"/>
        <v/>
      </c>
      <c r="I85" t="str">
        <f>IF(E85="","",②選手情報入力!F94&amp;" "&amp;②選手情報入力!G94)</f>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5"/>
        <v/>
      </c>
      <c r="Q85" t="str">
        <f>IF(E85="","",IF(②選手情報入力!L94="","",IF(K85=1,VLOOKUP(②選手情報入力!L94,種目情報!$A$4:$B$167,2,FALSE),VLOOKUP(②選手情報入力!L94,種目情報!$E$4:$F$142,2,FALSE))))</f>
        <v/>
      </c>
      <c r="R85" t="str">
        <f>IF(E85="","",IF(②選手情報入力!M94="","",②選手情報入力!M94))</f>
        <v/>
      </c>
      <c r="S85" s="28"/>
      <c r="T85" t="str">
        <f>IF(E85="","",IF(②選手情報入力!L94="","",IF(K85=1,VLOOKUP(②選手情報入力!L94,種目情報!$A$4:$C$135,3,FALSE),VLOOKUP(②選手情報入力!L94,種目情報!$E$4:$G$135,3,FALSE))))</f>
        <v/>
      </c>
      <c r="U85" t="str">
        <f>IF(E85="","",IF(②選手情報入力!O94="","",IF(K85=1,VLOOKUP(②選手情報入力!O94,種目情報!$A$5:$B$151,2,FALSE),VLOOKUP(②選手情報入力!O94,種目情報!$E$5:$F$135,2,FALSE))))</f>
        <v/>
      </c>
      <c r="V85" t="str">
        <f>IF(E85="","",IF(②選手情報入力!P94="","",②選手情報入力!P94))</f>
        <v/>
      </c>
      <c r="W85" s="28"/>
      <c r="X85" t="str">
        <f>IF(E85="","",IF(②選手情報入力!O94="","",IF(K85=1,VLOOKUP(②選手情報入力!O94,種目情報!$A$5:$C$135,3,FALSE),VLOOKUP(②選手情報入力!O94,種目情報!$E$5:$G$135,3,FALSE))))</f>
        <v/>
      </c>
      <c r="Y85" t="str">
        <f>IF(E85="","",IF(②選手情報入力!R94="","",IF(K85=1,VLOOKUP(②選手情報入力!R94,種目情報!$A$5:$B$151,2,FALSE),VLOOKUP(②選手情報入力!R94,種目情報!$E$5:$F$135,2,FALSE))))</f>
        <v/>
      </c>
      <c r="Z85" t="str">
        <f>IF(E85="","",IF(②選手情報入力!S94="","",②選手情報入力!S94))</f>
        <v/>
      </c>
      <c r="AA85" s="28"/>
      <c r="AB85" t="str">
        <f>IF(E85="","",IF(②選手情報入力!R94="","",IF(K85=1,VLOOKUP(②選手情報入力!R94,種目情報!$A$5:$C$135,3,FALSE),VLOOKUP(②選手情報入力!R94,種目情報!$E$5:$G$135,3,FALSE))))</f>
        <v/>
      </c>
      <c r="AC85" t="str">
        <f>IF(E85="","",IF(②選手情報入力!T94="","",IF(K85=1,種目情報!$J$4,種目情報!$J$6)))</f>
        <v/>
      </c>
      <c r="AD85" t="str">
        <f>IF(E85="","",IF(②選手情報入力!T94="","",IF(K85=1,IF(②選手情報入力!$U$7="","",②選手情報入力!$U$7),IF(②選手情報入力!$U$8="","",②選手情報入力!$U$8))))</f>
        <v/>
      </c>
      <c r="AE85" t="str">
        <f>IF(E85="","",IF(②選手情報入力!T94="","",IF(K85=1,IF(②選手情報入力!$T$7="",0,1),IF(②選手情報入力!$T$8="",0,1))))</f>
        <v/>
      </c>
      <c r="AF85" t="str">
        <f>IF(E85="","",IF(②選手情報入力!T94="","",2))</f>
        <v/>
      </c>
      <c r="AG85" t="str">
        <f>IF(E85="","",IF(②選手情報入力!V94="","",IF(K85=1,種目情報!$J$5,種目情報!$J$7)))</f>
        <v/>
      </c>
      <c r="AH85" t="str">
        <f>IF(E85="","",IF(②選手情報入力!V94="","",IF(K85=1,IF(②選手情報入力!$W$7="","",②選手情報入力!$W$7),IF(②選手情報入力!$W$8="","",②選手情報入力!$W$8))))</f>
        <v/>
      </c>
      <c r="AI85" t="str">
        <f>IF(E85="","",IF(②選手情報入力!V94="","",IF(K85=1,IF(②選手情報入力!$V$7="",0,1),IF(②選手情報入力!$V$8="",0,1))))</f>
        <v/>
      </c>
      <c r="AJ85" t="str">
        <f>IF(E85="","",IF(②選手情報入力!V94="","",2))</f>
        <v/>
      </c>
    </row>
    <row r="86" spans="1:37">
      <c r="A86" t="str">
        <f t="shared" si="3"/>
        <v/>
      </c>
      <c r="B86" t="str">
        <f>IF(E86="","",①団体情報入力!$C$5)</f>
        <v/>
      </c>
      <c r="D86" t="str">
        <f>IF(E86="","",①団体情報入力!C$10)</f>
        <v/>
      </c>
      <c r="E86" t="str">
        <f>IF(②選手情報入力!C95="","",②選手情報入力!C95)</f>
        <v/>
      </c>
      <c r="F86" t="str">
        <f>IF(E86="","",②選手情報入力!D95)</f>
        <v/>
      </c>
      <c r="G86" t="str">
        <f>IF(E86="","",ASC(②選手情報入力!E95))</f>
        <v/>
      </c>
      <c r="H86" t="str">
        <f t="shared" si="4"/>
        <v/>
      </c>
      <c r="I86" t="str">
        <f>IF(E86="","",②選手情報入力!F95&amp;" "&amp;②選手情報入力!G95)</f>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5"/>
        <v/>
      </c>
      <c r="Q86" t="str">
        <f>IF(E86="","",IF(②選手情報入力!L95="","",IF(K86=1,VLOOKUP(②選手情報入力!L95,種目情報!$A$4:$B$167,2,FALSE),VLOOKUP(②選手情報入力!L95,種目情報!$E$4:$F$142,2,FALSE))))</f>
        <v/>
      </c>
      <c r="R86" t="str">
        <f>IF(E86="","",IF(②選手情報入力!M95="","",②選手情報入力!M95))</f>
        <v/>
      </c>
      <c r="S86" s="28"/>
      <c r="T86" t="str">
        <f>IF(E86="","",IF(②選手情報入力!L95="","",IF(K86=1,VLOOKUP(②選手情報入力!L95,種目情報!$A$4:$C$135,3,FALSE),VLOOKUP(②選手情報入力!L95,種目情報!$E$4:$G$135,3,FALSE))))</f>
        <v/>
      </c>
      <c r="U86" t="str">
        <f>IF(E86="","",IF(②選手情報入力!O95="","",IF(K86=1,VLOOKUP(②選手情報入力!O95,種目情報!$A$5:$B$151,2,FALSE),VLOOKUP(②選手情報入力!O95,種目情報!$E$5:$F$135,2,FALSE))))</f>
        <v/>
      </c>
      <c r="V86" t="str">
        <f>IF(E86="","",IF(②選手情報入力!P95="","",②選手情報入力!P95))</f>
        <v/>
      </c>
      <c r="W86" s="28"/>
      <c r="X86" t="str">
        <f>IF(E86="","",IF(②選手情報入力!O95="","",IF(K86=1,VLOOKUP(②選手情報入力!O95,種目情報!$A$5:$C$135,3,FALSE),VLOOKUP(②選手情報入力!O95,種目情報!$E$5:$G$135,3,FALSE))))</f>
        <v/>
      </c>
      <c r="Y86" t="str">
        <f>IF(E86="","",IF(②選手情報入力!R95="","",IF(K86=1,VLOOKUP(②選手情報入力!R95,種目情報!$A$5:$B$151,2,FALSE),VLOOKUP(②選手情報入力!R95,種目情報!$E$5:$F$135,2,FALSE))))</f>
        <v/>
      </c>
      <c r="Z86" t="str">
        <f>IF(E86="","",IF(②選手情報入力!S95="","",②選手情報入力!S95))</f>
        <v/>
      </c>
      <c r="AA86" s="28"/>
      <c r="AB86" t="str">
        <f>IF(E86="","",IF(②選手情報入力!R95="","",IF(K86=1,VLOOKUP(②選手情報入力!R95,種目情報!$A$5:$C$135,3,FALSE),VLOOKUP(②選手情報入力!R95,種目情報!$E$5:$G$135,3,FALSE))))</f>
        <v/>
      </c>
      <c r="AC86" t="str">
        <f>IF(E86="","",IF(②選手情報入力!T95="","",IF(K86=1,種目情報!$J$4,種目情報!$J$6)))</f>
        <v/>
      </c>
      <c r="AD86" t="str">
        <f>IF(E86="","",IF(②選手情報入力!T95="","",IF(K86=1,IF(②選手情報入力!$U$7="","",②選手情報入力!$U$7),IF(②選手情報入力!$U$8="","",②選手情報入力!$U$8))))</f>
        <v/>
      </c>
      <c r="AE86" t="str">
        <f>IF(E86="","",IF(②選手情報入力!T95="","",IF(K86=1,IF(②選手情報入力!$T$7="",0,1),IF(②選手情報入力!$T$8="",0,1))))</f>
        <v/>
      </c>
      <c r="AF86" t="str">
        <f>IF(E86="","",IF(②選手情報入力!T95="","",2))</f>
        <v/>
      </c>
      <c r="AG86" t="str">
        <f>IF(E86="","",IF(②選手情報入力!V95="","",IF(K86=1,種目情報!$J$5,種目情報!$J$7)))</f>
        <v/>
      </c>
      <c r="AH86" t="str">
        <f>IF(E86="","",IF(②選手情報入力!V95="","",IF(K86=1,IF(②選手情報入力!$W$7="","",②選手情報入力!$W$7),IF(②選手情報入力!$W$8="","",②選手情報入力!$W$8))))</f>
        <v/>
      </c>
      <c r="AI86" t="str">
        <f>IF(E86="","",IF(②選手情報入力!V95="","",IF(K86=1,IF(②選手情報入力!$V$7="",0,1),IF(②選手情報入力!$V$8="",0,1))))</f>
        <v/>
      </c>
      <c r="AJ86" t="str">
        <f>IF(E86="","",IF(②選手情報入力!V95="","",2))</f>
        <v/>
      </c>
    </row>
    <row r="87" spans="1:37">
      <c r="A87" t="str">
        <f t="shared" si="3"/>
        <v/>
      </c>
      <c r="B87" t="str">
        <f>IF(E87="","",①団体情報入力!$C$5)</f>
        <v/>
      </c>
      <c r="D87" t="str">
        <f>IF(E87="","",①団体情報入力!C$10)</f>
        <v/>
      </c>
      <c r="E87" t="str">
        <f>IF(②選手情報入力!C96="","",②選手情報入力!C96)</f>
        <v/>
      </c>
      <c r="F87" t="str">
        <f>IF(E87="","",②選手情報入力!D96)</f>
        <v/>
      </c>
      <c r="G87" t="str">
        <f>IF(E87="","",ASC(②選手情報入力!E96))</f>
        <v/>
      </c>
      <c r="H87" t="str">
        <f t="shared" si="4"/>
        <v/>
      </c>
      <c r="I87" t="str">
        <f>IF(E87="","",②選手情報入力!F96&amp;" "&amp;②選手情報入力!G96)</f>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5"/>
        <v/>
      </c>
      <c r="Q87" t="str">
        <f>IF(E87="","",IF(②選手情報入力!L96="","",IF(K87=1,VLOOKUP(②選手情報入力!L96,種目情報!$A$4:$B$167,2,FALSE),VLOOKUP(②選手情報入力!L96,種目情報!$E$4:$F$142,2,FALSE))))</f>
        <v/>
      </c>
      <c r="R87" t="str">
        <f>IF(E87="","",IF(②選手情報入力!M96="","",②選手情報入力!M96))</f>
        <v/>
      </c>
      <c r="S87" s="28"/>
      <c r="T87" t="str">
        <f>IF(E87="","",IF(②選手情報入力!L96="","",IF(K87=1,VLOOKUP(②選手情報入力!L96,種目情報!$A$4:$C$135,3,FALSE),VLOOKUP(②選手情報入力!L96,種目情報!$E$4:$G$135,3,FALSE))))</f>
        <v/>
      </c>
      <c r="U87" t="str">
        <f>IF(E87="","",IF(②選手情報入力!O96="","",IF(K87=1,VLOOKUP(②選手情報入力!O96,種目情報!$A$5:$B$151,2,FALSE),VLOOKUP(②選手情報入力!O96,種目情報!$E$5:$F$135,2,FALSE))))</f>
        <v/>
      </c>
      <c r="V87" t="str">
        <f>IF(E87="","",IF(②選手情報入力!P96="","",②選手情報入力!P96))</f>
        <v/>
      </c>
      <c r="W87" s="28"/>
      <c r="X87" t="str">
        <f>IF(E87="","",IF(②選手情報入力!O96="","",IF(K87=1,VLOOKUP(②選手情報入力!O96,種目情報!$A$5:$C$135,3,FALSE),VLOOKUP(②選手情報入力!O96,種目情報!$E$5:$G$135,3,FALSE))))</f>
        <v/>
      </c>
      <c r="Y87" t="str">
        <f>IF(E87="","",IF(②選手情報入力!R96="","",IF(K87=1,VLOOKUP(②選手情報入力!R96,種目情報!$A$5:$B$151,2,FALSE),VLOOKUP(②選手情報入力!R96,種目情報!$E$5:$F$135,2,FALSE))))</f>
        <v/>
      </c>
      <c r="Z87" t="str">
        <f>IF(E87="","",IF(②選手情報入力!S96="","",②選手情報入力!S96))</f>
        <v/>
      </c>
      <c r="AA87" s="28"/>
      <c r="AB87" t="str">
        <f>IF(E87="","",IF(②選手情報入力!R96="","",IF(K87=1,VLOOKUP(②選手情報入力!R96,種目情報!$A$5:$C$135,3,FALSE),VLOOKUP(②選手情報入力!R96,種目情報!$E$5:$G$135,3,FALSE))))</f>
        <v/>
      </c>
      <c r="AC87" t="str">
        <f>IF(E87="","",IF(②選手情報入力!T96="","",IF(K87=1,種目情報!$J$4,種目情報!$J$6)))</f>
        <v/>
      </c>
      <c r="AD87" t="str">
        <f>IF(E87="","",IF(②選手情報入力!T96="","",IF(K87=1,IF(②選手情報入力!$U$7="","",②選手情報入力!$U$7),IF(②選手情報入力!$U$8="","",②選手情報入力!$U$8))))</f>
        <v/>
      </c>
      <c r="AE87" t="str">
        <f>IF(E87="","",IF(②選手情報入力!T96="","",IF(K87=1,IF(②選手情報入力!$T$7="",0,1),IF(②選手情報入力!$T$8="",0,1))))</f>
        <v/>
      </c>
      <c r="AF87" t="str">
        <f>IF(E87="","",IF(②選手情報入力!T96="","",2))</f>
        <v/>
      </c>
      <c r="AG87" t="str">
        <f>IF(E87="","",IF(②選手情報入力!V96="","",IF(K87=1,種目情報!$J$5,種目情報!$J$7)))</f>
        <v/>
      </c>
      <c r="AH87" t="str">
        <f>IF(E87="","",IF(②選手情報入力!V96="","",IF(K87=1,IF(②選手情報入力!$W$7="","",②選手情報入力!$W$7),IF(②選手情報入力!$W$8="","",②選手情報入力!$W$8))))</f>
        <v/>
      </c>
      <c r="AI87" t="str">
        <f>IF(E87="","",IF(②選手情報入力!V96="","",IF(K87=1,IF(②選手情報入力!$V$7="",0,1),IF(②選手情報入力!$V$8="",0,1))))</f>
        <v/>
      </c>
      <c r="AJ87" t="str">
        <f>IF(E87="","",IF(②選手情報入力!V96="","",2))</f>
        <v/>
      </c>
    </row>
    <row r="88" spans="1:37">
      <c r="A88" t="str">
        <f t="shared" si="3"/>
        <v/>
      </c>
      <c r="B88" t="str">
        <f>IF(E88="","",①団体情報入力!$C$5)</f>
        <v/>
      </c>
      <c r="D88" t="str">
        <f>IF(E88="","",①団体情報入力!C$10)</f>
        <v/>
      </c>
      <c r="E88" t="str">
        <f>IF(②選手情報入力!C97="","",②選手情報入力!C97)</f>
        <v/>
      </c>
      <c r="F88" t="str">
        <f>IF(E88="","",②選手情報入力!D97)</f>
        <v/>
      </c>
      <c r="G88" t="str">
        <f>IF(E88="","",ASC(②選手情報入力!E97))</f>
        <v/>
      </c>
      <c r="H88" t="str">
        <f t="shared" si="4"/>
        <v/>
      </c>
      <c r="I88" t="str">
        <f>IF(E88="","",②選手情報入力!F97&amp;" "&amp;②選手情報入力!G97)</f>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5"/>
        <v/>
      </c>
      <c r="Q88" t="str">
        <f>IF(E88="","",IF(②選手情報入力!L97="","",IF(K88=1,VLOOKUP(②選手情報入力!L97,種目情報!$A$4:$B$167,2,FALSE),VLOOKUP(②選手情報入力!L97,種目情報!$E$4:$F$142,2,FALSE))))</f>
        <v/>
      </c>
      <c r="R88" t="str">
        <f>IF(E88="","",IF(②選手情報入力!M97="","",②選手情報入力!M97))</f>
        <v/>
      </c>
      <c r="S88" s="28"/>
      <c r="T88" t="str">
        <f>IF(E88="","",IF(②選手情報入力!L97="","",IF(K88=1,VLOOKUP(②選手情報入力!L97,種目情報!$A$4:$C$135,3,FALSE),VLOOKUP(②選手情報入力!L97,種目情報!$E$4:$G$135,3,FALSE))))</f>
        <v/>
      </c>
      <c r="U88" t="str">
        <f>IF(E88="","",IF(②選手情報入力!O97="","",IF(K88=1,VLOOKUP(②選手情報入力!O97,種目情報!$A$5:$B$151,2,FALSE),VLOOKUP(②選手情報入力!O97,種目情報!$E$5:$F$135,2,FALSE))))</f>
        <v/>
      </c>
      <c r="V88" t="str">
        <f>IF(E88="","",IF(②選手情報入力!P97="","",②選手情報入力!P97))</f>
        <v/>
      </c>
      <c r="W88" s="28"/>
      <c r="X88" t="str">
        <f>IF(E88="","",IF(②選手情報入力!O97="","",IF(K88=1,VLOOKUP(②選手情報入力!O97,種目情報!$A$5:$C$135,3,FALSE),VLOOKUP(②選手情報入力!O97,種目情報!$E$5:$G$135,3,FALSE))))</f>
        <v/>
      </c>
      <c r="Y88" t="str">
        <f>IF(E88="","",IF(②選手情報入力!R97="","",IF(K88=1,VLOOKUP(②選手情報入力!R97,種目情報!$A$5:$B$151,2,FALSE),VLOOKUP(②選手情報入力!R97,種目情報!$E$5:$F$135,2,FALSE))))</f>
        <v/>
      </c>
      <c r="Z88" t="str">
        <f>IF(E88="","",IF(②選手情報入力!S97="","",②選手情報入力!S97))</f>
        <v/>
      </c>
      <c r="AA88" s="28"/>
      <c r="AB88" t="str">
        <f>IF(E88="","",IF(②選手情報入力!R97="","",IF(K88=1,VLOOKUP(②選手情報入力!R97,種目情報!$A$5:$C$135,3,FALSE),VLOOKUP(②選手情報入力!R97,種目情報!$E$5:$G$135,3,FALSE))))</f>
        <v/>
      </c>
      <c r="AC88" t="str">
        <f>IF(E88="","",IF(②選手情報入力!T97="","",IF(K88=1,種目情報!$J$4,種目情報!$J$6)))</f>
        <v/>
      </c>
      <c r="AD88" t="str">
        <f>IF(E88="","",IF(②選手情報入力!T97="","",IF(K88=1,IF(②選手情報入力!$U$7="","",②選手情報入力!$U$7),IF(②選手情報入力!$U$8="","",②選手情報入力!$U$8))))</f>
        <v/>
      </c>
      <c r="AE88" t="str">
        <f>IF(E88="","",IF(②選手情報入力!T97="","",IF(K88=1,IF(②選手情報入力!$T$7="",0,1),IF(②選手情報入力!$T$8="",0,1))))</f>
        <v/>
      </c>
      <c r="AF88" t="str">
        <f>IF(E88="","",IF(②選手情報入力!T97="","",2))</f>
        <v/>
      </c>
      <c r="AG88" t="str">
        <f>IF(E88="","",IF(②選手情報入力!V97="","",IF(K88=1,種目情報!$J$5,種目情報!$J$7)))</f>
        <v/>
      </c>
      <c r="AH88" t="str">
        <f>IF(E88="","",IF(②選手情報入力!V97="","",IF(K88=1,IF(②選手情報入力!$W$7="","",②選手情報入力!$W$7),IF(②選手情報入力!$W$8="","",②選手情報入力!$W$8))))</f>
        <v/>
      </c>
      <c r="AI88" t="str">
        <f>IF(E88="","",IF(②選手情報入力!V97="","",IF(K88=1,IF(②選手情報入力!$V$7="",0,1),IF(②選手情報入力!$V$8="",0,1))))</f>
        <v/>
      </c>
      <c r="AJ88" t="str">
        <f>IF(E88="","",IF(②選手情報入力!V97="","",2))</f>
        <v/>
      </c>
    </row>
    <row r="89" spans="1:37">
      <c r="A89" t="str">
        <f t="shared" si="3"/>
        <v/>
      </c>
      <c r="B89" t="str">
        <f>IF(E89="","",①団体情報入力!$C$5)</f>
        <v/>
      </c>
      <c r="D89" t="str">
        <f>IF(E89="","",①団体情報入力!C$10)</f>
        <v/>
      </c>
      <c r="E89" t="str">
        <f>IF(②選手情報入力!C98="","",②選手情報入力!C98)</f>
        <v/>
      </c>
      <c r="F89" t="str">
        <f>IF(E89="","",②選手情報入力!D98)</f>
        <v/>
      </c>
      <c r="G89" t="str">
        <f>IF(E89="","",ASC(②選手情報入力!E98))</f>
        <v/>
      </c>
      <c r="H89" t="str">
        <f t="shared" si="4"/>
        <v/>
      </c>
      <c r="I89" t="str">
        <f>IF(E89="","",②選手情報入力!F98&amp;" "&amp;②選手情報入力!G98)</f>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5"/>
        <v/>
      </c>
      <c r="Q89" t="str">
        <f>IF(E89="","",IF(②選手情報入力!L98="","",IF(K89=1,VLOOKUP(②選手情報入力!L98,種目情報!$A$4:$B$167,2,FALSE),VLOOKUP(②選手情報入力!L98,種目情報!$E$4:$F$142,2,FALSE))))</f>
        <v/>
      </c>
      <c r="R89" t="str">
        <f>IF(E89="","",IF(②選手情報入力!M98="","",②選手情報入力!M98))</f>
        <v/>
      </c>
      <c r="S89" s="28"/>
      <c r="T89" t="str">
        <f>IF(E89="","",IF(②選手情報入力!L98="","",IF(K89=1,VLOOKUP(②選手情報入力!L98,種目情報!$A$4:$C$135,3,FALSE),VLOOKUP(②選手情報入力!L98,種目情報!$E$4:$G$135,3,FALSE))))</f>
        <v/>
      </c>
      <c r="U89" t="str">
        <f>IF(E89="","",IF(②選手情報入力!O98="","",IF(K89=1,VLOOKUP(②選手情報入力!O98,種目情報!$A$5:$B$151,2,FALSE),VLOOKUP(②選手情報入力!O98,種目情報!$E$5:$F$135,2,FALSE))))</f>
        <v/>
      </c>
      <c r="V89" t="str">
        <f>IF(E89="","",IF(②選手情報入力!P98="","",②選手情報入力!P98))</f>
        <v/>
      </c>
      <c r="W89" s="28"/>
      <c r="X89" t="str">
        <f>IF(E89="","",IF(②選手情報入力!O98="","",IF(K89=1,VLOOKUP(②選手情報入力!O98,種目情報!$A$5:$C$135,3,FALSE),VLOOKUP(②選手情報入力!O98,種目情報!$E$5:$G$135,3,FALSE))))</f>
        <v/>
      </c>
      <c r="Y89" t="str">
        <f>IF(E89="","",IF(②選手情報入力!R98="","",IF(K89=1,VLOOKUP(②選手情報入力!R98,種目情報!$A$5:$B$151,2,FALSE),VLOOKUP(②選手情報入力!R98,種目情報!$E$5:$F$135,2,FALSE))))</f>
        <v/>
      </c>
      <c r="Z89" t="str">
        <f>IF(E89="","",IF(②選手情報入力!S98="","",②選手情報入力!S98))</f>
        <v/>
      </c>
      <c r="AA89" s="28"/>
      <c r="AB89" t="str">
        <f>IF(E89="","",IF(②選手情報入力!R98="","",IF(K89=1,VLOOKUP(②選手情報入力!R98,種目情報!$A$5:$C$135,3,FALSE),VLOOKUP(②選手情報入力!R98,種目情報!$E$5:$G$135,3,FALSE))))</f>
        <v/>
      </c>
      <c r="AC89" t="str">
        <f>IF(E89="","",IF(②選手情報入力!T98="","",IF(K89=1,種目情報!$J$4,種目情報!$J$6)))</f>
        <v/>
      </c>
      <c r="AD89" t="str">
        <f>IF(E89="","",IF(②選手情報入力!T98="","",IF(K89=1,IF(②選手情報入力!$U$7="","",②選手情報入力!$U$7),IF(②選手情報入力!$U$8="","",②選手情報入力!$U$8))))</f>
        <v/>
      </c>
      <c r="AE89" t="str">
        <f>IF(E89="","",IF(②選手情報入力!T98="","",IF(K89=1,IF(②選手情報入力!$T$7="",0,1),IF(②選手情報入力!$T$8="",0,1))))</f>
        <v/>
      </c>
      <c r="AF89" t="str">
        <f>IF(E89="","",IF(②選手情報入力!T98="","",2))</f>
        <v/>
      </c>
      <c r="AG89" t="str">
        <f>IF(E89="","",IF(②選手情報入力!V98="","",IF(K89=1,種目情報!$J$5,種目情報!$J$7)))</f>
        <v/>
      </c>
      <c r="AH89" t="str">
        <f>IF(E89="","",IF(②選手情報入力!V98="","",IF(K89=1,IF(②選手情報入力!$W$7="","",②選手情報入力!$W$7),IF(②選手情報入力!$W$8="","",②選手情報入力!$W$8))))</f>
        <v/>
      </c>
      <c r="AI89" t="str">
        <f>IF(E89="","",IF(②選手情報入力!V98="","",IF(K89=1,IF(②選手情報入力!$V$7="",0,1),IF(②選手情報入力!$V$8="",0,1))))</f>
        <v/>
      </c>
      <c r="AJ89" t="str">
        <f>IF(E89="","",IF(②選手情報入力!V98="","",2))</f>
        <v/>
      </c>
    </row>
    <row r="90" spans="1:37">
      <c r="A90" t="str">
        <f t="shared" si="3"/>
        <v/>
      </c>
      <c r="B90" t="str">
        <f>IF(E90="","",①団体情報入力!$C$5)</f>
        <v/>
      </c>
      <c r="D90" t="str">
        <f>IF(E90="","",①団体情報入力!C$10)</f>
        <v/>
      </c>
      <c r="E90" t="str">
        <f>IF(②選手情報入力!C99="","",②選手情報入力!C99)</f>
        <v/>
      </c>
      <c r="F90" t="str">
        <f>IF(E90="","",②選手情報入力!D99)</f>
        <v/>
      </c>
      <c r="G90" t="str">
        <f>IF(E90="","",ASC(②選手情報入力!E99))</f>
        <v/>
      </c>
      <c r="H90" t="str">
        <f t="shared" si="4"/>
        <v/>
      </c>
      <c r="I90" t="str">
        <f>IF(E90="","",②選手情報入力!F99&amp;" "&amp;②選手情報入力!G99)</f>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5"/>
        <v/>
      </c>
      <c r="Q90" t="str">
        <f>IF(E90="","",IF(②選手情報入力!L99="","",IF(K90=1,VLOOKUP(②選手情報入力!L99,種目情報!$A$4:$B$167,2,FALSE),VLOOKUP(②選手情報入力!L99,種目情報!$E$4:$F$142,2,FALSE))))</f>
        <v/>
      </c>
      <c r="R90" t="str">
        <f>IF(E90="","",IF(②選手情報入力!M99="","",②選手情報入力!M99))</f>
        <v/>
      </c>
      <c r="S90" s="28"/>
      <c r="T90" t="str">
        <f>IF(E90="","",IF(②選手情報入力!L99="","",IF(K90=1,VLOOKUP(②選手情報入力!L99,種目情報!$A$4:$C$135,3,FALSE),VLOOKUP(②選手情報入力!L99,種目情報!$E$4:$G$135,3,FALSE))))</f>
        <v/>
      </c>
      <c r="U90" t="str">
        <f>IF(E90="","",IF(②選手情報入力!O99="","",IF(K90=1,VLOOKUP(②選手情報入力!O99,種目情報!$A$5:$B$151,2,FALSE),VLOOKUP(②選手情報入力!O99,種目情報!$E$5:$F$135,2,FALSE))))</f>
        <v/>
      </c>
      <c r="V90" t="str">
        <f>IF(E90="","",IF(②選手情報入力!P99="","",②選手情報入力!P99))</f>
        <v/>
      </c>
      <c r="W90" s="28"/>
      <c r="X90" t="str">
        <f>IF(E90="","",IF(②選手情報入力!O99="","",IF(K90=1,VLOOKUP(②選手情報入力!O99,種目情報!$A$5:$C$135,3,FALSE),VLOOKUP(②選手情報入力!O99,種目情報!$E$5:$G$135,3,FALSE))))</f>
        <v/>
      </c>
      <c r="Y90" t="str">
        <f>IF(E90="","",IF(②選手情報入力!R99="","",IF(K90=1,VLOOKUP(②選手情報入力!R99,種目情報!$A$5:$B$151,2,FALSE),VLOOKUP(②選手情報入力!R99,種目情報!$E$5:$F$135,2,FALSE))))</f>
        <v/>
      </c>
      <c r="Z90" t="str">
        <f>IF(E90="","",IF(②選手情報入力!S99="","",②選手情報入力!S99))</f>
        <v/>
      </c>
      <c r="AA90" s="28"/>
      <c r="AB90" t="str">
        <f>IF(E90="","",IF(②選手情報入力!R99="","",IF(K90=1,VLOOKUP(②選手情報入力!R99,種目情報!$A$5:$C$135,3,FALSE),VLOOKUP(②選手情報入力!R99,種目情報!$E$5:$G$135,3,FALSE))))</f>
        <v/>
      </c>
      <c r="AC90" t="str">
        <f>IF(E90="","",IF(②選手情報入力!T99="","",IF(K90=1,種目情報!$J$4,種目情報!$J$6)))</f>
        <v/>
      </c>
      <c r="AD90" t="str">
        <f>IF(E90="","",IF(②選手情報入力!T99="","",IF(K90=1,IF(②選手情報入力!$U$7="","",②選手情報入力!$U$7),IF(②選手情報入力!$U$8="","",②選手情報入力!$U$8))))</f>
        <v/>
      </c>
      <c r="AE90" t="str">
        <f>IF(E90="","",IF(②選手情報入力!T99="","",IF(K90=1,IF(②選手情報入力!$T$7="",0,1),IF(②選手情報入力!$T$8="",0,1))))</f>
        <v/>
      </c>
      <c r="AF90" t="str">
        <f>IF(E90="","",IF(②選手情報入力!T99="","",2))</f>
        <v/>
      </c>
      <c r="AG90" t="str">
        <f>IF(E90="","",IF(②選手情報入力!V99="","",IF(K90=1,種目情報!$J$5,種目情報!$J$7)))</f>
        <v/>
      </c>
      <c r="AH90" t="str">
        <f>IF(E90="","",IF(②選手情報入力!V99="","",IF(K90=1,IF(②選手情報入力!$W$7="","",②選手情報入力!$W$7),IF(②選手情報入力!$W$8="","",②選手情報入力!$W$8))))</f>
        <v/>
      </c>
      <c r="AI90" t="str">
        <f>IF(E90="","",IF(②選手情報入力!V99="","",IF(K90=1,IF(②選手情報入力!$V$7="",0,1),IF(②選手情報入力!$V$8="",0,1))))</f>
        <v/>
      </c>
      <c r="AJ90" t="str">
        <f>IF(E90="","",IF(②選手情報入力!V99="","",2))</f>
        <v/>
      </c>
    </row>
    <row r="91" spans="1:37">
      <c r="A91" t="str">
        <f t="shared" si="3"/>
        <v/>
      </c>
      <c r="B91" t="str">
        <f>IF(E91="","",①団体情報入力!$C$5)</f>
        <v/>
      </c>
      <c r="D91" t="str">
        <f>IF(E91="","",①団体情報入力!C$10)</f>
        <v/>
      </c>
      <c r="E91" t="str">
        <f>IF(②選手情報入力!C100="","",②選手情報入力!C100)</f>
        <v/>
      </c>
      <c r="F91" t="str">
        <f>IF(E91="","",②選手情報入力!D100)</f>
        <v/>
      </c>
      <c r="G91" t="str">
        <f>IF(E91="","",ASC(②選手情報入力!E100))</f>
        <v/>
      </c>
      <c r="H91" t="str">
        <f t="shared" si="4"/>
        <v/>
      </c>
      <c r="I91" t="str">
        <f>IF(E91="","",②選手情報入力!F100&amp;" "&amp;②選手情報入力!G100)</f>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5"/>
        <v/>
      </c>
      <c r="Q91" t="str">
        <f>IF(E91="","",IF(②選手情報入力!L100="","",IF(K91=1,VLOOKUP(②選手情報入力!L100,種目情報!$A$4:$B$167,2,FALSE),VLOOKUP(②選手情報入力!L100,種目情報!$E$4:$F$142,2,FALSE))))</f>
        <v/>
      </c>
      <c r="R91" t="str">
        <f>IF(E91="","",IF(②選手情報入力!M100="","",②選手情報入力!M100))</f>
        <v/>
      </c>
      <c r="S91" s="28"/>
      <c r="T91" t="str">
        <f>IF(E91="","",IF(②選手情報入力!L100="","",IF(K91=1,VLOOKUP(②選手情報入力!L100,種目情報!$A$4:$C$135,3,FALSE),VLOOKUP(②選手情報入力!L100,種目情報!$E$4:$G$135,3,FALSE))))</f>
        <v/>
      </c>
      <c r="U91" t="str">
        <f>IF(E91="","",IF(②選手情報入力!O100="","",IF(K91=1,VLOOKUP(②選手情報入力!O100,種目情報!$A$5:$B$151,2,FALSE),VLOOKUP(②選手情報入力!O100,種目情報!$E$5:$F$135,2,FALSE))))</f>
        <v/>
      </c>
      <c r="V91" t="str">
        <f>IF(E91="","",IF(②選手情報入力!P100="","",②選手情報入力!P100))</f>
        <v/>
      </c>
      <c r="W91" s="28"/>
      <c r="X91" t="str">
        <f>IF(E91="","",IF(②選手情報入力!O100="","",IF(K91=1,VLOOKUP(②選手情報入力!O100,種目情報!$A$5:$C$135,3,FALSE),VLOOKUP(②選手情報入力!O100,種目情報!$E$5:$G$135,3,FALSE))))</f>
        <v/>
      </c>
      <c r="Y91" t="str">
        <f>IF(E91="","",IF(②選手情報入力!R100="","",IF(K91=1,VLOOKUP(②選手情報入力!R100,種目情報!$A$5:$B$151,2,FALSE),VLOOKUP(②選手情報入力!R100,種目情報!$E$5:$F$135,2,FALSE))))</f>
        <v/>
      </c>
      <c r="Z91" t="str">
        <f>IF(E91="","",IF(②選手情報入力!S100="","",②選手情報入力!S100))</f>
        <v/>
      </c>
      <c r="AA91" s="28"/>
      <c r="AB91" t="str">
        <f>IF(E91="","",IF(②選手情報入力!R100="","",IF(K91=1,VLOOKUP(②選手情報入力!R100,種目情報!$A$5:$C$135,3,FALSE),VLOOKUP(②選手情報入力!R100,種目情報!$E$5:$G$135,3,FALSE))))</f>
        <v/>
      </c>
      <c r="AC91" t="str">
        <f>IF(E91="","",IF(②選手情報入力!T100="","",IF(K91=1,種目情報!$J$4,種目情報!$J$6)))</f>
        <v/>
      </c>
      <c r="AD91" t="str">
        <f>IF(E91="","",IF(②選手情報入力!T100="","",IF(K91=1,IF(②選手情報入力!$U$7="","",②選手情報入力!$U$7),IF(②選手情報入力!$U$8="","",②選手情報入力!$U$8))))</f>
        <v/>
      </c>
      <c r="AE91" t="str">
        <f>IF(E91="","",IF(②選手情報入力!T100="","",IF(K91=1,IF(②選手情報入力!$T$7="",0,1),IF(②選手情報入力!$T$8="",0,1))))</f>
        <v/>
      </c>
      <c r="AF91" t="str">
        <f>IF(E91="","",IF(②選手情報入力!T100="","",2))</f>
        <v/>
      </c>
      <c r="AG91" t="str">
        <f>IF(E91="","",IF(②選手情報入力!V100="","",IF(K91=1,種目情報!$J$5,種目情報!$J$7)))</f>
        <v/>
      </c>
      <c r="AH91" t="str">
        <f>IF(E91="","",IF(②選手情報入力!V100="","",IF(K91=1,IF(②選手情報入力!$W$7="","",②選手情報入力!$W$7),IF(②選手情報入力!$W$8="","",②選手情報入力!$W$8))))</f>
        <v/>
      </c>
      <c r="AI91" t="str">
        <f>IF(E91="","",IF(②選手情報入力!V100="","",IF(K91=1,IF(②選手情報入力!$V$7="",0,1),IF(②選手情報入力!$V$8="",0,1))))</f>
        <v/>
      </c>
      <c r="AJ91" t="str">
        <f>IF(E91="","",IF(②選手情報入力!V100="","",2))</f>
        <v/>
      </c>
    </row>
    <row r="92" spans="1:37">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sheetData>
  <sheetProtection sheet="1" objects="1" scenarios="1"/>
  <phoneticPr fontId="6"/>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D18" sqref="D18"/>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50</v>
      </c>
      <c r="B1" t="s">
        <v>51</v>
      </c>
      <c r="C1" t="s">
        <v>52</v>
      </c>
      <c r="D1" t="s">
        <v>53</v>
      </c>
      <c r="E1" t="s">
        <v>54</v>
      </c>
      <c r="F1" t="s">
        <v>55</v>
      </c>
      <c r="G1" t="s">
        <v>56</v>
      </c>
      <c r="H1" t="s">
        <v>3</v>
      </c>
      <c r="I1" t="s">
        <v>8</v>
      </c>
      <c r="J1" t="s">
        <v>57</v>
      </c>
      <c r="K1" t="s">
        <v>58</v>
      </c>
      <c r="L1" t="s">
        <v>59</v>
      </c>
      <c r="M1" t="s">
        <v>60</v>
      </c>
    </row>
    <row r="2" spans="1:13">
      <c r="A2" t="str">
        <f>IF(③リレー情報確認!C8="","",410000+①団体情報入力!$C$5*10)</f>
        <v/>
      </c>
      <c r="B2" t="str">
        <f>IF(A2="","",①団体情報入力!$C$5)</f>
        <v/>
      </c>
      <c r="C2" t="str">
        <f>IF(A2="","",③リレー情報確認!$J$1)</f>
        <v/>
      </c>
      <c r="D2" t="str">
        <f>IF(A2="","",③リレー情報確認!$P$1)</f>
        <v/>
      </c>
      <c r="G2">
        <v>1</v>
      </c>
      <c r="H2" t="str">
        <f>IF(A2="","",③リレー情報確認!E8)</f>
        <v/>
      </c>
      <c r="I2" t="str">
        <f>IF(A2="","",③リレー情報確認!D8)</f>
        <v/>
      </c>
      <c r="J2" t="s">
        <v>1416</v>
      </c>
      <c r="K2" t="str">
        <f>IF(A2="","",③リレー情報確認!$F$8)</f>
        <v/>
      </c>
      <c r="L2" t="str">
        <f>IF(A2="","",IF(②選手情報入力!$T$6="",0,1))</f>
        <v/>
      </c>
      <c r="M2" t="s">
        <v>1416</v>
      </c>
    </row>
    <row r="3" spans="1:13">
      <c r="A3" t="str">
        <f>IF(③リレー情報確認!C9="","",410000+①団体情報入力!$C$5*10)</f>
        <v/>
      </c>
      <c r="B3" t="str">
        <f>IF(A3="","",①団体情報入力!$C$5)</f>
        <v/>
      </c>
      <c r="C3" t="str">
        <f>IF(A3="","",③リレー情報確認!$J$1)</f>
        <v/>
      </c>
      <c r="D3" t="str">
        <f>IF(A3="","",③リレー情報確認!$P$1)</f>
        <v/>
      </c>
      <c r="G3">
        <v>2</v>
      </c>
      <c r="H3" t="str">
        <f>IF(A3="","",③リレー情報確認!E9)</f>
        <v/>
      </c>
      <c r="I3" t="str">
        <f>IF(A3="","",③リレー情報確認!D9)</f>
        <v/>
      </c>
      <c r="J3" t="s">
        <v>1416</v>
      </c>
      <c r="K3" t="str">
        <f>IF(A3="","",③リレー情報確認!$F$8)</f>
        <v/>
      </c>
      <c r="L3" t="str">
        <f>IF(A3="","",IF(②選手情報入力!$T$6="",0,1))</f>
        <v/>
      </c>
      <c r="M3" t="s">
        <v>1416</v>
      </c>
    </row>
    <row r="4" spans="1:13">
      <c r="A4" t="str">
        <f>IF(③リレー情報確認!C10="","",410000+①団体情報入力!$C$5*10)</f>
        <v/>
      </c>
      <c r="B4" t="str">
        <f>IF(A4="","",①団体情報入力!$C$5)</f>
        <v/>
      </c>
      <c r="C4" t="str">
        <f>IF(A4="","",③リレー情報確認!$J$1)</f>
        <v/>
      </c>
      <c r="D4" t="str">
        <f>IF(A4="","",③リレー情報確認!$P$1)</f>
        <v/>
      </c>
      <c r="G4">
        <v>3</v>
      </c>
      <c r="H4" t="str">
        <f>IF(A4="","",③リレー情報確認!E10)</f>
        <v/>
      </c>
      <c r="I4" t="str">
        <f>IF(A4="","",③リレー情報確認!D10)</f>
        <v/>
      </c>
      <c r="J4" t="s">
        <v>1416</v>
      </c>
      <c r="K4" t="str">
        <f>IF(A4="","",③リレー情報確認!$F$8)</f>
        <v/>
      </c>
      <c r="L4" t="str">
        <f>IF(A4="","",IF(②選手情報入力!$T$6="",0,1))</f>
        <v/>
      </c>
      <c r="M4" t="s">
        <v>1416</v>
      </c>
    </row>
    <row r="5" spans="1:13">
      <c r="A5" t="str">
        <f>IF(③リレー情報確認!C11="","",410000+①団体情報入力!$C$5*10)</f>
        <v/>
      </c>
      <c r="B5" t="str">
        <f>IF(A5="","",①団体情報入力!$C$5)</f>
        <v/>
      </c>
      <c r="C5" t="str">
        <f>IF(A5="","",③リレー情報確認!$J$1)</f>
        <v/>
      </c>
      <c r="D5" t="str">
        <f>IF(A5="","",③リレー情報確認!$P$1)</f>
        <v/>
      </c>
      <c r="G5">
        <v>4</v>
      </c>
      <c r="H5" t="str">
        <f>IF(A5="","",③リレー情報確認!E11)</f>
        <v/>
      </c>
      <c r="I5" t="str">
        <f>IF(A5="","",③リレー情報確認!D11)</f>
        <v/>
      </c>
      <c r="J5" t="s">
        <v>1416</v>
      </c>
      <c r="K5" t="str">
        <f>IF(A5="","",③リレー情報確認!$F$8)</f>
        <v/>
      </c>
      <c r="L5" t="str">
        <f>IF(A5="","",IF(②選手情報入力!$T$6="",0,1))</f>
        <v/>
      </c>
      <c r="M5" t="s">
        <v>1416</v>
      </c>
    </row>
    <row r="6" spans="1:13">
      <c r="A6" t="str">
        <f>IF(③リレー情報確認!C12="","",410000+①団体情報入力!$C$5*10)</f>
        <v/>
      </c>
      <c r="B6" t="str">
        <f>IF(A6="","",①団体情報入力!$C$5)</f>
        <v/>
      </c>
      <c r="C6" t="str">
        <f>IF(A6="","",③リレー情報確認!$J$1)</f>
        <v/>
      </c>
      <c r="D6" t="str">
        <f>IF(A6="","",③リレー情報確認!$P$1)</f>
        <v/>
      </c>
      <c r="G6">
        <v>5</v>
      </c>
      <c r="H6" t="str">
        <f>IF(A6="","",③リレー情報確認!E12)</f>
        <v/>
      </c>
      <c r="I6" t="str">
        <f>IF(A6="","",③リレー情報確認!D12)</f>
        <v/>
      </c>
      <c r="J6" t="s">
        <v>1416</v>
      </c>
      <c r="K6" t="str">
        <f>IF(A6="","",③リレー情報確認!$F$8)</f>
        <v/>
      </c>
      <c r="L6" t="str">
        <f>IF(A6="","",IF(②選手情報入力!$T$6="",0,1))</f>
        <v/>
      </c>
      <c r="M6" t="s">
        <v>1416</v>
      </c>
    </row>
    <row r="7" spans="1:13">
      <c r="A7" t="str">
        <f>IF(③リレー情報確認!C13="","",410000+①団体情報入力!$C$5*10)</f>
        <v/>
      </c>
      <c r="B7" t="str">
        <f>IF(A7="","",①団体情報入力!$C$5)</f>
        <v/>
      </c>
      <c r="C7" t="str">
        <f>IF(A7="","",③リレー情報確認!$J$1)</f>
        <v/>
      </c>
      <c r="D7" t="str">
        <f>IF(A7="","",③リレー情報確認!$P$1)</f>
        <v/>
      </c>
      <c r="G7">
        <v>6</v>
      </c>
      <c r="H7" t="str">
        <f>IF(A7="","",③リレー情報確認!E13)</f>
        <v/>
      </c>
      <c r="I7" t="str">
        <f>IF(A7="","",③リレー情報確認!D13)</f>
        <v/>
      </c>
      <c r="J7" t="s">
        <v>1416</v>
      </c>
      <c r="K7" t="str">
        <f>IF(A7="","",③リレー情報確認!$F$8)</f>
        <v/>
      </c>
      <c r="L7" t="str">
        <f>IF(A7="","",IF(②選手情報入力!$T$6="",0,1))</f>
        <v/>
      </c>
      <c r="M7" t="s">
        <v>1416</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
        <v>1416</v>
      </c>
      <c r="K8" s="10" t="str">
        <f>IF(A8="","",③リレー情報確認!$L$8)</f>
        <v/>
      </c>
      <c r="L8" s="10" t="str">
        <f>IF(A8="","",IF(②選手情報入力!$T$7="",0,1))</f>
        <v/>
      </c>
      <c r="M8" s="10" t="s">
        <v>1416</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
        <v>1416</v>
      </c>
      <c r="K9" s="10" t="str">
        <f>IF(A9="","",③リレー情報確認!$L$8)</f>
        <v/>
      </c>
      <c r="L9" s="10" t="str">
        <f>IF(A9="","",IF(②選手情報入力!$T$7="",0,1))</f>
        <v/>
      </c>
      <c r="M9" s="10" t="s">
        <v>1416</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
        <v>1416</v>
      </c>
      <c r="K10" s="10" t="str">
        <f>IF(A10="","",③リレー情報確認!$L$8)</f>
        <v/>
      </c>
      <c r="L10" s="10" t="str">
        <f>IF(A10="","",IF(②選手情報入力!$T$7="",0,1))</f>
        <v/>
      </c>
      <c r="M10" s="10" t="s">
        <v>1416</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
        <v>1416</v>
      </c>
      <c r="K11" s="10" t="str">
        <f>IF(A11="","",③リレー情報確認!$L$8)</f>
        <v/>
      </c>
      <c r="L11" s="10" t="str">
        <f>IF(A11="","",IF(②選手情報入力!$T$7="",0,1))</f>
        <v/>
      </c>
      <c r="M11" s="10" t="s">
        <v>1416</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
        <v>1416</v>
      </c>
      <c r="K12" s="10" t="str">
        <f>IF(A12="","",③リレー情報確認!$L$8)</f>
        <v/>
      </c>
      <c r="L12" s="10" t="str">
        <f>IF(A12="","",IF(②選手情報入力!$T$7="",0,1))</f>
        <v/>
      </c>
      <c r="M12" s="10" t="s">
        <v>1416</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
        <v>1416</v>
      </c>
      <c r="K13" s="10" t="str">
        <f>IF(A13="","",③リレー情報確認!$L$8)</f>
        <v/>
      </c>
      <c r="L13" s="10" t="str">
        <f>IF(A13="","",IF(②選手情報入力!$T$7="",0,1))</f>
        <v/>
      </c>
      <c r="M13" s="10" t="s">
        <v>1416</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
        <v>1416</v>
      </c>
      <c r="K14" t="str">
        <f>IF(A14="","",③リレー情報確認!$R$8)</f>
        <v/>
      </c>
      <c r="L14" t="str">
        <f>IF(A14="","",IF(②選手情報入力!$V$6="",0,1))</f>
        <v/>
      </c>
      <c r="M14" t="s">
        <v>1416</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
        <v>1416</v>
      </c>
      <c r="K15" t="str">
        <f>IF(A15="","",③リレー情報確認!$R$8)</f>
        <v/>
      </c>
      <c r="L15" t="str">
        <f>IF(A15="","",IF(②選手情報入力!$V$6="",0,1))</f>
        <v/>
      </c>
      <c r="M15" t="s">
        <v>1416</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
        <v>1416</v>
      </c>
      <c r="K16" t="str">
        <f>IF(A16="","",③リレー情報確認!$R$8)</f>
        <v/>
      </c>
      <c r="L16" t="str">
        <f>IF(A16="","",IF(②選手情報入力!$V$6="",0,1))</f>
        <v/>
      </c>
      <c r="M16" t="s">
        <v>1416</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
        <v>1416</v>
      </c>
      <c r="K17" t="str">
        <f>IF(A17="","",③リレー情報確認!$R$8)</f>
        <v/>
      </c>
      <c r="L17" t="str">
        <f>IF(A17="","",IF(②選手情報入力!$V$6="",0,1))</f>
        <v/>
      </c>
      <c r="M17" t="s">
        <v>1416</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
        <v>1416</v>
      </c>
      <c r="K18" t="str">
        <f>IF(A18="","",③リレー情報確認!$R$8)</f>
        <v/>
      </c>
      <c r="L18" t="str">
        <f>IF(A18="","",IF(②選手情報入力!$V$6="",0,1))</f>
        <v/>
      </c>
      <c r="M18" t="s">
        <v>1416</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
        <v>1416</v>
      </c>
      <c r="K19" t="str">
        <f>IF(A19="","",③リレー情報確認!$R$8)</f>
        <v/>
      </c>
      <c r="L19" t="str">
        <f>IF(A19="","",IF(②選手情報入力!$V$6="",0,1))</f>
        <v/>
      </c>
      <c r="M19" t="s">
        <v>1416</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
        <v>1416</v>
      </c>
      <c r="K20" s="9" t="str">
        <f>IF(A20="","",③リレー情報確認!$X$8)</f>
        <v/>
      </c>
      <c r="L20" s="9" t="str">
        <f>IF(A20="","",IF(②選手情報入力!$V$7="",0,1))</f>
        <v/>
      </c>
      <c r="M20" s="9" t="s">
        <v>1416</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
        <v>1416</v>
      </c>
      <c r="K21" s="9" t="str">
        <f>IF(A21="","",③リレー情報確認!$X$8)</f>
        <v/>
      </c>
      <c r="L21" s="9" t="str">
        <f>IF(A21="","",IF(②選手情報入力!$V$7="",0,1))</f>
        <v/>
      </c>
      <c r="M21" s="9" t="s">
        <v>1416</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
        <v>1416</v>
      </c>
      <c r="K22" s="9" t="str">
        <f>IF(A22="","",③リレー情報確認!$X$8)</f>
        <v/>
      </c>
      <c r="L22" s="9" t="str">
        <f>IF(A22="","",IF(②選手情報入力!$V$7="",0,1))</f>
        <v/>
      </c>
      <c r="M22" s="9" t="s">
        <v>1416</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
        <v>1416</v>
      </c>
      <c r="K23" s="9" t="str">
        <f>IF(A23="","",③リレー情報確認!$X$8)</f>
        <v/>
      </c>
      <c r="L23" s="9" t="str">
        <f>IF(A23="","",IF(②選手情報入力!$V$7="",0,1))</f>
        <v/>
      </c>
      <c r="M23" s="9" t="s">
        <v>1416</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
        <v>1416</v>
      </c>
      <c r="K24" s="9" t="str">
        <f>IF(A24="","",③リレー情報確認!$X$8)</f>
        <v/>
      </c>
      <c r="L24" s="9" t="str">
        <f>IF(A24="","",IF(②選手情報入力!$V$7="",0,1))</f>
        <v/>
      </c>
      <c r="M24" s="9" t="s">
        <v>1416</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
        <v>1416</v>
      </c>
      <c r="K25" s="9" t="str">
        <f>IF(A25="","",③リレー情報確認!$X$8)</f>
        <v/>
      </c>
      <c r="L25" s="9" t="str">
        <f>IF(A25="","",IF(②選手情報入力!$V$7="",0,1))</f>
        <v/>
      </c>
      <c r="M25" s="9" t="s">
        <v>1416</v>
      </c>
    </row>
  </sheetData>
  <sheetProtection sheet="1" objects="1" scenarios="1"/>
  <phoneticPr fontId="40"/>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6"/>
  <sheetViews>
    <sheetView workbookViewId="0">
      <selection activeCell="H5" sqref="H5"/>
    </sheetView>
  </sheetViews>
  <sheetFormatPr defaultRowHeight="13.5"/>
  <cols>
    <col min="10" max="10" width="23" customWidth="1"/>
    <col min="11" max="11" width="20.375" bestFit="1" customWidth="1"/>
    <col min="12" max="12" width="19.375" bestFit="1" customWidth="1"/>
    <col min="13" max="13" width="26.25" bestFit="1" customWidth="1"/>
  </cols>
  <sheetData>
    <row r="1" spans="1:24">
      <c r="A1" t="s">
        <v>3</v>
      </c>
      <c r="B1" t="s">
        <v>4</v>
      </c>
      <c r="C1" t="s">
        <v>1358</v>
      </c>
      <c r="D1" t="s">
        <v>6</v>
      </c>
      <c r="E1" t="s">
        <v>7</v>
      </c>
      <c r="F1" t="s">
        <v>8</v>
      </c>
      <c r="G1" t="s">
        <v>11</v>
      </c>
      <c r="H1" s="6" t="s">
        <v>17</v>
      </c>
      <c r="I1" s="6" t="s">
        <v>18</v>
      </c>
      <c r="J1" t="s">
        <v>1417</v>
      </c>
      <c r="K1" s="6" t="s">
        <v>21</v>
      </c>
      <c r="L1" t="s">
        <v>22</v>
      </c>
      <c r="M1" t="s">
        <v>1418</v>
      </c>
      <c r="N1" t="s">
        <v>25</v>
      </c>
      <c r="O1" t="s">
        <v>26</v>
      </c>
      <c r="P1" t="s">
        <v>28</v>
      </c>
      <c r="Q1" t="s">
        <v>29</v>
      </c>
      <c r="R1" t="s">
        <v>30</v>
      </c>
      <c r="S1" t="s">
        <v>31</v>
      </c>
      <c r="T1" t="s">
        <v>32</v>
      </c>
      <c r="U1" t="s">
        <v>33</v>
      </c>
      <c r="V1" t="s">
        <v>34</v>
      </c>
      <c r="W1" t="s">
        <v>35</v>
      </c>
      <c r="X1" t="s">
        <v>36</v>
      </c>
    </row>
    <row r="2" spans="1:24">
      <c r="A2" t="str">
        <f>IF(E2="","",data_kyogisha!A2)</f>
        <v/>
      </c>
      <c r="B2" t="str">
        <f>IF(E2="","",①団体情報入力!$C$5)</f>
        <v/>
      </c>
      <c r="C2" t="str">
        <f>IF(A2="","",VLOOKUP(B2,Sheet6!C:D,2,0))</f>
        <v/>
      </c>
      <c r="E2" t="str">
        <f>IF(②選手情報入力!C11="","",②選手情報入力!C11)</f>
        <v/>
      </c>
      <c r="F2" t="str">
        <f>IF(E2="","",②選手情報入力!D11)</f>
        <v/>
      </c>
      <c r="G2" t="str">
        <f>IF(E2="","",IF(②選手情報入力!I11="男",1,2))</f>
        <v/>
      </c>
      <c r="H2" t="str">
        <f>IF(E2="","",VLOOKUP(data_kyogisha!Q2,Sheet3!A:G,2,0))</f>
        <v/>
      </c>
      <c r="I2" t="str">
        <f>IF(E2="","",IF(②選手情報入力!M11="","",②選手情報入力!M11))</f>
        <v/>
      </c>
      <c r="J2" s="28" t="str">
        <f>IF(E2="","",②選手情報入力!N11)</f>
        <v/>
      </c>
      <c r="K2" t="str">
        <f>IF(E2="","",VLOOKUP(data_kyogisha!U2,Sheet3!A:G,2,0))</f>
        <v/>
      </c>
      <c r="L2" t="str">
        <f>IF(E2="","",IF(②選手情報入力!P11="","",②選手情報入力!P11))</f>
        <v/>
      </c>
      <c r="M2" s="28" t="str">
        <f>IF(E2="","",②選手情報入力!Q11)</f>
        <v/>
      </c>
      <c r="N2" t="s">
        <v>1416</v>
      </c>
      <c r="O2" t="str">
        <f>IF(E2="","",IF(②選手情報入力!S11="","",②選手情報入力!S11))</f>
        <v/>
      </c>
      <c r="P2" t="s">
        <v>1416</v>
      </c>
      <c r="Q2" t="s">
        <v>1416</v>
      </c>
      <c r="R2" t="str">
        <f>IF(E2="","",IF(②選手情報入力!T11="","",IF(G2=1,IF(②選手情報入力!$U$6="","",②選手情報入力!$U$6),IF(②選手情報入力!$U$7="","",②選手情報入力!$U$7))))</f>
        <v/>
      </c>
      <c r="S2" t="str">
        <f>IF(E2="","",IF(②選手情報入力!T11="","",IF(G2=1,IF(②選手情報入力!$T$6="",0,1),IF(②選手情報入力!$T$7="",0,1))))</f>
        <v/>
      </c>
      <c r="T2" t="str">
        <f>IF(E2="","",IF(②選手情報入力!T11="","",2))</f>
        <v/>
      </c>
      <c r="U2" t="s">
        <v>1416</v>
      </c>
      <c r="V2" t="str">
        <f>IF(E2="","",IF(②選手情報入力!V11="","",IF(G2=1,IF(②選手情報入力!$W$6="","",②選手情報入力!$W$6),IF(②選手情報入力!$W$7="","",②選手情報入力!$W$7))))</f>
        <v/>
      </c>
      <c r="W2" t="str">
        <f>IF(E2="","",IF(②選手情報入力!V11="","",IF(G2=1,IF(②選手情報入力!$V$6="",0,1),IF(②選手情報入力!$V$7="",0,1))))</f>
        <v/>
      </c>
      <c r="X2" t="str">
        <f>IF(E2="","",IF(②選手情報入力!V11="","",2))</f>
        <v/>
      </c>
    </row>
    <row r="3" spans="1:24">
      <c r="A3" t="str">
        <f>IF(E3="","",data_kyogisha!A3)</f>
        <v/>
      </c>
      <c r="B3" t="str">
        <f>IF(E3="","",①団体情報入力!$C$5)</f>
        <v/>
      </c>
      <c r="C3" t="str">
        <f>IF(A3="","",VLOOKUP(B3,Sheet6!C:D,2,0))</f>
        <v/>
      </c>
      <c r="E3" t="str">
        <f>IF(②選手情報入力!C12="","",②選手情報入力!C12)</f>
        <v/>
      </c>
      <c r="F3" t="str">
        <f>IF(E3="","",②選手情報入力!D12)</f>
        <v/>
      </c>
      <c r="G3" t="str">
        <f>IF(E3="","",IF(②選手情報入力!I12="男",1,2))</f>
        <v/>
      </c>
      <c r="H3" t="str">
        <f>IF(E3="","",VLOOKUP(data_kyogisha!Q3,Sheet3!A:G,2,0))</f>
        <v/>
      </c>
      <c r="I3" t="str">
        <f>IF(E3="","",IF(②選手情報入力!M12="","",②選手情報入力!M12))</f>
        <v/>
      </c>
      <c r="J3" s="28" t="str">
        <f>IF(E3="","",②選手情報入力!N12)</f>
        <v/>
      </c>
      <c r="K3" t="str">
        <f>IF(E3="","",VLOOKUP(data_kyogisha!U3,Sheet3!A:G,2,0))</f>
        <v/>
      </c>
      <c r="L3" t="str">
        <f>IF(E3="","",IF(②選手情報入力!P12="","",②選手情報入力!P12))</f>
        <v/>
      </c>
      <c r="M3" s="28" t="str">
        <f>IF(E3="","",②選手情報入力!Q12)</f>
        <v/>
      </c>
      <c r="N3" t="s">
        <v>1416</v>
      </c>
      <c r="O3" t="str">
        <f>IF(E3="","",IF(②選手情報入力!S12="","",②選手情報入力!S12))</f>
        <v/>
      </c>
      <c r="P3" t="s">
        <v>1416</v>
      </c>
      <c r="Q3" t="s">
        <v>1416</v>
      </c>
      <c r="R3" t="str">
        <f>IF(E3="","",IF(②選手情報入力!T12="","",IF(G3=1,IF(②選手情報入力!$U$6="","",②選手情報入力!$U$6),IF(②選手情報入力!$U$7="","",②選手情報入力!$U$7))))</f>
        <v/>
      </c>
      <c r="S3" t="str">
        <f>IF(E3="","",IF(②選手情報入力!T12="","",IF(G3=1,IF(②選手情報入力!$T$6="",0,1),IF(②選手情報入力!$T$7="",0,1))))</f>
        <v/>
      </c>
      <c r="T3" t="str">
        <f>IF(E3="","",IF(②選手情報入力!T12="","",2))</f>
        <v/>
      </c>
      <c r="U3" t="s">
        <v>1416</v>
      </c>
      <c r="V3" t="str">
        <f>IF(E3="","",IF(②選手情報入力!V12="","",IF(G3=1,IF(②選手情報入力!$W$6="","",②選手情報入力!$W$6),IF(②選手情報入力!$W$7="","",②選手情報入力!$W$7))))</f>
        <v/>
      </c>
      <c r="W3" t="str">
        <f>IF(E3="","",IF(②選手情報入力!V12="","",IF(G3=1,IF(②選手情報入力!$V$6="",0,1),IF(②選手情報入力!$V$7="",0,1))))</f>
        <v/>
      </c>
      <c r="X3" t="str">
        <f>IF(E3="","",IF(②選手情報入力!V12="","",2))</f>
        <v/>
      </c>
    </row>
    <row r="4" spans="1:24">
      <c r="A4" t="str">
        <f>IF(E4="","",data_kyogisha!A4)</f>
        <v/>
      </c>
      <c r="B4" t="str">
        <f>IF(E4="","",①団体情報入力!$C$5)</f>
        <v/>
      </c>
      <c r="C4" t="str">
        <f>IF(A4="","",VLOOKUP(B4,Sheet6!C:D,2,0))</f>
        <v/>
      </c>
      <c r="E4" t="str">
        <f>IF(②選手情報入力!C13="","",②選手情報入力!C13)</f>
        <v/>
      </c>
      <c r="F4" t="str">
        <f>IF(E4="","",②選手情報入力!D13)</f>
        <v/>
      </c>
      <c r="G4" t="str">
        <f>IF(E4="","",IF(②選手情報入力!I13="男",1,2))</f>
        <v/>
      </c>
      <c r="H4" t="str">
        <f>IF(E4="","",VLOOKUP(data_kyogisha!Q4,Sheet3!A:G,2,0))</f>
        <v/>
      </c>
      <c r="I4" t="str">
        <f>IF(E4="","",IF(②選手情報入力!M13="","",②選手情報入力!M13))</f>
        <v/>
      </c>
      <c r="J4" s="28" t="str">
        <f>IF(E4="","",②選手情報入力!N13)</f>
        <v/>
      </c>
      <c r="K4" t="str">
        <f>IF(E4="","",VLOOKUP(data_kyogisha!U4,Sheet3!A:G,2,0))</f>
        <v/>
      </c>
      <c r="L4" t="str">
        <f>IF(E4="","",IF(②選手情報入力!P13="","",②選手情報入力!P13))</f>
        <v/>
      </c>
      <c r="M4" s="28" t="str">
        <f>IF(E4="","",②選手情報入力!Q13)</f>
        <v/>
      </c>
      <c r="N4" t="s">
        <v>1416</v>
      </c>
      <c r="O4" t="str">
        <f>IF(E4="","",IF(②選手情報入力!S13="","",②選手情報入力!S13))</f>
        <v/>
      </c>
      <c r="P4" t="s">
        <v>1416</v>
      </c>
      <c r="Q4" t="s">
        <v>1416</v>
      </c>
      <c r="R4" t="str">
        <f>IF(E4="","",IF(②選手情報入力!T13="","",IF(G4=1,IF(②選手情報入力!$U$6="","",②選手情報入力!$U$6),IF(②選手情報入力!$U$7="","",②選手情報入力!$U$7))))</f>
        <v/>
      </c>
      <c r="S4" t="str">
        <f>IF(E4="","",IF(②選手情報入力!T13="","",IF(G4=1,IF(②選手情報入力!$T$6="",0,1),IF(②選手情報入力!$T$7="",0,1))))</f>
        <v/>
      </c>
      <c r="T4" t="str">
        <f>IF(E4="","",IF(②選手情報入力!T13="","",2))</f>
        <v/>
      </c>
      <c r="U4" t="s">
        <v>1416</v>
      </c>
      <c r="V4" t="str">
        <f>IF(E4="","",IF(②選手情報入力!V13="","",IF(G4=1,IF(②選手情報入力!$W$6="","",②選手情報入力!$W$6),IF(②選手情報入力!$W$7="","",②選手情報入力!$W$7))))</f>
        <v/>
      </c>
      <c r="W4" t="str">
        <f>IF(E4="","",IF(②選手情報入力!V13="","",IF(G4=1,IF(②選手情報入力!$V$6="",0,1),IF(②選手情報入力!$V$7="",0,1))))</f>
        <v/>
      </c>
      <c r="X4" t="str">
        <f>IF(E4="","",IF(②選手情報入力!V13="","",2))</f>
        <v/>
      </c>
    </row>
    <row r="5" spans="1:24">
      <c r="A5" t="str">
        <f>IF(E5="","",data_kyogisha!A5)</f>
        <v/>
      </c>
      <c r="B5" t="str">
        <f>IF(E5="","",①団体情報入力!$C$5)</f>
        <v/>
      </c>
      <c r="C5" t="str">
        <f>IF(A5="","",VLOOKUP(B5,Sheet6!C:D,2,0))</f>
        <v/>
      </c>
      <c r="E5" t="str">
        <f>IF(②選手情報入力!C14="","",②選手情報入力!C14)</f>
        <v/>
      </c>
      <c r="F5" t="str">
        <f>IF(E5="","",②選手情報入力!D14)</f>
        <v/>
      </c>
      <c r="G5" t="str">
        <f>IF(E5="","",IF(②選手情報入力!I14="男",1,2))</f>
        <v/>
      </c>
      <c r="H5" t="str">
        <f>IF(E5="","",VLOOKUP(data_kyogisha!Q5,Sheet3!A:G,2,0))</f>
        <v/>
      </c>
      <c r="I5" t="str">
        <f>IF(E5="","",IF(②選手情報入力!M14="","",②選手情報入力!M14))</f>
        <v/>
      </c>
      <c r="J5" s="28" t="str">
        <f>IF(E5="","",②選手情報入力!N14)</f>
        <v/>
      </c>
      <c r="K5" t="str">
        <f>IF(E5="","",VLOOKUP(data_kyogisha!U5,Sheet3!A:G,2,0))</f>
        <v/>
      </c>
      <c r="L5" t="str">
        <f>IF(E5="","",IF(②選手情報入力!P14="","",②選手情報入力!P14))</f>
        <v/>
      </c>
      <c r="M5" s="28" t="str">
        <f>IF(E5="","",②選手情報入力!Q14)</f>
        <v/>
      </c>
      <c r="N5" t="s">
        <v>1416</v>
      </c>
      <c r="O5" t="str">
        <f>IF(E5="","",IF(②選手情報入力!S14="","",②選手情報入力!S14))</f>
        <v/>
      </c>
      <c r="P5" t="s">
        <v>1416</v>
      </c>
      <c r="Q5" t="s">
        <v>1416</v>
      </c>
      <c r="R5" t="str">
        <f>IF(E5="","",IF(②選手情報入力!T14="","",IF(G5=1,IF(②選手情報入力!$U$6="","",②選手情報入力!$U$6),IF(②選手情報入力!$U$7="","",②選手情報入力!$U$7))))</f>
        <v/>
      </c>
      <c r="S5" t="str">
        <f>IF(E5="","",IF(②選手情報入力!T14="","",IF(G5=1,IF(②選手情報入力!$T$6="",0,1),IF(②選手情報入力!$T$7="",0,1))))</f>
        <v/>
      </c>
      <c r="T5" t="str">
        <f>IF(E5="","",IF(②選手情報入力!T14="","",2))</f>
        <v/>
      </c>
      <c r="U5" t="s">
        <v>1416</v>
      </c>
      <c r="V5" t="str">
        <f>IF(E5="","",IF(②選手情報入力!V14="","",IF(G5=1,IF(②選手情報入力!$W$6="","",②選手情報入力!$W$6),IF(②選手情報入力!$W$7="","",②選手情報入力!$W$7))))</f>
        <v/>
      </c>
      <c r="W5" t="str">
        <f>IF(E5="","",IF(②選手情報入力!V14="","",IF(G5=1,IF(②選手情報入力!$V$6="",0,1),IF(②選手情報入力!$V$7="",0,1))))</f>
        <v/>
      </c>
      <c r="X5" t="str">
        <f>IF(E5="","",IF(②選手情報入力!V14="","",2))</f>
        <v/>
      </c>
    </row>
    <row r="6" spans="1:24">
      <c r="A6" t="str">
        <f>IF(E6="","",data_kyogisha!A6)</f>
        <v/>
      </c>
      <c r="B6" t="str">
        <f>IF(E6="","",①団体情報入力!$C$5)</f>
        <v/>
      </c>
      <c r="C6" t="str">
        <f>IF(A6="","",VLOOKUP(B6,Sheet6!C:D,2,0))</f>
        <v/>
      </c>
      <c r="E6" t="str">
        <f>IF(②選手情報入力!C15="","",②選手情報入力!C15)</f>
        <v/>
      </c>
      <c r="F6" t="str">
        <f>IF(E6="","",②選手情報入力!D15)</f>
        <v/>
      </c>
      <c r="G6" t="str">
        <f>IF(E6="","",IF(②選手情報入力!I15="男",1,2))</f>
        <v/>
      </c>
      <c r="H6" t="str">
        <f>IF(E6="","",VLOOKUP(data_kyogisha!Q6,Sheet3!A:G,2,0))</f>
        <v/>
      </c>
      <c r="I6" t="str">
        <f>IF(E6="","",IF(②選手情報入力!M15="","",②選手情報入力!M15))</f>
        <v/>
      </c>
      <c r="J6" s="28" t="str">
        <f>IF(E6="","",②選手情報入力!N15)</f>
        <v/>
      </c>
      <c r="K6" t="str">
        <f>IF(E6="","",VLOOKUP(data_kyogisha!U6,Sheet3!A:G,2,0))</f>
        <v/>
      </c>
      <c r="L6" t="str">
        <f>IF(E6="","",IF(②選手情報入力!P15="","",②選手情報入力!P15))</f>
        <v/>
      </c>
      <c r="M6" s="28" t="str">
        <f>IF(E6="","",②選手情報入力!Q15)</f>
        <v/>
      </c>
      <c r="N6" t="s">
        <v>1416</v>
      </c>
      <c r="O6" t="str">
        <f>IF(E6="","",IF(②選手情報入力!S15="","",②選手情報入力!S15))</f>
        <v/>
      </c>
      <c r="P6" t="s">
        <v>1416</v>
      </c>
      <c r="Q6" t="s">
        <v>1416</v>
      </c>
      <c r="R6" t="str">
        <f>IF(E6="","",IF(②選手情報入力!T15="","",IF(G6=1,IF(②選手情報入力!$U$6="","",②選手情報入力!$U$6),IF(②選手情報入力!$U$7="","",②選手情報入力!$U$7))))</f>
        <v/>
      </c>
      <c r="S6" t="str">
        <f>IF(E6="","",IF(②選手情報入力!T15="","",IF(G6=1,IF(②選手情報入力!$T$6="",0,1),IF(②選手情報入力!$T$7="",0,1))))</f>
        <v/>
      </c>
      <c r="T6" t="str">
        <f>IF(E6="","",IF(②選手情報入力!T15="","",2))</f>
        <v/>
      </c>
      <c r="U6" t="s">
        <v>1416</v>
      </c>
      <c r="V6" t="str">
        <f>IF(E6="","",IF(②選手情報入力!V15="","",IF(G6=1,IF(②選手情報入力!$W$6="","",②選手情報入力!$W$6),IF(②選手情報入力!$W$7="","",②選手情報入力!$W$7))))</f>
        <v/>
      </c>
      <c r="W6" t="str">
        <f>IF(E6="","",IF(②選手情報入力!V15="","",IF(G6=1,IF(②選手情報入力!$V$6="",0,1),IF(②選手情報入力!$V$7="",0,1))))</f>
        <v/>
      </c>
      <c r="X6" t="str">
        <f>IF(E6="","",IF(②選手情報入力!V15="","",2))</f>
        <v/>
      </c>
    </row>
    <row r="7" spans="1:24">
      <c r="A7" t="str">
        <f>IF(E7="","",data_kyogisha!A7)</f>
        <v/>
      </c>
      <c r="B7" t="str">
        <f>IF(E7="","",①団体情報入力!$C$5)</f>
        <v/>
      </c>
      <c r="C7" t="str">
        <f>IF(A7="","",VLOOKUP(B7,Sheet6!C:D,2,0))</f>
        <v/>
      </c>
      <c r="E7" t="str">
        <f>IF(②選手情報入力!C16="","",②選手情報入力!C16)</f>
        <v/>
      </c>
      <c r="F7" t="str">
        <f>IF(E7="","",②選手情報入力!D16)</f>
        <v/>
      </c>
      <c r="G7" t="str">
        <f>IF(E7="","",IF(②選手情報入力!I16="男",1,2))</f>
        <v/>
      </c>
      <c r="H7" t="str">
        <f>IF(E7="","",VLOOKUP(data_kyogisha!Q7,Sheet3!A:G,2,0))</f>
        <v/>
      </c>
      <c r="I7" t="str">
        <f>IF(E7="","",IF(②選手情報入力!M16="","",②選手情報入力!M16))</f>
        <v/>
      </c>
      <c r="J7" s="28" t="str">
        <f>IF(E7="","",②選手情報入力!N16)</f>
        <v/>
      </c>
      <c r="K7" t="str">
        <f>IF(E7="","",VLOOKUP(data_kyogisha!U7,Sheet3!A:G,2,0))</f>
        <v/>
      </c>
      <c r="L7" t="str">
        <f>IF(E7="","",IF(②選手情報入力!P16="","",②選手情報入力!P16))</f>
        <v/>
      </c>
      <c r="M7" s="28" t="str">
        <f>IF(E7="","",②選手情報入力!Q16)</f>
        <v/>
      </c>
      <c r="N7" t="s">
        <v>1416</v>
      </c>
      <c r="O7" t="str">
        <f>IF(E7="","",IF(②選手情報入力!S16="","",②選手情報入力!S16))</f>
        <v/>
      </c>
      <c r="P7" t="s">
        <v>1416</v>
      </c>
      <c r="Q7" t="s">
        <v>1416</v>
      </c>
      <c r="R7" t="str">
        <f>IF(E7="","",IF(②選手情報入力!T16="","",IF(G7=1,IF(②選手情報入力!$U$6="","",②選手情報入力!$U$6),IF(②選手情報入力!$U$7="","",②選手情報入力!$U$7))))</f>
        <v/>
      </c>
      <c r="S7" t="str">
        <f>IF(E7="","",IF(②選手情報入力!T16="","",IF(G7=1,IF(②選手情報入力!$T$6="",0,1),IF(②選手情報入力!$T$7="",0,1))))</f>
        <v/>
      </c>
      <c r="T7" t="str">
        <f>IF(E7="","",IF(②選手情報入力!T16="","",2))</f>
        <v/>
      </c>
      <c r="U7" t="s">
        <v>1416</v>
      </c>
      <c r="V7" t="str">
        <f>IF(E7="","",IF(②選手情報入力!V16="","",IF(G7=1,IF(②選手情報入力!$W$6="","",②選手情報入力!$W$6),IF(②選手情報入力!$W$7="","",②選手情報入力!$W$7))))</f>
        <v/>
      </c>
      <c r="W7" t="str">
        <f>IF(E7="","",IF(②選手情報入力!V16="","",IF(G7=1,IF(②選手情報入力!$V$6="",0,1),IF(②選手情報入力!$V$7="",0,1))))</f>
        <v/>
      </c>
      <c r="X7" t="str">
        <f>IF(E7="","",IF(②選手情報入力!V16="","",2))</f>
        <v/>
      </c>
    </row>
    <row r="8" spans="1:24">
      <c r="A8" t="str">
        <f>IF(E8="","",data_kyogisha!A8)</f>
        <v/>
      </c>
      <c r="B8" t="str">
        <f>IF(E8="","",①団体情報入力!$C$5)</f>
        <v/>
      </c>
      <c r="C8" t="str">
        <f>IF(A8="","",VLOOKUP(B8,Sheet6!C:D,2,0))</f>
        <v/>
      </c>
      <c r="E8" t="str">
        <f>IF(②選手情報入力!C17="","",②選手情報入力!C17)</f>
        <v/>
      </c>
      <c r="F8" t="str">
        <f>IF(E8="","",②選手情報入力!D17)</f>
        <v/>
      </c>
      <c r="G8" t="str">
        <f>IF(E8="","",IF(②選手情報入力!I17="男",1,2))</f>
        <v/>
      </c>
      <c r="H8" t="str">
        <f>IF(E8="","",VLOOKUP(data_kyogisha!Q8,Sheet3!A:G,2,0))</f>
        <v/>
      </c>
      <c r="I8" t="str">
        <f>IF(E8="","",IF(②選手情報入力!M17="","",②選手情報入力!M17))</f>
        <v/>
      </c>
      <c r="J8" s="28" t="str">
        <f>IF(E8="","",②選手情報入力!N17)</f>
        <v/>
      </c>
      <c r="K8" t="str">
        <f>IF(E8="","",VLOOKUP(data_kyogisha!U8,Sheet3!A:G,2,0))</f>
        <v/>
      </c>
      <c r="L8" t="str">
        <f>IF(E8="","",IF(②選手情報入力!P17="","",②選手情報入力!P17))</f>
        <v/>
      </c>
      <c r="M8" s="28" t="str">
        <f>IF(E8="","",②選手情報入力!Q17)</f>
        <v/>
      </c>
      <c r="N8" t="s">
        <v>1416</v>
      </c>
      <c r="O8" t="str">
        <f>IF(E8="","",IF(②選手情報入力!S17="","",②選手情報入力!S17))</f>
        <v/>
      </c>
      <c r="P8" t="s">
        <v>1416</v>
      </c>
      <c r="Q8" t="s">
        <v>1416</v>
      </c>
      <c r="R8" t="str">
        <f>IF(E8="","",IF(②選手情報入力!T17="","",IF(G8=1,IF(②選手情報入力!$U$6="","",②選手情報入力!$U$6),IF(②選手情報入力!$U$7="","",②選手情報入力!$U$7))))</f>
        <v/>
      </c>
      <c r="S8" t="str">
        <f>IF(E8="","",IF(②選手情報入力!T17="","",IF(G8=1,IF(②選手情報入力!$T$6="",0,1),IF(②選手情報入力!$T$7="",0,1))))</f>
        <v/>
      </c>
      <c r="T8" t="str">
        <f>IF(E8="","",IF(②選手情報入力!T17="","",2))</f>
        <v/>
      </c>
      <c r="U8" t="s">
        <v>1416</v>
      </c>
      <c r="V8" t="str">
        <f>IF(E8="","",IF(②選手情報入力!V17="","",IF(G8=1,IF(②選手情報入力!$W$6="","",②選手情報入力!$W$6),IF(②選手情報入力!$W$7="","",②選手情報入力!$W$7))))</f>
        <v/>
      </c>
      <c r="W8" t="str">
        <f>IF(E8="","",IF(②選手情報入力!V17="","",IF(G8=1,IF(②選手情報入力!$V$6="",0,1),IF(②選手情報入力!$V$7="",0,1))))</f>
        <v/>
      </c>
      <c r="X8" t="str">
        <f>IF(E8="","",IF(②選手情報入力!V17="","",2))</f>
        <v/>
      </c>
    </row>
    <row r="9" spans="1:24">
      <c r="A9" t="str">
        <f>IF(E9="","",data_kyogisha!A9)</f>
        <v/>
      </c>
      <c r="B9" t="str">
        <f>IF(E9="","",①団体情報入力!$C$5)</f>
        <v/>
      </c>
      <c r="C9" t="str">
        <f>IF(A9="","",VLOOKUP(B9,Sheet6!C:D,2,0))</f>
        <v/>
      </c>
      <c r="E9" t="str">
        <f>IF(②選手情報入力!C18="","",②選手情報入力!C18)</f>
        <v/>
      </c>
      <c r="F9" t="str">
        <f>IF(E9="","",②選手情報入力!D18)</f>
        <v/>
      </c>
      <c r="G9" t="str">
        <f>IF(E9="","",IF(②選手情報入力!I18="男",1,2))</f>
        <v/>
      </c>
      <c r="H9" t="str">
        <f>IF(E9="","",VLOOKUP(data_kyogisha!Q9,Sheet3!A:G,2,0))</f>
        <v/>
      </c>
      <c r="I9" t="str">
        <f>IF(E9="","",IF(②選手情報入力!M18="","",②選手情報入力!M18))</f>
        <v/>
      </c>
      <c r="J9" s="28" t="str">
        <f>IF(E9="","",②選手情報入力!N18)</f>
        <v/>
      </c>
      <c r="K9" t="str">
        <f>IF(E9="","",VLOOKUP(data_kyogisha!U9,Sheet3!A:G,2,0))</f>
        <v/>
      </c>
      <c r="L9" t="str">
        <f>IF(E9="","",IF(②選手情報入力!P18="","",②選手情報入力!P18))</f>
        <v/>
      </c>
      <c r="M9" s="28" t="str">
        <f>IF(E9="","",②選手情報入力!Q18)</f>
        <v/>
      </c>
      <c r="N9" t="s">
        <v>1416</v>
      </c>
      <c r="O9" t="str">
        <f>IF(E9="","",IF(②選手情報入力!S18="","",②選手情報入力!S18))</f>
        <v/>
      </c>
      <c r="P9" t="s">
        <v>1416</v>
      </c>
      <c r="Q9" t="s">
        <v>1416</v>
      </c>
      <c r="R9" t="str">
        <f>IF(E9="","",IF(②選手情報入力!T18="","",IF(G9=1,IF(②選手情報入力!$U$6="","",②選手情報入力!$U$6),IF(②選手情報入力!$U$7="","",②選手情報入力!$U$7))))</f>
        <v/>
      </c>
      <c r="S9" t="str">
        <f>IF(E9="","",IF(②選手情報入力!T18="","",IF(G9=1,IF(②選手情報入力!$T$6="",0,1),IF(②選手情報入力!$T$7="",0,1))))</f>
        <v/>
      </c>
      <c r="T9" t="str">
        <f>IF(E9="","",IF(②選手情報入力!T18="","",2))</f>
        <v/>
      </c>
      <c r="U9" t="s">
        <v>1416</v>
      </c>
      <c r="V9" t="str">
        <f>IF(E9="","",IF(②選手情報入力!V18="","",IF(G9=1,IF(②選手情報入力!$W$6="","",②選手情報入力!$W$6),IF(②選手情報入力!$W$7="","",②選手情報入力!$W$7))))</f>
        <v/>
      </c>
      <c r="W9" t="str">
        <f>IF(E9="","",IF(②選手情報入力!V18="","",IF(G9=1,IF(②選手情報入力!$V$6="",0,1),IF(②選手情報入力!$V$7="",0,1))))</f>
        <v/>
      </c>
      <c r="X9" t="str">
        <f>IF(E9="","",IF(②選手情報入力!V18="","",2))</f>
        <v/>
      </c>
    </row>
    <row r="10" spans="1:24">
      <c r="A10" t="str">
        <f>IF(E10="","",data_kyogisha!A10)</f>
        <v/>
      </c>
      <c r="B10" t="str">
        <f>IF(E10="","",①団体情報入力!$C$5)</f>
        <v/>
      </c>
      <c r="C10" t="str">
        <f>IF(A10="","",VLOOKUP(B10,Sheet6!C:D,2,0))</f>
        <v/>
      </c>
      <c r="E10" t="str">
        <f>IF(②選手情報入力!C19="","",②選手情報入力!C19)</f>
        <v/>
      </c>
      <c r="F10" t="str">
        <f>IF(E10="","",②選手情報入力!D19)</f>
        <v/>
      </c>
      <c r="G10" t="str">
        <f>IF(E10="","",IF(②選手情報入力!I19="男",1,2))</f>
        <v/>
      </c>
      <c r="H10" t="str">
        <f>IF(E10="","",VLOOKUP(data_kyogisha!Q10,Sheet3!A:G,2,0))</f>
        <v/>
      </c>
      <c r="I10" t="str">
        <f>IF(E10="","",IF(②選手情報入力!M19="","",②選手情報入力!M19))</f>
        <v/>
      </c>
      <c r="J10" s="28" t="str">
        <f>IF(E10="","",②選手情報入力!N19)</f>
        <v/>
      </c>
      <c r="K10" t="str">
        <f>IF(E10="","",VLOOKUP(data_kyogisha!U10,Sheet3!A:G,2,0))</f>
        <v/>
      </c>
      <c r="L10" t="str">
        <f>IF(E10="","",IF(②選手情報入力!P19="","",②選手情報入力!P19))</f>
        <v/>
      </c>
      <c r="M10" s="28" t="str">
        <f>IF(E10="","",②選手情報入力!Q19)</f>
        <v/>
      </c>
      <c r="N10" t="s">
        <v>1416</v>
      </c>
      <c r="O10" t="str">
        <f>IF(E10="","",IF(②選手情報入力!S19="","",②選手情報入力!S19))</f>
        <v/>
      </c>
      <c r="P10" t="s">
        <v>1416</v>
      </c>
      <c r="Q10" t="s">
        <v>1416</v>
      </c>
      <c r="R10" t="str">
        <f>IF(E10="","",IF(②選手情報入力!T19="","",IF(G10=1,IF(②選手情報入力!$U$6="","",②選手情報入力!$U$6),IF(②選手情報入力!$U$7="","",②選手情報入力!$U$7))))</f>
        <v/>
      </c>
      <c r="S10" t="str">
        <f>IF(E10="","",IF(②選手情報入力!T19="","",IF(G10=1,IF(②選手情報入力!$T$6="",0,1),IF(②選手情報入力!$T$7="",0,1))))</f>
        <v/>
      </c>
      <c r="T10" t="str">
        <f>IF(E10="","",IF(②選手情報入力!T19="","",2))</f>
        <v/>
      </c>
      <c r="U10" t="s">
        <v>1416</v>
      </c>
      <c r="V10" t="str">
        <f>IF(E10="","",IF(②選手情報入力!V19="","",IF(G10=1,IF(②選手情報入力!$W$6="","",②選手情報入力!$W$6),IF(②選手情報入力!$W$7="","",②選手情報入力!$W$7))))</f>
        <v/>
      </c>
      <c r="W10" t="str">
        <f>IF(E10="","",IF(②選手情報入力!V19="","",IF(G10=1,IF(②選手情報入力!$V$6="",0,1),IF(②選手情報入力!$V$7="",0,1))))</f>
        <v/>
      </c>
      <c r="X10" t="str">
        <f>IF(E10="","",IF(②選手情報入力!V19="","",2))</f>
        <v/>
      </c>
    </row>
    <row r="11" spans="1:24">
      <c r="A11" t="str">
        <f>IF(E11="","",data_kyogisha!A11)</f>
        <v/>
      </c>
      <c r="B11" t="str">
        <f>IF(E11="","",①団体情報入力!$C$5)</f>
        <v/>
      </c>
      <c r="C11" t="str">
        <f>IF(A11="","",VLOOKUP(B11,Sheet6!C:D,2,0))</f>
        <v/>
      </c>
      <c r="E11" t="str">
        <f>IF(②選手情報入力!C20="","",②選手情報入力!C20)</f>
        <v/>
      </c>
      <c r="F11" t="str">
        <f>IF(E11="","",②選手情報入力!D20)</f>
        <v/>
      </c>
      <c r="G11" t="str">
        <f>IF(E11="","",IF(②選手情報入力!I20="男",1,2))</f>
        <v/>
      </c>
      <c r="H11" t="str">
        <f>IF(E11="","",VLOOKUP(data_kyogisha!Q11,Sheet3!A:G,2,0))</f>
        <v/>
      </c>
      <c r="I11" t="str">
        <f>IF(E11="","",IF(②選手情報入力!M20="","",②選手情報入力!M20))</f>
        <v/>
      </c>
      <c r="J11" s="28" t="str">
        <f>IF(E11="","",②選手情報入力!N20)</f>
        <v/>
      </c>
      <c r="K11" t="str">
        <f>IF(E11="","",VLOOKUP(data_kyogisha!U11,Sheet3!A:G,2,0))</f>
        <v/>
      </c>
      <c r="L11" t="str">
        <f>IF(E11="","",IF(②選手情報入力!P20="","",②選手情報入力!P20))</f>
        <v/>
      </c>
      <c r="M11" s="28" t="str">
        <f>IF(E11="","",②選手情報入力!Q20)</f>
        <v/>
      </c>
      <c r="N11" t="s">
        <v>1416</v>
      </c>
      <c r="O11" t="str">
        <f>IF(E11="","",IF(②選手情報入力!S20="","",②選手情報入力!S20))</f>
        <v/>
      </c>
      <c r="P11" t="s">
        <v>1416</v>
      </c>
      <c r="Q11" t="s">
        <v>1416</v>
      </c>
      <c r="R11" t="str">
        <f>IF(E11="","",IF(②選手情報入力!T20="","",IF(G11=1,IF(②選手情報入力!$U$6="","",②選手情報入力!$U$6),IF(②選手情報入力!$U$7="","",②選手情報入力!$U$7))))</f>
        <v/>
      </c>
      <c r="S11" t="str">
        <f>IF(E11="","",IF(②選手情報入力!T20="","",IF(G11=1,IF(②選手情報入力!$T$6="",0,1),IF(②選手情報入力!$T$7="",0,1))))</f>
        <v/>
      </c>
      <c r="T11" t="str">
        <f>IF(E11="","",IF(②選手情報入力!T20="","",2))</f>
        <v/>
      </c>
      <c r="U11" t="s">
        <v>1416</v>
      </c>
      <c r="V11" t="str">
        <f>IF(E11="","",IF(②選手情報入力!V20="","",IF(G11=1,IF(②選手情報入力!$W$6="","",②選手情報入力!$W$6),IF(②選手情報入力!$W$7="","",②選手情報入力!$W$7))))</f>
        <v/>
      </c>
      <c r="W11" t="str">
        <f>IF(E11="","",IF(②選手情報入力!V20="","",IF(G11=1,IF(②選手情報入力!$V$6="",0,1),IF(②選手情報入力!$V$7="",0,1))))</f>
        <v/>
      </c>
      <c r="X11" t="str">
        <f>IF(E11="","",IF(②選手情報入力!V20="","",2))</f>
        <v/>
      </c>
    </row>
    <row r="12" spans="1:24">
      <c r="A12" t="str">
        <f>IF(E12="","",data_kyogisha!A12)</f>
        <v/>
      </c>
      <c r="B12" t="str">
        <f>IF(E12="","",①団体情報入力!$C$5)</f>
        <v/>
      </c>
      <c r="C12" t="str">
        <f>IF(A12="","",VLOOKUP(B12,Sheet6!C:D,2,0))</f>
        <v/>
      </c>
      <c r="E12" t="str">
        <f>IF(②選手情報入力!C21="","",②選手情報入力!C21)</f>
        <v/>
      </c>
      <c r="F12" t="str">
        <f>IF(E12="","",②選手情報入力!D21)</f>
        <v/>
      </c>
      <c r="G12" t="str">
        <f>IF(E12="","",IF(②選手情報入力!I21="男",1,2))</f>
        <v/>
      </c>
      <c r="H12" t="str">
        <f>IF(E12="","",VLOOKUP(data_kyogisha!Q12,Sheet3!A:G,2,0))</f>
        <v/>
      </c>
      <c r="I12" t="str">
        <f>IF(E12="","",IF(②選手情報入力!M21="","",②選手情報入力!M21))</f>
        <v/>
      </c>
      <c r="J12" s="28" t="str">
        <f>IF(E12="","",②選手情報入力!N21)</f>
        <v/>
      </c>
      <c r="K12" t="str">
        <f>IF(E12="","",VLOOKUP(data_kyogisha!U12,Sheet3!A:G,2,0))</f>
        <v/>
      </c>
      <c r="L12" t="str">
        <f>IF(E12="","",IF(②選手情報入力!P21="","",②選手情報入力!P21))</f>
        <v/>
      </c>
      <c r="M12" s="28" t="str">
        <f>IF(E12="","",②選手情報入力!Q21)</f>
        <v/>
      </c>
      <c r="N12" t="s">
        <v>1416</v>
      </c>
      <c r="O12" t="str">
        <f>IF(E12="","",IF(②選手情報入力!S21="","",②選手情報入力!S21))</f>
        <v/>
      </c>
      <c r="P12" t="s">
        <v>1416</v>
      </c>
      <c r="Q12" t="s">
        <v>1416</v>
      </c>
      <c r="R12" t="str">
        <f>IF(E12="","",IF(②選手情報入力!T21="","",IF(G12=1,IF(②選手情報入力!$U$6="","",②選手情報入力!$U$6),IF(②選手情報入力!$U$7="","",②選手情報入力!$U$7))))</f>
        <v/>
      </c>
      <c r="S12" t="str">
        <f>IF(E12="","",IF(②選手情報入力!T21="","",IF(G12=1,IF(②選手情報入力!$T$6="",0,1),IF(②選手情報入力!$T$7="",0,1))))</f>
        <v/>
      </c>
      <c r="T12" t="str">
        <f>IF(E12="","",IF(②選手情報入力!T21="","",2))</f>
        <v/>
      </c>
      <c r="U12" t="s">
        <v>1416</v>
      </c>
      <c r="V12" t="str">
        <f>IF(E12="","",IF(②選手情報入力!V21="","",IF(G12=1,IF(②選手情報入力!$W$6="","",②選手情報入力!$W$6),IF(②選手情報入力!$W$7="","",②選手情報入力!$W$7))))</f>
        <v/>
      </c>
      <c r="W12" t="str">
        <f>IF(E12="","",IF(②選手情報入力!V21="","",IF(G12=1,IF(②選手情報入力!$V$6="",0,1),IF(②選手情報入力!$V$7="",0,1))))</f>
        <v/>
      </c>
      <c r="X12" t="str">
        <f>IF(E12="","",IF(②選手情報入力!V21="","",2))</f>
        <v/>
      </c>
    </row>
    <row r="13" spans="1:24">
      <c r="A13" t="str">
        <f>IF(E13="","",data_kyogisha!A13)</f>
        <v/>
      </c>
      <c r="B13" t="str">
        <f>IF(E13="","",①団体情報入力!$C$5)</f>
        <v/>
      </c>
      <c r="C13" t="str">
        <f>IF(A13="","",VLOOKUP(B13,Sheet6!C:D,2,0))</f>
        <v/>
      </c>
      <c r="E13" t="str">
        <f>IF(②選手情報入力!C22="","",②選手情報入力!C22)</f>
        <v/>
      </c>
      <c r="F13" t="str">
        <f>IF(E13="","",②選手情報入力!D22)</f>
        <v/>
      </c>
      <c r="G13" t="str">
        <f>IF(E13="","",IF(②選手情報入力!I22="男",1,2))</f>
        <v/>
      </c>
      <c r="H13" t="str">
        <f>IF(E13="","",VLOOKUP(data_kyogisha!Q13,Sheet3!A:G,2,0))</f>
        <v/>
      </c>
      <c r="I13" t="str">
        <f>IF(E13="","",IF(②選手情報入力!M22="","",②選手情報入力!M22))</f>
        <v/>
      </c>
      <c r="J13" s="28" t="str">
        <f>IF(E13="","",②選手情報入力!N22)</f>
        <v/>
      </c>
      <c r="K13" t="str">
        <f>IF(E13="","",VLOOKUP(data_kyogisha!U13,Sheet3!A:G,2,0))</f>
        <v/>
      </c>
      <c r="L13" t="str">
        <f>IF(E13="","",IF(②選手情報入力!P22="","",②選手情報入力!P22))</f>
        <v/>
      </c>
      <c r="M13" s="28" t="str">
        <f>IF(E13="","",②選手情報入力!Q22)</f>
        <v/>
      </c>
      <c r="N13" t="s">
        <v>1416</v>
      </c>
      <c r="O13" t="str">
        <f>IF(E13="","",IF(②選手情報入力!S22="","",②選手情報入力!S22))</f>
        <v/>
      </c>
      <c r="P13" t="s">
        <v>1416</v>
      </c>
      <c r="Q13" t="s">
        <v>1416</v>
      </c>
      <c r="R13" t="str">
        <f>IF(E13="","",IF(②選手情報入力!T22="","",IF(G13=1,IF(②選手情報入力!$U$6="","",②選手情報入力!$U$6),IF(②選手情報入力!$U$7="","",②選手情報入力!$U$7))))</f>
        <v/>
      </c>
      <c r="S13" t="str">
        <f>IF(E13="","",IF(②選手情報入力!T22="","",IF(G13=1,IF(②選手情報入力!$T$6="",0,1),IF(②選手情報入力!$T$7="",0,1))))</f>
        <v/>
      </c>
      <c r="T13" t="str">
        <f>IF(E13="","",IF(②選手情報入力!T22="","",2))</f>
        <v/>
      </c>
      <c r="U13" t="s">
        <v>1416</v>
      </c>
      <c r="V13" t="str">
        <f>IF(E13="","",IF(②選手情報入力!V22="","",IF(G13=1,IF(②選手情報入力!$W$6="","",②選手情報入力!$W$6),IF(②選手情報入力!$W$7="","",②選手情報入力!$W$7))))</f>
        <v/>
      </c>
      <c r="W13" t="str">
        <f>IF(E13="","",IF(②選手情報入力!V22="","",IF(G13=1,IF(②選手情報入力!$V$6="",0,1),IF(②選手情報入力!$V$7="",0,1))))</f>
        <v/>
      </c>
      <c r="X13" t="str">
        <f>IF(E13="","",IF(②選手情報入力!V22="","",2))</f>
        <v/>
      </c>
    </row>
    <row r="14" spans="1:24">
      <c r="A14" t="str">
        <f>IF(E14="","",data_kyogisha!A14)</f>
        <v/>
      </c>
      <c r="B14" t="str">
        <f>IF(E14="","",①団体情報入力!$C$5)</f>
        <v/>
      </c>
      <c r="C14" t="str">
        <f>IF(A14="","",VLOOKUP(B14,Sheet6!C:D,2,0))</f>
        <v/>
      </c>
      <c r="E14" t="str">
        <f>IF(②選手情報入力!C23="","",②選手情報入力!C23)</f>
        <v/>
      </c>
      <c r="F14" t="str">
        <f>IF(E14="","",②選手情報入力!D23)</f>
        <v/>
      </c>
      <c r="G14" t="str">
        <f>IF(E14="","",IF(②選手情報入力!I23="男",1,2))</f>
        <v/>
      </c>
      <c r="H14" t="str">
        <f>IF(E14="","",VLOOKUP(data_kyogisha!Q14,Sheet3!A:G,2,0))</f>
        <v/>
      </c>
      <c r="I14" t="str">
        <f>IF(E14="","",IF(②選手情報入力!M23="","",②選手情報入力!M23))</f>
        <v/>
      </c>
      <c r="J14" s="28" t="str">
        <f>IF(E14="","",②選手情報入力!N23)</f>
        <v/>
      </c>
      <c r="K14" t="str">
        <f>IF(E14="","",VLOOKUP(data_kyogisha!U14,Sheet3!A:G,2,0))</f>
        <v/>
      </c>
      <c r="L14" t="str">
        <f>IF(E14="","",IF(②選手情報入力!P23="","",②選手情報入力!P23))</f>
        <v/>
      </c>
      <c r="M14" s="28" t="str">
        <f>IF(E14="","",②選手情報入力!Q23)</f>
        <v/>
      </c>
      <c r="N14" t="s">
        <v>1416</v>
      </c>
      <c r="O14" t="str">
        <f>IF(E14="","",IF(②選手情報入力!S23="","",②選手情報入力!S23))</f>
        <v/>
      </c>
      <c r="P14" t="s">
        <v>1416</v>
      </c>
      <c r="Q14" t="s">
        <v>1416</v>
      </c>
      <c r="R14" t="str">
        <f>IF(E14="","",IF(②選手情報入力!T23="","",IF(G14=1,IF(②選手情報入力!$U$6="","",②選手情報入力!$U$6),IF(②選手情報入力!$U$7="","",②選手情報入力!$U$7))))</f>
        <v/>
      </c>
      <c r="S14" t="str">
        <f>IF(E14="","",IF(②選手情報入力!T23="","",IF(G14=1,IF(②選手情報入力!$T$6="",0,1),IF(②選手情報入力!$T$7="",0,1))))</f>
        <v/>
      </c>
      <c r="T14" t="str">
        <f>IF(E14="","",IF(②選手情報入力!T23="","",2))</f>
        <v/>
      </c>
      <c r="U14" t="s">
        <v>1416</v>
      </c>
      <c r="V14" t="str">
        <f>IF(E14="","",IF(②選手情報入力!V23="","",IF(G14=1,IF(②選手情報入力!$W$6="","",②選手情報入力!$W$6),IF(②選手情報入力!$W$7="","",②選手情報入力!$W$7))))</f>
        <v/>
      </c>
      <c r="W14" t="str">
        <f>IF(E14="","",IF(②選手情報入力!V23="","",IF(G14=1,IF(②選手情報入力!$V$6="",0,1),IF(②選手情報入力!$V$7="",0,1))))</f>
        <v/>
      </c>
      <c r="X14" t="str">
        <f>IF(E14="","",IF(②選手情報入力!V23="","",2))</f>
        <v/>
      </c>
    </row>
    <row r="15" spans="1:24">
      <c r="A15" t="str">
        <f>IF(E15="","",data_kyogisha!A15)</f>
        <v/>
      </c>
      <c r="B15" t="str">
        <f>IF(E15="","",①団体情報入力!$C$5)</f>
        <v/>
      </c>
      <c r="C15" t="str">
        <f>IF(A15="","",VLOOKUP(B15,Sheet6!C:D,2,0))</f>
        <v/>
      </c>
      <c r="E15" t="str">
        <f>IF(②選手情報入力!C24="","",②選手情報入力!C24)</f>
        <v/>
      </c>
      <c r="F15" t="str">
        <f>IF(E15="","",②選手情報入力!D24)</f>
        <v/>
      </c>
      <c r="G15" t="str">
        <f>IF(E15="","",IF(②選手情報入力!I24="男",1,2))</f>
        <v/>
      </c>
      <c r="H15" t="str">
        <f>IF(E15="","",VLOOKUP(data_kyogisha!Q15,Sheet3!A:G,2,0))</f>
        <v/>
      </c>
      <c r="I15" t="str">
        <f>IF(E15="","",IF(②選手情報入力!M24="","",②選手情報入力!M24))</f>
        <v/>
      </c>
      <c r="J15" s="28" t="str">
        <f>IF(E15="","",②選手情報入力!N24)</f>
        <v/>
      </c>
      <c r="K15" t="str">
        <f>IF(E15="","",VLOOKUP(data_kyogisha!U15,Sheet3!A:G,2,0))</f>
        <v/>
      </c>
      <c r="L15" t="str">
        <f>IF(E15="","",IF(②選手情報入力!P24="","",②選手情報入力!P24))</f>
        <v/>
      </c>
      <c r="M15" s="28" t="str">
        <f>IF(E15="","",②選手情報入力!Q24)</f>
        <v/>
      </c>
      <c r="N15" t="s">
        <v>1416</v>
      </c>
      <c r="O15" t="str">
        <f>IF(E15="","",IF(②選手情報入力!S24="","",②選手情報入力!S24))</f>
        <v/>
      </c>
      <c r="P15" t="s">
        <v>1416</v>
      </c>
      <c r="Q15" t="s">
        <v>1416</v>
      </c>
      <c r="R15" t="str">
        <f>IF(E15="","",IF(②選手情報入力!T24="","",IF(G15=1,IF(②選手情報入力!$U$6="","",②選手情報入力!$U$6),IF(②選手情報入力!$U$7="","",②選手情報入力!$U$7))))</f>
        <v/>
      </c>
      <c r="S15" t="str">
        <f>IF(E15="","",IF(②選手情報入力!T24="","",IF(G15=1,IF(②選手情報入力!$T$6="",0,1),IF(②選手情報入力!$T$7="",0,1))))</f>
        <v/>
      </c>
      <c r="T15" t="str">
        <f>IF(E15="","",IF(②選手情報入力!T24="","",2))</f>
        <v/>
      </c>
      <c r="U15" t="s">
        <v>1416</v>
      </c>
      <c r="V15" t="str">
        <f>IF(E15="","",IF(②選手情報入力!V24="","",IF(G15=1,IF(②選手情報入力!$W$6="","",②選手情報入力!$W$6),IF(②選手情報入力!$W$7="","",②選手情報入力!$W$7))))</f>
        <v/>
      </c>
      <c r="W15" t="str">
        <f>IF(E15="","",IF(②選手情報入力!V24="","",IF(G15=1,IF(②選手情報入力!$V$6="",0,1),IF(②選手情報入力!$V$7="",0,1))))</f>
        <v/>
      </c>
      <c r="X15" t="str">
        <f>IF(E15="","",IF(②選手情報入力!V24="","",2))</f>
        <v/>
      </c>
    </row>
    <row r="16" spans="1:24">
      <c r="A16" t="str">
        <f>IF(E16="","",data_kyogisha!A16)</f>
        <v/>
      </c>
      <c r="B16" t="str">
        <f>IF(E16="","",①団体情報入力!$C$5)</f>
        <v/>
      </c>
      <c r="C16" t="str">
        <f>IF(A16="","",VLOOKUP(B16,Sheet6!C:D,2,0))</f>
        <v/>
      </c>
      <c r="E16" t="str">
        <f>IF(②選手情報入力!C25="","",②選手情報入力!C25)</f>
        <v/>
      </c>
      <c r="F16" t="str">
        <f>IF(E16="","",②選手情報入力!D25)</f>
        <v/>
      </c>
      <c r="G16" t="str">
        <f>IF(E16="","",IF(②選手情報入力!I25="男",1,2))</f>
        <v/>
      </c>
      <c r="H16" t="str">
        <f>IF(E16="","",VLOOKUP(data_kyogisha!Q16,Sheet3!A:G,2,0))</f>
        <v/>
      </c>
      <c r="I16" t="str">
        <f>IF(E16="","",IF(②選手情報入力!M25="","",②選手情報入力!M25))</f>
        <v/>
      </c>
      <c r="J16" s="28" t="str">
        <f>IF(E16="","",②選手情報入力!N25)</f>
        <v/>
      </c>
      <c r="K16" t="str">
        <f>IF(E16="","",VLOOKUP(data_kyogisha!U16,Sheet3!A:G,2,0))</f>
        <v/>
      </c>
      <c r="L16" t="str">
        <f>IF(E16="","",IF(②選手情報入力!P25="","",②選手情報入力!P25))</f>
        <v/>
      </c>
      <c r="M16" s="28" t="str">
        <f>IF(E16="","",②選手情報入力!Q25)</f>
        <v/>
      </c>
      <c r="N16" t="s">
        <v>1416</v>
      </c>
      <c r="O16" t="str">
        <f>IF(E16="","",IF(②選手情報入力!S25="","",②選手情報入力!S25))</f>
        <v/>
      </c>
      <c r="P16" t="s">
        <v>1416</v>
      </c>
      <c r="Q16" t="s">
        <v>1416</v>
      </c>
      <c r="R16" t="str">
        <f>IF(E16="","",IF(②選手情報入力!T25="","",IF(G16=1,IF(②選手情報入力!$U$6="","",②選手情報入力!$U$6),IF(②選手情報入力!$U$7="","",②選手情報入力!$U$7))))</f>
        <v/>
      </c>
      <c r="S16" t="str">
        <f>IF(E16="","",IF(②選手情報入力!T25="","",IF(G16=1,IF(②選手情報入力!$T$6="",0,1),IF(②選手情報入力!$T$7="",0,1))))</f>
        <v/>
      </c>
      <c r="T16" t="str">
        <f>IF(E16="","",IF(②選手情報入力!T25="","",2))</f>
        <v/>
      </c>
      <c r="U16" t="s">
        <v>1416</v>
      </c>
      <c r="V16" t="str">
        <f>IF(E16="","",IF(②選手情報入力!V25="","",IF(G16=1,IF(②選手情報入力!$W$6="","",②選手情報入力!$W$6),IF(②選手情報入力!$W$7="","",②選手情報入力!$W$7))))</f>
        <v/>
      </c>
      <c r="W16" t="str">
        <f>IF(E16="","",IF(②選手情報入力!V25="","",IF(G16=1,IF(②選手情報入力!$V$6="",0,1),IF(②選手情報入力!$V$7="",0,1))))</f>
        <v/>
      </c>
      <c r="X16" t="str">
        <f>IF(E16="","",IF(②選手情報入力!V25="","",2))</f>
        <v/>
      </c>
    </row>
    <row r="17" spans="1:24">
      <c r="A17" t="str">
        <f>IF(E17="","",data_kyogisha!A17)</f>
        <v/>
      </c>
      <c r="B17" t="str">
        <f>IF(E17="","",①団体情報入力!$C$5)</f>
        <v/>
      </c>
      <c r="C17" t="str">
        <f>IF(A17="","",VLOOKUP(B17,Sheet6!C:D,2,0))</f>
        <v/>
      </c>
      <c r="E17" t="str">
        <f>IF(②選手情報入力!C26="","",②選手情報入力!C26)</f>
        <v/>
      </c>
      <c r="F17" t="str">
        <f>IF(E17="","",②選手情報入力!D26)</f>
        <v/>
      </c>
      <c r="G17" t="str">
        <f>IF(E17="","",IF(②選手情報入力!I26="男",1,2))</f>
        <v/>
      </c>
      <c r="H17" t="str">
        <f>IF(E17="","",VLOOKUP(data_kyogisha!Q17,Sheet3!A:G,2,0))</f>
        <v/>
      </c>
      <c r="I17" t="str">
        <f>IF(E17="","",IF(②選手情報入力!M26="","",②選手情報入力!M26))</f>
        <v/>
      </c>
      <c r="J17" s="28" t="str">
        <f>IF(E17="","",②選手情報入力!N26)</f>
        <v/>
      </c>
      <c r="K17" t="str">
        <f>IF(E17="","",VLOOKUP(data_kyogisha!U17,Sheet3!A:G,2,0))</f>
        <v/>
      </c>
      <c r="L17" t="str">
        <f>IF(E17="","",IF(②選手情報入力!P26="","",②選手情報入力!P26))</f>
        <v/>
      </c>
      <c r="M17" s="28" t="str">
        <f>IF(E17="","",②選手情報入力!Q26)</f>
        <v/>
      </c>
      <c r="N17" t="s">
        <v>1416</v>
      </c>
      <c r="O17" t="str">
        <f>IF(E17="","",IF(②選手情報入力!S26="","",②選手情報入力!S26))</f>
        <v/>
      </c>
      <c r="P17" t="s">
        <v>1416</v>
      </c>
      <c r="Q17" t="s">
        <v>1416</v>
      </c>
      <c r="R17" t="str">
        <f>IF(E17="","",IF(②選手情報入力!T26="","",IF(G17=1,IF(②選手情報入力!$U$6="","",②選手情報入力!$U$6),IF(②選手情報入力!$U$7="","",②選手情報入力!$U$7))))</f>
        <v/>
      </c>
      <c r="S17" t="str">
        <f>IF(E17="","",IF(②選手情報入力!T26="","",IF(G17=1,IF(②選手情報入力!$T$6="",0,1),IF(②選手情報入力!$T$7="",0,1))))</f>
        <v/>
      </c>
      <c r="T17" t="str">
        <f>IF(E17="","",IF(②選手情報入力!T26="","",2))</f>
        <v/>
      </c>
      <c r="U17" t="s">
        <v>1416</v>
      </c>
      <c r="V17" t="str">
        <f>IF(E17="","",IF(②選手情報入力!V26="","",IF(G17=1,IF(②選手情報入力!$W$6="","",②選手情報入力!$W$6),IF(②選手情報入力!$W$7="","",②選手情報入力!$W$7))))</f>
        <v/>
      </c>
      <c r="W17" t="str">
        <f>IF(E17="","",IF(②選手情報入力!V26="","",IF(G17=1,IF(②選手情報入力!$V$6="",0,1),IF(②選手情報入力!$V$7="",0,1))))</f>
        <v/>
      </c>
      <c r="X17" t="str">
        <f>IF(E17="","",IF(②選手情報入力!V26="","",2))</f>
        <v/>
      </c>
    </row>
    <row r="18" spans="1:24">
      <c r="A18" t="str">
        <f>IF(E18="","",data_kyogisha!A18)</f>
        <v/>
      </c>
      <c r="B18" t="str">
        <f>IF(E18="","",①団体情報入力!$C$5)</f>
        <v/>
      </c>
      <c r="C18" t="str">
        <f>IF(A18="","",VLOOKUP(B18,Sheet6!C:D,2,0))</f>
        <v/>
      </c>
      <c r="E18" t="str">
        <f>IF(②選手情報入力!C27="","",②選手情報入力!C27)</f>
        <v/>
      </c>
      <c r="F18" t="str">
        <f>IF(E18="","",②選手情報入力!D27)</f>
        <v/>
      </c>
      <c r="G18" t="str">
        <f>IF(E18="","",IF(②選手情報入力!I27="男",1,2))</f>
        <v/>
      </c>
      <c r="H18" t="str">
        <f>IF(E18="","",VLOOKUP(data_kyogisha!Q18,Sheet3!A:G,2,0))</f>
        <v/>
      </c>
      <c r="I18" t="str">
        <f>IF(E18="","",IF(②選手情報入力!M27="","",②選手情報入力!M27))</f>
        <v/>
      </c>
      <c r="J18" s="28" t="str">
        <f>IF(E18="","",②選手情報入力!N27)</f>
        <v/>
      </c>
      <c r="K18" t="str">
        <f>IF(E18="","",VLOOKUP(data_kyogisha!U18,Sheet3!A:G,2,0))</f>
        <v/>
      </c>
      <c r="L18" t="str">
        <f>IF(E18="","",IF(②選手情報入力!P27="","",②選手情報入力!P27))</f>
        <v/>
      </c>
      <c r="M18" s="28" t="str">
        <f>IF(E18="","",②選手情報入力!Q27)</f>
        <v/>
      </c>
      <c r="N18" t="s">
        <v>1416</v>
      </c>
      <c r="O18" t="str">
        <f>IF(E18="","",IF(②選手情報入力!S27="","",②選手情報入力!S27))</f>
        <v/>
      </c>
      <c r="P18" t="s">
        <v>1416</v>
      </c>
      <c r="Q18" t="s">
        <v>1416</v>
      </c>
      <c r="R18" t="str">
        <f>IF(E18="","",IF(②選手情報入力!T27="","",IF(G18=1,IF(②選手情報入力!$U$6="","",②選手情報入力!$U$6),IF(②選手情報入力!$U$7="","",②選手情報入力!$U$7))))</f>
        <v/>
      </c>
      <c r="S18" t="str">
        <f>IF(E18="","",IF(②選手情報入力!T27="","",IF(G18=1,IF(②選手情報入力!$T$6="",0,1),IF(②選手情報入力!$T$7="",0,1))))</f>
        <v/>
      </c>
      <c r="T18" t="str">
        <f>IF(E18="","",IF(②選手情報入力!T27="","",2))</f>
        <v/>
      </c>
      <c r="U18" t="s">
        <v>1416</v>
      </c>
      <c r="V18" t="str">
        <f>IF(E18="","",IF(②選手情報入力!V27="","",IF(G18=1,IF(②選手情報入力!$W$6="","",②選手情報入力!$W$6),IF(②選手情報入力!$W$7="","",②選手情報入力!$W$7))))</f>
        <v/>
      </c>
      <c r="W18" t="str">
        <f>IF(E18="","",IF(②選手情報入力!V27="","",IF(G18=1,IF(②選手情報入力!$V$6="",0,1),IF(②選手情報入力!$V$7="",0,1))))</f>
        <v/>
      </c>
      <c r="X18" t="str">
        <f>IF(E18="","",IF(②選手情報入力!V27="","",2))</f>
        <v/>
      </c>
    </row>
    <row r="19" spans="1:24">
      <c r="A19" t="str">
        <f>IF(E19="","",data_kyogisha!A19)</f>
        <v/>
      </c>
      <c r="B19" t="str">
        <f>IF(E19="","",①団体情報入力!$C$5)</f>
        <v/>
      </c>
      <c r="C19" t="str">
        <f>IF(A19="","",VLOOKUP(B19,Sheet6!C:D,2,0))</f>
        <v/>
      </c>
      <c r="E19" t="str">
        <f>IF(②選手情報入力!C28="","",②選手情報入力!C28)</f>
        <v/>
      </c>
      <c r="F19" t="str">
        <f>IF(E19="","",②選手情報入力!D28)</f>
        <v/>
      </c>
      <c r="G19" t="str">
        <f>IF(E19="","",IF(②選手情報入力!I28="男",1,2))</f>
        <v/>
      </c>
      <c r="H19" t="str">
        <f>IF(E19="","",VLOOKUP(data_kyogisha!Q19,Sheet3!A:G,2,0))</f>
        <v/>
      </c>
      <c r="I19" t="str">
        <f>IF(E19="","",IF(②選手情報入力!M28="","",②選手情報入力!M28))</f>
        <v/>
      </c>
      <c r="J19" s="28" t="str">
        <f>IF(E19="","",②選手情報入力!N28)</f>
        <v/>
      </c>
      <c r="K19" t="str">
        <f>IF(E19="","",VLOOKUP(data_kyogisha!U19,Sheet3!A:G,2,0))</f>
        <v/>
      </c>
      <c r="L19" t="str">
        <f>IF(E19="","",IF(②選手情報入力!P28="","",②選手情報入力!P28))</f>
        <v/>
      </c>
      <c r="M19" s="28" t="str">
        <f>IF(E19="","",②選手情報入力!Q28)</f>
        <v/>
      </c>
      <c r="N19" t="s">
        <v>1416</v>
      </c>
      <c r="O19" t="str">
        <f>IF(E19="","",IF(②選手情報入力!S28="","",②選手情報入力!S28))</f>
        <v/>
      </c>
      <c r="P19" t="s">
        <v>1416</v>
      </c>
      <c r="Q19" t="s">
        <v>1416</v>
      </c>
      <c r="R19" t="str">
        <f>IF(E19="","",IF(②選手情報入力!T28="","",IF(G19=1,IF(②選手情報入力!$U$6="","",②選手情報入力!$U$6),IF(②選手情報入力!$U$7="","",②選手情報入力!$U$7))))</f>
        <v/>
      </c>
      <c r="S19" t="str">
        <f>IF(E19="","",IF(②選手情報入力!T28="","",IF(G19=1,IF(②選手情報入力!$T$6="",0,1),IF(②選手情報入力!$T$7="",0,1))))</f>
        <v/>
      </c>
      <c r="T19" t="str">
        <f>IF(E19="","",IF(②選手情報入力!T28="","",2))</f>
        <v/>
      </c>
      <c r="U19" t="s">
        <v>1416</v>
      </c>
      <c r="V19" t="str">
        <f>IF(E19="","",IF(②選手情報入力!V28="","",IF(G19=1,IF(②選手情報入力!$W$6="","",②選手情報入力!$W$6),IF(②選手情報入力!$W$7="","",②選手情報入力!$W$7))))</f>
        <v/>
      </c>
      <c r="W19" t="str">
        <f>IF(E19="","",IF(②選手情報入力!V28="","",IF(G19=1,IF(②選手情報入力!$V$6="",0,1),IF(②選手情報入力!$V$7="",0,1))))</f>
        <v/>
      </c>
      <c r="X19" t="str">
        <f>IF(E19="","",IF(②選手情報入力!V28="","",2))</f>
        <v/>
      </c>
    </row>
    <row r="20" spans="1:24">
      <c r="A20" t="str">
        <f>IF(E20="","",data_kyogisha!A20)</f>
        <v/>
      </c>
      <c r="B20" t="str">
        <f>IF(E20="","",①団体情報入力!$C$5)</f>
        <v/>
      </c>
      <c r="C20" t="str">
        <f>IF(A20="","",VLOOKUP(B20,Sheet6!C:D,2,0))</f>
        <v/>
      </c>
      <c r="E20" t="str">
        <f>IF(②選手情報入力!C29="","",②選手情報入力!C29)</f>
        <v/>
      </c>
      <c r="F20" t="str">
        <f>IF(E20="","",②選手情報入力!D29)</f>
        <v/>
      </c>
      <c r="G20" t="str">
        <f>IF(E20="","",IF(②選手情報入力!I29="男",1,2))</f>
        <v/>
      </c>
      <c r="H20" t="str">
        <f>IF(E20="","",VLOOKUP(data_kyogisha!Q20,Sheet3!A:G,2,0))</f>
        <v/>
      </c>
      <c r="I20" t="str">
        <f>IF(E20="","",IF(②選手情報入力!M29="","",②選手情報入力!M29))</f>
        <v/>
      </c>
      <c r="J20" s="28" t="str">
        <f>IF(E20="","",②選手情報入力!N29)</f>
        <v/>
      </c>
      <c r="K20" t="str">
        <f>IF(E20="","",VLOOKUP(data_kyogisha!U20,Sheet3!A:G,2,0))</f>
        <v/>
      </c>
      <c r="L20" t="str">
        <f>IF(E20="","",IF(②選手情報入力!P29="","",②選手情報入力!P29))</f>
        <v/>
      </c>
      <c r="M20" s="28" t="str">
        <f>IF(E20="","",②選手情報入力!Q29)</f>
        <v/>
      </c>
      <c r="N20" t="s">
        <v>1416</v>
      </c>
      <c r="O20" t="str">
        <f>IF(E20="","",IF(②選手情報入力!S29="","",②選手情報入力!S29))</f>
        <v/>
      </c>
      <c r="P20" t="s">
        <v>1416</v>
      </c>
      <c r="Q20" t="s">
        <v>1416</v>
      </c>
      <c r="R20" t="str">
        <f>IF(E20="","",IF(②選手情報入力!T29="","",IF(G20=1,IF(②選手情報入力!$U$6="","",②選手情報入力!$U$6),IF(②選手情報入力!$U$7="","",②選手情報入力!$U$7))))</f>
        <v/>
      </c>
      <c r="S20" t="str">
        <f>IF(E20="","",IF(②選手情報入力!T29="","",IF(G20=1,IF(②選手情報入力!$T$6="",0,1),IF(②選手情報入力!$T$7="",0,1))))</f>
        <v/>
      </c>
      <c r="T20" t="str">
        <f>IF(E20="","",IF(②選手情報入力!T29="","",2))</f>
        <v/>
      </c>
      <c r="U20" t="s">
        <v>1416</v>
      </c>
      <c r="V20" t="str">
        <f>IF(E20="","",IF(②選手情報入力!V29="","",IF(G20=1,IF(②選手情報入力!$W$6="","",②選手情報入力!$W$6),IF(②選手情報入力!$W$7="","",②選手情報入力!$W$7))))</f>
        <v/>
      </c>
      <c r="W20" t="str">
        <f>IF(E20="","",IF(②選手情報入力!V29="","",IF(G20=1,IF(②選手情報入力!$V$6="",0,1),IF(②選手情報入力!$V$7="",0,1))))</f>
        <v/>
      </c>
      <c r="X20" t="str">
        <f>IF(E20="","",IF(②選手情報入力!V29="","",2))</f>
        <v/>
      </c>
    </row>
    <row r="21" spans="1:24">
      <c r="A21" t="str">
        <f>IF(E21="","",data_kyogisha!A21)</f>
        <v/>
      </c>
      <c r="B21" t="str">
        <f>IF(E21="","",①団体情報入力!$C$5)</f>
        <v/>
      </c>
      <c r="C21" t="str">
        <f>IF(A21="","",VLOOKUP(B21,Sheet6!C:D,2,0))</f>
        <v/>
      </c>
      <c r="E21" t="str">
        <f>IF(②選手情報入力!C30="","",②選手情報入力!C30)</f>
        <v/>
      </c>
      <c r="F21" t="str">
        <f>IF(E21="","",②選手情報入力!D30)</f>
        <v/>
      </c>
      <c r="G21" t="str">
        <f>IF(E21="","",IF(②選手情報入力!I30="男",1,2))</f>
        <v/>
      </c>
      <c r="H21" t="str">
        <f>IF(E21="","",VLOOKUP(data_kyogisha!Q21,Sheet3!A:G,2,0))</f>
        <v/>
      </c>
      <c r="I21" t="str">
        <f>IF(E21="","",IF(②選手情報入力!M30="","",②選手情報入力!M30))</f>
        <v/>
      </c>
      <c r="J21" s="28" t="str">
        <f>IF(E21="","",②選手情報入力!N30)</f>
        <v/>
      </c>
      <c r="K21" t="str">
        <f>IF(E21="","",VLOOKUP(data_kyogisha!U21,Sheet3!A:G,2,0))</f>
        <v/>
      </c>
      <c r="L21" t="str">
        <f>IF(E21="","",IF(②選手情報入力!P30="","",②選手情報入力!P30))</f>
        <v/>
      </c>
      <c r="M21" s="28" t="str">
        <f>IF(E21="","",②選手情報入力!Q30)</f>
        <v/>
      </c>
      <c r="N21" t="s">
        <v>1416</v>
      </c>
      <c r="O21" t="str">
        <f>IF(E21="","",IF(②選手情報入力!S30="","",②選手情報入力!S30))</f>
        <v/>
      </c>
      <c r="P21" t="s">
        <v>1416</v>
      </c>
      <c r="Q21" t="s">
        <v>1416</v>
      </c>
      <c r="R21" t="str">
        <f>IF(E21="","",IF(②選手情報入力!T30="","",IF(G21=1,IF(②選手情報入力!$U$6="","",②選手情報入力!$U$6),IF(②選手情報入力!$U$7="","",②選手情報入力!$U$7))))</f>
        <v/>
      </c>
      <c r="S21" t="str">
        <f>IF(E21="","",IF(②選手情報入力!T30="","",IF(G21=1,IF(②選手情報入力!$T$6="",0,1),IF(②選手情報入力!$T$7="",0,1))))</f>
        <v/>
      </c>
      <c r="T21" t="str">
        <f>IF(E21="","",IF(②選手情報入力!T30="","",2))</f>
        <v/>
      </c>
      <c r="U21" t="s">
        <v>1416</v>
      </c>
      <c r="V21" t="str">
        <f>IF(E21="","",IF(②選手情報入力!V30="","",IF(G21=1,IF(②選手情報入力!$W$6="","",②選手情報入力!$W$6),IF(②選手情報入力!$W$7="","",②選手情報入力!$W$7))))</f>
        <v/>
      </c>
      <c r="W21" t="str">
        <f>IF(E21="","",IF(②選手情報入力!V30="","",IF(G21=1,IF(②選手情報入力!$V$6="",0,1),IF(②選手情報入力!$V$7="",0,1))))</f>
        <v/>
      </c>
      <c r="X21" t="str">
        <f>IF(E21="","",IF(②選手情報入力!V30="","",2))</f>
        <v/>
      </c>
    </row>
    <row r="22" spans="1:24">
      <c r="A22" t="str">
        <f>IF(E22="","",data_kyogisha!A22)</f>
        <v/>
      </c>
      <c r="B22" t="str">
        <f>IF(E22="","",①団体情報入力!$C$5)</f>
        <v/>
      </c>
      <c r="C22" t="str">
        <f>IF(A22="","",VLOOKUP(B22,Sheet6!C:D,2,0))</f>
        <v/>
      </c>
      <c r="E22" t="str">
        <f>IF(②選手情報入力!C31="","",②選手情報入力!C31)</f>
        <v/>
      </c>
      <c r="F22" t="str">
        <f>IF(E22="","",②選手情報入力!D31)</f>
        <v/>
      </c>
      <c r="G22" t="str">
        <f>IF(E22="","",IF(②選手情報入力!I31="男",1,2))</f>
        <v/>
      </c>
      <c r="H22" t="str">
        <f>IF(E22="","",VLOOKUP(data_kyogisha!Q22,Sheet3!A:G,2,0))</f>
        <v/>
      </c>
      <c r="I22" t="str">
        <f>IF(E22="","",IF(②選手情報入力!M31="","",②選手情報入力!M31))</f>
        <v/>
      </c>
      <c r="J22" s="28" t="str">
        <f>IF(E22="","",②選手情報入力!N31)</f>
        <v/>
      </c>
      <c r="K22" t="str">
        <f>IF(E22="","",VLOOKUP(data_kyogisha!U22,Sheet3!A:G,2,0))</f>
        <v/>
      </c>
      <c r="L22" t="str">
        <f>IF(E22="","",IF(②選手情報入力!P31="","",②選手情報入力!P31))</f>
        <v/>
      </c>
      <c r="M22" s="28" t="str">
        <f>IF(E22="","",②選手情報入力!Q31)</f>
        <v/>
      </c>
      <c r="N22" t="s">
        <v>1416</v>
      </c>
      <c r="O22" t="str">
        <f>IF(E22="","",IF(②選手情報入力!S31="","",②選手情報入力!S31))</f>
        <v/>
      </c>
      <c r="P22" t="s">
        <v>1416</v>
      </c>
      <c r="Q22" t="s">
        <v>1416</v>
      </c>
      <c r="R22" t="str">
        <f>IF(E22="","",IF(②選手情報入力!T31="","",IF(G22=1,IF(②選手情報入力!$U$6="","",②選手情報入力!$U$6),IF(②選手情報入力!$U$7="","",②選手情報入力!$U$7))))</f>
        <v/>
      </c>
      <c r="S22" t="str">
        <f>IF(E22="","",IF(②選手情報入力!T31="","",IF(G22=1,IF(②選手情報入力!$T$6="",0,1),IF(②選手情報入力!$T$7="",0,1))))</f>
        <v/>
      </c>
      <c r="T22" t="str">
        <f>IF(E22="","",IF(②選手情報入力!T31="","",2))</f>
        <v/>
      </c>
      <c r="U22" t="s">
        <v>1416</v>
      </c>
      <c r="V22" t="str">
        <f>IF(E22="","",IF(②選手情報入力!V31="","",IF(G22=1,IF(②選手情報入力!$W$6="","",②選手情報入力!$W$6),IF(②選手情報入力!$W$7="","",②選手情報入力!$W$7))))</f>
        <v/>
      </c>
      <c r="W22" t="str">
        <f>IF(E22="","",IF(②選手情報入力!V31="","",IF(G22=1,IF(②選手情報入力!$V$6="",0,1),IF(②選手情報入力!$V$7="",0,1))))</f>
        <v/>
      </c>
      <c r="X22" t="str">
        <f>IF(E22="","",IF(②選手情報入力!V31="","",2))</f>
        <v/>
      </c>
    </row>
    <row r="23" spans="1:24">
      <c r="A23" t="str">
        <f>IF(E23="","",data_kyogisha!A23)</f>
        <v/>
      </c>
      <c r="B23" t="str">
        <f>IF(E23="","",①団体情報入力!$C$5)</f>
        <v/>
      </c>
      <c r="C23" t="str">
        <f>IF(A23="","",VLOOKUP(B23,Sheet6!C:D,2,0))</f>
        <v/>
      </c>
      <c r="E23" t="str">
        <f>IF(②選手情報入力!C32="","",②選手情報入力!C32)</f>
        <v/>
      </c>
      <c r="F23" t="str">
        <f>IF(E23="","",②選手情報入力!D32)</f>
        <v/>
      </c>
      <c r="G23" t="str">
        <f>IF(E23="","",IF(②選手情報入力!I32="男",1,2))</f>
        <v/>
      </c>
      <c r="H23" t="str">
        <f>IF(E23="","",VLOOKUP(data_kyogisha!Q23,Sheet3!A:G,2,0))</f>
        <v/>
      </c>
      <c r="I23" t="str">
        <f>IF(E23="","",IF(②選手情報入力!M32="","",②選手情報入力!M32))</f>
        <v/>
      </c>
      <c r="J23" s="28" t="str">
        <f>IF(E23="","",②選手情報入力!N32)</f>
        <v/>
      </c>
      <c r="K23" t="str">
        <f>IF(E23="","",VLOOKUP(data_kyogisha!U23,Sheet3!A:G,2,0))</f>
        <v/>
      </c>
      <c r="L23" t="str">
        <f>IF(E23="","",IF(②選手情報入力!P32="","",②選手情報入力!P32))</f>
        <v/>
      </c>
      <c r="M23" s="28" t="str">
        <f>IF(E23="","",②選手情報入力!Q32)</f>
        <v/>
      </c>
      <c r="N23" t="s">
        <v>1416</v>
      </c>
      <c r="O23" t="str">
        <f>IF(E23="","",IF(②選手情報入力!S32="","",②選手情報入力!S32))</f>
        <v/>
      </c>
      <c r="P23" t="s">
        <v>1416</v>
      </c>
      <c r="Q23" t="s">
        <v>1416</v>
      </c>
      <c r="R23" t="str">
        <f>IF(E23="","",IF(②選手情報入力!T32="","",IF(G23=1,IF(②選手情報入力!$U$6="","",②選手情報入力!$U$6),IF(②選手情報入力!$U$7="","",②選手情報入力!$U$7))))</f>
        <v/>
      </c>
      <c r="S23" t="str">
        <f>IF(E23="","",IF(②選手情報入力!T32="","",IF(G23=1,IF(②選手情報入力!$T$6="",0,1),IF(②選手情報入力!$T$7="",0,1))))</f>
        <v/>
      </c>
      <c r="T23" t="str">
        <f>IF(E23="","",IF(②選手情報入力!T32="","",2))</f>
        <v/>
      </c>
      <c r="U23" t="s">
        <v>1416</v>
      </c>
      <c r="V23" t="str">
        <f>IF(E23="","",IF(②選手情報入力!V32="","",IF(G23=1,IF(②選手情報入力!$W$6="","",②選手情報入力!$W$6),IF(②選手情報入力!$W$7="","",②選手情報入力!$W$7))))</f>
        <v/>
      </c>
      <c r="W23" t="str">
        <f>IF(E23="","",IF(②選手情報入力!V32="","",IF(G23=1,IF(②選手情報入力!$V$6="",0,1),IF(②選手情報入力!$V$7="",0,1))))</f>
        <v/>
      </c>
      <c r="X23" t="str">
        <f>IF(E23="","",IF(②選手情報入力!V32="","",2))</f>
        <v/>
      </c>
    </row>
    <row r="24" spans="1:24">
      <c r="A24" t="str">
        <f>IF(E24="","",data_kyogisha!A24)</f>
        <v/>
      </c>
      <c r="B24" t="str">
        <f>IF(E24="","",①団体情報入力!$C$5)</f>
        <v/>
      </c>
      <c r="C24" t="str">
        <f>IF(A24="","",VLOOKUP(B24,Sheet6!C:D,2,0))</f>
        <v/>
      </c>
      <c r="E24" t="str">
        <f>IF(②選手情報入力!C33="","",②選手情報入力!C33)</f>
        <v/>
      </c>
      <c r="F24" t="str">
        <f>IF(E24="","",②選手情報入力!D33)</f>
        <v/>
      </c>
      <c r="G24" t="str">
        <f>IF(E24="","",IF(②選手情報入力!I33="男",1,2))</f>
        <v/>
      </c>
      <c r="H24" t="str">
        <f>IF(E24="","",VLOOKUP(data_kyogisha!Q24,Sheet3!A:G,2,0))</f>
        <v/>
      </c>
      <c r="I24" t="str">
        <f>IF(E24="","",IF(②選手情報入力!M33="","",②選手情報入力!M33))</f>
        <v/>
      </c>
      <c r="J24" s="28" t="str">
        <f>IF(E24="","",②選手情報入力!N33)</f>
        <v/>
      </c>
      <c r="K24" t="str">
        <f>IF(E24="","",VLOOKUP(data_kyogisha!U24,Sheet3!A:G,2,0))</f>
        <v/>
      </c>
      <c r="L24" t="str">
        <f>IF(E24="","",IF(②選手情報入力!P33="","",②選手情報入力!P33))</f>
        <v/>
      </c>
      <c r="M24" s="28" t="str">
        <f>IF(E24="","",②選手情報入力!Q33)</f>
        <v/>
      </c>
      <c r="N24" t="s">
        <v>1416</v>
      </c>
      <c r="O24" t="str">
        <f>IF(E24="","",IF(②選手情報入力!S33="","",②選手情報入力!S33))</f>
        <v/>
      </c>
      <c r="P24" t="s">
        <v>1416</v>
      </c>
      <c r="Q24" t="s">
        <v>1416</v>
      </c>
      <c r="R24" t="str">
        <f>IF(E24="","",IF(②選手情報入力!T33="","",IF(G24=1,IF(②選手情報入力!$U$6="","",②選手情報入力!$U$6),IF(②選手情報入力!$U$7="","",②選手情報入力!$U$7))))</f>
        <v/>
      </c>
      <c r="S24" t="str">
        <f>IF(E24="","",IF(②選手情報入力!T33="","",IF(G24=1,IF(②選手情報入力!$T$6="",0,1),IF(②選手情報入力!$T$7="",0,1))))</f>
        <v/>
      </c>
      <c r="T24" t="str">
        <f>IF(E24="","",IF(②選手情報入力!T33="","",2))</f>
        <v/>
      </c>
      <c r="U24" t="s">
        <v>1416</v>
      </c>
      <c r="V24" t="str">
        <f>IF(E24="","",IF(②選手情報入力!V33="","",IF(G24=1,IF(②選手情報入力!$W$6="","",②選手情報入力!$W$6),IF(②選手情報入力!$W$7="","",②選手情報入力!$W$7))))</f>
        <v/>
      </c>
      <c r="W24" t="str">
        <f>IF(E24="","",IF(②選手情報入力!V33="","",IF(G24=1,IF(②選手情報入力!$V$6="",0,1),IF(②選手情報入力!$V$7="",0,1))))</f>
        <v/>
      </c>
      <c r="X24" t="str">
        <f>IF(E24="","",IF(②選手情報入力!V33="","",2))</f>
        <v/>
      </c>
    </row>
    <row r="25" spans="1:24">
      <c r="A25" t="str">
        <f>IF(E25="","",data_kyogisha!A25)</f>
        <v/>
      </c>
      <c r="B25" t="str">
        <f>IF(E25="","",①団体情報入力!$C$5)</f>
        <v/>
      </c>
      <c r="C25" t="str">
        <f>IF(A25="","",VLOOKUP(B25,Sheet6!C:D,2,0))</f>
        <v/>
      </c>
      <c r="E25" t="str">
        <f>IF(②選手情報入力!C34="","",②選手情報入力!C34)</f>
        <v/>
      </c>
      <c r="F25" t="str">
        <f>IF(E25="","",②選手情報入力!D34)</f>
        <v/>
      </c>
      <c r="G25" t="str">
        <f>IF(E25="","",IF(②選手情報入力!I34="男",1,2))</f>
        <v/>
      </c>
      <c r="H25" t="str">
        <f>IF(E25="","",VLOOKUP(data_kyogisha!Q25,Sheet3!A:G,2,0))</f>
        <v/>
      </c>
      <c r="I25" t="str">
        <f>IF(E25="","",IF(②選手情報入力!M34="","",②選手情報入力!M34))</f>
        <v/>
      </c>
      <c r="J25" s="28" t="str">
        <f>IF(E25="","",②選手情報入力!N34)</f>
        <v/>
      </c>
      <c r="K25" t="str">
        <f>IF(E25="","",VLOOKUP(data_kyogisha!U25,Sheet3!A:G,2,0))</f>
        <v/>
      </c>
      <c r="L25" t="str">
        <f>IF(E25="","",IF(②選手情報入力!P34="","",②選手情報入力!P34))</f>
        <v/>
      </c>
      <c r="M25" s="28" t="str">
        <f>IF(E25="","",②選手情報入力!Q34)</f>
        <v/>
      </c>
      <c r="N25" t="s">
        <v>1416</v>
      </c>
      <c r="O25" t="str">
        <f>IF(E25="","",IF(②選手情報入力!S34="","",②選手情報入力!S34))</f>
        <v/>
      </c>
      <c r="P25" t="s">
        <v>1416</v>
      </c>
      <c r="Q25" t="s">
        <v>1416</v>
      </c>
      <c r="R25" t="str">
        <f>IF(E25="","",IF(②選手情報入力!T34="","",IF(G25=1,IF(②選手情報入力!$U$6="","",②選手情報入力!$U$6),IF(②選手情報入力!$U$7="","",②選手情報入力!$U$7))))</f>
        <v/>
      </c>
      <c r="S25" t="str">
        <f>IF(E25="","",IF(②選手情報入力!T34="","",IF(G25=1,IF(②選手情報入力!$T$6="",0,1),IF(②選手情報入力!$T$7="",0,1))))</f>
        <v/>
      </c>
      <c r="T25" t="str">
        <f>IF(E25="","",IF(②選手情報入力!T34="","",2))</f>
        <v/>
      </c>
      <c r="U25" t="s">
        <v>1416</v>
      </c>
      <c r="V25" t="str">
        <f>IF(E25="","",IF(②選手情報入力!V34="","",IF(G25=1,IF(②選手情報入力!$W$6="","",②選手情報入力!$W$6),IF(②選手情報入力!$W$7="","",②選手情報入力!$W$7))))</f>
        <v/>
      </c>
      <c r="W25" t="str">
        <f>IF(E25="","",IF(②選手情報入力!V34="","",IF(G25=1,IF(②選手情報入力!$V$6="",0,1),IF(②選手情報入力!$V$7="",0,1))))</f>
        <v/>
      </c>
      <c r="X25" t="str">
        <f>IF(E25="","",IF(②選手情報入力!V34="","",2))</f>
        <v/>
      </c>
    </row>
    <row r="26" spans="1:24">
      <c r="A26" t="str">
        <f>IF(E26="","",data_kyogisha!A26)</f>
        <v/>
      </c>
      <c r="B26" t="str">
        <f>IF(E26="","",①団体情報入力!$C$5)</f>
        <v/>
      </c>
      <c r="C26" t="str">
        <f>IF(A26="","",VLOOKUP(B26,Sheet6!C:D,2,0))</f>
        <v/>
      </c>
      <c r="E26" t="str">
        <f>IF(②選手情報入力!C35="","",②選手情報入力!C35)</f>
        <v/>
      </c>
      <c r="F26" t="str">
        <f>IF(E26="","",②選手情報入力!D35)</f>
        <v/>
      </c>
      <c r="G26" t="str">
        <f>IF(E26="","",IF(②選手情報入力!I35="男",1,2))</f>
        <v/>
      </c>
      <c r="H26" t="str">
        <f>IF(E26="","",VLOOKUP(data_kyogisha!Q26,Sheet3!A:G,2,0))</f>
        <v/>
      </c>
      <c r="I26" t="str">
        <f>IF(E26="","",IF(②選手情報入力!M35="","",②選手情報入力!M35))</f>
        <v/>
      </c>
      <c r="J26" s="28" t="str">
        <f>IF(E26="","",②選手情報入力!N35)</f>
        <v/>
      </c>
      <c r="K26" t="str">
        <f>IF(E26="","",VLOOKUP(data_kyogisha!U26,Sheet3!A:G,2,0))</f>
        <v/>
      </c>
      <c r="L26" t="str">
        <f>IF(E26="","",IF(②選手情報入力!P35="","",②選手情報入力!P35))</f>
        <v/>
      </c>
      <c r="M26" s="28" t="str">
        <f>IF(E26="","",②選手情報入力!Q35)</f>
        <v/>
      </c>
      <c r="N26" t="s">
        <v>1416</v>
      </c>
      <c r="O26" t="str">
        <f>IF(E26="","",IF(②選手情報入力!S35="","",②選手情報入力!S35))</f>
        <v/>
      </c>
      <c r="P26" t="s">
        <v>1416</v>
      </c>
      <c r="Q26" t="s">
        <v>1416</v>
      </c>
      <c r="R26" t="str">
        <f>IF(E26="","",IF(②選手情報入力!T35="","",IF(G26=1,IF(②選手情報入力!$U$6="","",②選手情報入力!$U$6),IF(②選手情報入力!$U$7="","",②選手情報入力!$U$7))))</f>
        <v/>
      </c>
      <c r="S26" t="str">
        <f>IF(E26="","",IF(②選手情報入力!T35="","",IF(G26=1,IF(②選手情報入力!$T$6="",0,1),IF(②選手情報入力!$T$7="",0,1))))</f>
        <v/>
      </c>
      <c r="T26" t="str">
        <f>IF(E26="","",IF(②選手情報入力!T35="","",2))</f>
        <v/>
      </c>
      <c r="U26" t="s">
        <v>1416</v>
      </c>
      <c r="V26" t="str">
        <f>IF(E26="","",IF(②選手情報入力!V35="","",IF(G26=1,IF(②選手情報入力!$W$6="","",②選手情報入力!$W$6),IF(②選手情報入力!$W$7="","",②選手情報入力!$W$7))))</f>
        <v/>
      </c>
      <c r="W26" t="str">
        <f>IF(E26="","",IF(②選手情報入力!V35="","",IF(G26=1,IF(②選手情報入力!$V$6="",0,1),IF(②選手情報入力!$V$7="",0,1))))</f>
        <v/>
      </c>
      <c r="X26" t="str">
        <f>IF(E26="","",IF(②選手情報入力!V35="","",2))</f>
        <v/>
      </c>
    </row>
    <row r="27" spans="1:24">
      <c r="A27" t="str">
        <f>IF(E27="","",data_kyogisha!A27)</f>
        <v/>
      </c>
      <c r="B27" t="str">
        <f>IF(E27="","",①団体情報入力!$C$5)</f>
        <v/>
      </c>
      <c r="C27" t="str">
        <f>IF(A27="","",VLOOKUP(B27,Sheet6!C:D,2,0))</f>
        <v/>
      </c>
      <c r="E27" t="str">
        <f>IF(②選手情報入力!C36="","",②選手情報入力!C36)</f>
        <v/>
      </c>
      <c r="F27" t="str">
        <f>IF(E27="","",②選手情報入力!D36)</f>
        <v/>
      </c>
      <c r="G27" t="str">
        <f>IF(E27="","",IF(②選手情報入力!I36="男",1,2))</f>
        <v/>
      </c>
      <c r="H27" t="str">
        <f>IF(E27="","",VLOOKUP(data_kyogisha!Q27,Sheet3!A:G,2,0))</f>
        <v/>
      </c>
      <c r="I27" t="str">
        <f>IF(E27="","",IF(②選手情報入力!M36="","",②選手情報入力!M36))</f>
        <v/>
      </c>
      <c r="J27" s="28" t="str">
        <f>IF(E27="","",②選手情報入力!N36)</f>
        <v/>
      </c>
      <c r="K27" t="str">
        <f>IF(E27="","",VLOOKUP(data_kyogisha!U27,Sheet3!A:G,2,0))</f>
        <v/>
      </c>
      <c r="L27" t="str">
        <f>IF(E27="","",IF(②選手情報入力!P36="","",②選手情報入力!P36))</f>
        <v/>
      </c>
      <c r="M27" s="28" t="str">
        <f>IF(E27="","",②選手情報入力!Q36)</f>
        <v/>
      </c>
      <c r="N27" t="s">
        <v>1416</v>
      </c>
      <c r="O27" t="str">
        <f>IF(E27="","",IF(②選手情報入力!S36="","",②選手情報入力!S36))</f>
        <v/>
      </c>
      <c r="P27" t="s">
        <v>1416</v>
      </c>
      <c r="Q27" t="s">
        <v>1416</v>
      </c>
      <c r="R27" t="str">
        <f>IF(E27="","",IF(②選手情報入力!T36="","",IF(G27=1,IF(②選手情報入力!$U$6="","",②選手情報入力!$U$6),IF(②選手情報入力!$U$7="","",②選手情報入力!$U$7))))</f>
        <v/>
      </c>
      <c r="S27" t="str">
        <f>IF(E27="","",IF(②選手情報入力!T36="","",IF(G27=1,IF(②選手情報入力!$T$6="",0,1),IF(②選手情報入力!$T$7="",0,1))))</f>
        <v/>
      </c>
      <c r="T27" t="str">
        <f>IF(E27="","",IF(②選手情報入力!T36="","",2))</f>
        <v/>
      </c>
      <c r="U27" t="s">
        <v>1416</v>
      </c>
      <c r="V27" t="str">
        <f>IF(E27="","",IF(②選手情報入力!V36="","",IF(G27=1,IF(②選手情報入力!$W$6="","",②選手情報入力!$W$6),IF(②選手情報入力!$W$7="","",②選手情報入力!$W$7))))</f>
        <v/>
      </c>
      <c r="W27" t="str">
        <f>IF(E27="","",IF(②選手情報入力!V36="","",IF(G27=1,IF(②選手情報入力!$V$6="",0,1),IF(②選手情報入力!$V$7="",0,1))))</f>
        <v/>
      </c>
      <c r="X27" t="str">
        <f>IF(E27="","",IF(②選手情報入力!V36="","",2))</f>
        <v/>
      </c>
    </row>
    <row r="28" spans="1:24">
      <c r="A28" t="str">
        <f>IF(E28="","",data_kyogisha!A28)</f>
        <v/>
      </c>
      <c r="B28" t="str">
        <f>IF(E28="","",①団体情報入力!$C$5)</f>
        <v/>
      </c>
      <c r="C28" t="str">
        <f>IF(A28="","",VLOOKUP(B28,Sheet6!C:D,2,0))</f>
        <v/>
      </c>
      <c r="E28" t="str">
        <f>IF(②選手情報入力!C37="","",②選手情報入力!C37)</f>
        <v/>
      </c>
      <c r="F28" t="str">
        <f>IF(E28="","",②選手情報入力!D37)</f>
        <v/>
      </c>
      <c r="G28" t="str">
        <f>IF(E28="","",IF(②選手情報入力!I37="男",1,2))</f>
        <v/>
      </c>
      <c r="H28" t="str">
        <f>IF(E28="","",VLOOKUP(data_kyogisha!Q28,Sheet3!A:G,2,0))</f>
        <v/>
      </c>
      <c r="I28" t="str">
        <f>IF(E28="","",IF(②選手情報入力!M37="","",②選手情報入力!M37))</f>
        <v/>
      </c>
      <c r="J28" s="28" t="str">
        <f>IF(E28="","",②選手情報入力!N37)</f>
        <v/>
      </c>
      <c r="K28" t="str">
        <f>IF(E28="","",VLOOKUP(data_kyogisha!U28,Sheet3!A:G,2,0))</f>
        <v/>
      </c>
      <c r="L28" t="str">
        <f>IF(E28="","",IF(②選手情報入力!P37="","",②選手情報入力!P37))</f>
        <v/>
      </c>
      <c r="M28" s="28" t="str">
        <f>IF(E28="","",②選手情報入力!Q37)</f>
        <v/>
      </c>
      <c r="N28" t="s">
        <v>1416</v>
      </c>
      <c r="O28" t="str">
        <f>IF(E28="","",IF(②選手情報入力!S37="","",②選手情報入力!S37))</f>
        <v/>
      </c>
      <c r="P28" t="s">
        <v>1416</v>
      </c>
      <c r="Q28" t="s">
        <v>1416</v>
      </c>
      <c r="R28" t="str">
        <f>IF(E28="","",IF(②選手情報入力!T37="","",IF(G28=1,IF(②選手情報入力!$U$6="","",②選手情報入力!$U$6),IF(②選手情報入力!$U$7="","",②選手情報入力!$U$7))))</f>
        <v/>
      </c>
      <c r="S28" t="str">
        <f>IF(E28="","",IF(②選手情報入力!T37="","",IF(G28=1,IF(②選手情報入力!$T$6="",0,1),IF(②選手情報入力!$T$7="",0,1))))</f>
        <v/>
      </c>
      <c r="T28" t="str">
        <f>IF(E28="","",IF(②選手情報入力!T37="","",2))</f>
        <v/>
      </c>
      <c r="U28" t="s">
        <v>1416</v>
      </c>
      <c r="V28" t="str">
        <f>IF(E28="","",IF(②選手情報入力!V37="","",IF(G28=1,IF(②選手情報入力!$W$6="","",②選手情報入力!$W$6),IF(②選手情報入力!$W$7="","",②選手情報入力!$W$7))))</f>
        <v/>
      </c>
      <c r="W28" t="str">
        <f>IF(E28="","",IF(②選手情報入力!V37="","",IF(G28=1,IF(②選手情報入力!$V$6="",0,1),IF(②選手情報入力!$V$7="",0,1))))</f>
        <v/>
      </c>
      <c r="X28" t="str">
        <f>IF(E28="","",IF(②選手情報入力!V37="","",2))</f>
        <v/>
      </c>
    </row>
    <row r="29" spans="1:24">
      <c r="A29" t="str">
        <f>IF(E29="","",data_kyogisha!A29)</f>
        <v/>
      </c>
      <c r="B29" t="str">
        <f>IF(E29="","",①団体情報入力!$C$5)</f>
        <v/>
      </c>
      <c r="C29" t="str">
        <f>IF(A29="","",VLOOKUP(B29,Sheet6!C:D,2,0))</f>
        <v/>
      </c>
      <c r="E29" t="str">
        <f>IF(②選手情報入力!C38="","",②選手情報入力!C38)</f>
        <v/>
      </c>
      <c r="F29" t="str">
        <f>IF(E29="","",②選手情報入力!D38)</f>
        <v/>
      </c>
      <c r="G29" t="str">
        <f>IF(E29="","",IF(②選手情報入力!I38="男",1,2))</f>
        <v/>
      </c>
      <c r="H29" t="str">
        <f>IF(E29="","",VLOOKUP(data_kyogisha!Q29,Sheet3!A:G,2,0))</f>
        <v/>
      </c>
      <c r="I29" t="str">
        <f>IF(E29="","",IF(②選手情報入力!M38="","",②選手情報入力!M38))</f>
        <v/>
      </c>
      <c r="J29" s="28" t="str">
        <f>IF(E29="","",②選手情報入力!N38)</f>
        <v/>
      </c>
      <c r="K29" t="str">
        <f>IF(E29="","",VLOOKUP(data_kyogisha!U29,Sheet3!A:G,2,0))</f>
        <v/>
      </c>
      <c r="L29" t="str">
        <f>IF(E29="","",IF(②選手情報入力!P38="","",②選手情報入力!P38))</f>
        <v/>
      </c>
      <c r="M29" s="28" t="str">
        <f>IF(E29="","",②選手情報入力!Q38)</f>
        <v/>
      </c>
      <c r="N29" t="s">
        <v>1416</v>
      </c>
      <c r="O29" t="str">
        <f>IF(E29="","",IF(②選手情報入力!S38="","",②選手情報入力!S38))</f>
        <v/>
      </c>
      <c r="P29" t="s">
        <v>1416</v>
      </c>
      <c r="Q29" t="s">
        <v>1416</v>
      </c>
      <c r="R29" t="str">
        <f>IF(E29="","",IF(②選手情報入力!T38="","",IF(G29=1,IF(②選手情報入力!$U$6="","",②選手情報入力!$U$6),IF(②選手情報入力!$U$7="","",②選手情報入力!$U$7))))</f>
        <v/>
      </c>
      <c r="S29" t="str">
        <f>IF(E29="","",IF(②選手情報入力!T38="","",IF(G29=1,IF(②選手情報入力!$T$6="",0,1),IF(②選手情報入力!$T$7="",0,1))))</f>
        <v/>
      </c>
      <c r="T29" t="str">
        <f>IF(E29="","",IF(②選手情報入力!T38="","",2))</f>
        <v/>
      </c>
      <c r="U29" t="s">
        <v>1416</v>
      </c>
      <c r="V29" t="str">
        <f>IF(E29="","",IF(②選手情報入力!V38="","",IF(G29=1,IF(②選手情報入力!$W$6="","",②選手情報入力!$W$6),IF(②選手情報入力!$W$7="","",②選手情報入力!$W$7))))</f>
        <v/>
      </c>
      <c r="W29" t="str">
        <f>IF(E29="","",IF(②選手情報入力!V38="","",IF(G29=1,IF(②選手情報入力!$V$6="",0,1),IF(②選手情報入力!$V$7="",0,1))))</f>
        <v/>
      </c>
      <c r="X29" t="str">
        <f>IF(E29="","",IF(②選手情報入力!V38="","",2))</f>
        <v/>
      </c>
    </row>
    <row r="30" spans="1:24">
      <c r="A30" t="str">
        <f>IF(E30="","",data_kyogisha!A30)</f>
        <v/>
      </c>
      <c r="B30" t="str">
        <f>IF(E30="","",①団体情報入力!$C$5)</f>
        <v/>
      </c>
      <c r="C30" t="str">
        <f>IF(A30="","",VLOOKUP(B30,Sheet6!C:D,2,0))</f>
        <v/>
      </c>
      <c r="E30" t="str">
        <f>IF(②選手情報入力!C39="","",②選手情報入力!C39)</f>
        <v/>
      </c>
      <c r="F30" t="str">
        <f>IF(E30="","",②選手情報入力!D39)</f>
        <v/>
      </c>
      <c r="G30" t="str">
        <f>IF(E30="","",IF(②選手情報入力!I39="男",1,2))</f>
        <v/>
      </c>
      <c r="H30" t="str">
        <f>IF(E30="","",VLOOKUP(data_kyogisha!Q30,Sheet3!A:G,2,0))</f>
        <v/>
      </c>
      <c r="I30" t="str">
        <f>IF(E30="","",IF(②選手情報入力!M39="","",②選手情報入力!M39))</f>
        <v/>
      </c>
      <c r="J30" s="28" t="str">
        <f>IF(E30="","",②選手情報入力!N39)</f>
        <v/>
      </c>
      <c r="K30" t="str">
        <f>IF(E30="","",VLOOKUP(data_kyogisha!U30,Sheet3!A:G,2,0))</f>
        <v/>
      </c>
      <c r="L30" t="str">
        <f>IF(E30="","",IF(②選手情報入力!P39="","",②選手情報入力!P39))</f>
        <v/>
      </c>
      <c r="M30" s="28" t="str">
        <f>IF(E30="","",②選手情報入力!Q39)</f>
        <v/>
      </c>
      <c r="N30" t="s">
        <v>1416</v>
      </c>
      <c r="O30" t="str">
        <f>IF(E30="","",IF(②選手情報入力!S39="","",②選手情報入力!S39))</f>
        <v/>
      </c>
      <c r="P30" t="s">
        <v>1416</v>
      </c>
      <c r="Q30" t="s">
        <v>1416</v>
      </c>
      <c r="R30" t="str">
        <f>IF(E30="","",IF(②選手情報入力!T39="","",IF(G30=1,IF(②選手情報入力!$U$6="","",②選手情報入力!$U$6),IF(②選手情報入力!$U$7="","",②選手情報入力!$U$7))))</f>
        <v/>
      </c>
      <c r="S30" t="str">
        <f>IF(E30="","",IF(②選手情報入力!T39="","",IF(G30=1,IF(②選手情報入力!$T$6="",0,1),IF(②選手情報入力!$T$7="",0,1))))</f>
        <v/>
      </c>
      <c r="T30" t="str">
        <f>IF(E30="","",IF(②選手情報入力!T39="","",2))</f>
        <v/>
      </c>
      <c r="U30" t="s">
        <v>1416</v>
      </c>
      <c r="V30" t="str">
        <f>IF(E30="","",IF(②選手情報入力!V39="","",IF(G30=1,IF(②選手情報入力!$W$6="","",②選手情報入力!$W$6),IF(②選手情報入力!$W$7="","",②選手情報入力!$W$7))))</f>
        <v/>
      </c>
      <c r="W30" t="str">
        <f>IF(E30="","",IF(②選手情報入力!V39="","",IF(G30=1,IF(②選手情報入力!$V$6="",0,1),IF(②選手情報入力!$V$7="",0,1))))</f>
        <v/>
      </c>
      <c r="X30" t="str">
        <f>IF(E30="","",IF(②選手情報入力!V39="","",2))</f>
        <v/>
      </c>
    </row>
    <row r="31" spans="1:24">
      <c r="A31" t="str">
        <f>IF(E31="","",data_kyogisha!A31)</f>
        <v/>
      </c>
      <c r="B31" t="str">
        <f>IF(E31="","",①団体情報入力!$C$5)</f>
        <v/>
      </c>
      <c r="C31" t="str">
        <f>IF(A31="","",VLOOKUP(B31,Sheet6!C:D,2,0))</f>
        <v/>
      </c>
      <c r="E31" t="str">
        <f>IF(②選手情報入力!C40="","",②選手情報入力!C40)</f>
        <v/>
      </c>
      <c r="F31" t="str">
        <f>IF(E31="","",②選手情報入力!D40)</f>
        <v/>
      </c>
      <c r="G31" t="str">
        <f>IF(E31="","",IF(②選手情報入力!I40="男",1,2))</f>
        <v/>
      </c>
      <c r="H31" t="str">
        <f>IF(E31="","",VLOOKUP(data_kyogisha!Q31,Sheet3!A:G,2,0))</f>
        <v/>
      </c>
      <c r="I31" t="str">
        <f>IF(E31="","",IF(②選手情報入力!M40="","",②選手情報入力!M40))</f>
        <v/>
      </c>
      <c r="J31" s="28" t="str">
        <f>IF(E31="","",②選手情報入力!N40)</f>
        <v/>
      </c>
      <c r="K31" t="str">
        <f>IF(E31="","",VLOOKUP(data_kyogisha!U31,Sheet3!A:G,2,0))</f>
        <v/>
      </c>
      <c r="L31" t="str">
        <f>IF(E31="","",IF(②選手情報入力!P40="","",②選手情報入力!P40))</f>
        <v/>
      </c>
      <c r="M31" s="28" t="str">
        <f>IF(E31="","",②選手情報入力!Q40)</f>
        <v/>
      </c>
      <c r="N31" t="s">
        <v>1416</v>
      </c>
      <c r="O31" t="str">
        <f>IF(E31="","",IF(②選手情報入力!S40="","",②選手情報入力!S40))</f>
        <v/>
      </c>
      <c r="P31" t="s">
        <v>1416</v>
      </c>
      <c r="Q31" t="s">
        <v>1416</v>
      </c>
      <c r="R31" t="str">
        <f>IF(E31="","",IF(②選手情報入力!T40="","",IF(G31=1,IF(②選手情報入力!$U$6="","",②選手情報入力!$U$6),IF(②選手情報入力!$U$7="","",②選手情報入力!$U$7))))</f>
        <v/>
      </c>
      <c r="S31" t="str">
        <f>IF(E31="","",IF(②選手情報入力!T40="","",IF(G31=1,IF(②選手情報入力!$T$6="",0,1),IF(②選手情報入力!$T$7="",0,1))))</f>
        <v/>
      </c>
      <c r="T31" t="str">
        <f>IF(E31="","",IF(②選手情報入力!T40="","",2))</f>
        <v/>
      </c>
      <c r="U31" t="s">
        <v>1416</v>
      </c>
      <c r="V31" t="str">
        <f>IF(E31="","",IF(②選手情報入力!V40="","",IF(G31=1,IF(②選手情報入力!$W$6="","",②選手情報入力!$W$6),IF(②選手情報入力!$W$7="","",②選手情報入力!$W$7))))</f>
        <v/>
      </c>
      <c r="W31" t="str">
        <f>IF(E31="","",IF(②選手情報入力!V40="","",IF(G31=1,IF(②選手情報入力!$V$6="",0,1),IF(②選手情報入力!$V$7="",0,1))))</f>
        <v/>
      </c>
      <c r="X31" t="str">
        <f>IF(E31="","",IF(②選手情報入力!V40="","",2))</f>
        <v/>
      </c>
    </row>
    <row r="32" spans="1:24">
      <c r="A32" t="str">
        <f>IF(E32="","",data_kyogisha!A32)</f>
        <v/>
      </c>
      <c r="B32" t="str">
        <f>IF(E32="","",①団体情報入力!$C$5)</f>
        <v/>
      </c>
      <c r="C32" t="str">
        <f>IF(A32="","",VLOOKUP(B32,Sheet6!C:D,2,0))</f>
        <v/>
      </c>
      <c r="E32" t="str">
        <f>IF(②選手情報入力!C41="","",②選手情報入力!C41)</f>
        <v/>
      </c>
      <c r="F32" t="str">
        <f>IF(E32="","",②選手情報入力!D41)</f>
        <v/>
      </c>
      <c r="G32" t="str">
        <f>IF(E32="","",IF(②選手情報入力!I41="男",1,2))</f>
        <v/>
      </c>
      <c r="H32" t="str">
        <f>IF(E32="","",VLOOKUP(data_kyogisha!Q32,Sheet3!A:G,2,0))</f>
        <v/>
      </c>
      <c r="I32" t="str">
        <f>IF(E32="","",IF(②選手情報入力!M41="","",②選手情報入力!M41))</f>
        <v/>
      </c>
      <c r="J32" s="28" t="str">
        <f>IF(E32="","",②選手情報入力!N41)</f>
        <v/>
      </c>
      <c r="K32" t="str">
        <f>IF(E32="","",VLOOKUP(data_kyogisha!U32,Sheet3!A:G,2,0))</f>
        <v/>
      </c>
      <c r="L32" t="str">
        <f>IF(E32="","",IF(②選手情報入力!P41="","",②選手情報入力!P41))</f>
        <v/>
      </c>
      <c r="M32" s="28" t="str">
        <f>IF(E32="","",②選手情報入力!Q41)</f>
        <v/>
      </c>
      <c r="N32" t="s">
        <v>1416</v>
      </c>
      <c r="O32" t="str">
        <f>IF(E32="","",IF(②選手情報入力!S41="","",②選手情報入力!S41))</f>
        <v/>
      </c>
      <c r="P32" t="s">
        <v>1416</v>
      </c>
      <c r="Q32" t="s">
        <v>1416</v>
      </c>
      <c r="R32" t="str">
        <f>IF(E32="","",IF(②選手情報入力!T41="","",IF(G32=1,IF(②選手情報入力!$U$6="","",②選手情報入力!$U$6),IF(②選手情報入力!$U$7="","",②選手情報入力!$U$7))))</f>
        <v/>
      </c>
      <c r="S32" t="str">
        <f>IF(E32="","",IF(②選手情報入力!T41="","",IF(G32=1,IF(②選手情報入力!$T$6="",0,1),IF(②選手情報入力!$T$7="",0,1))))</f>
        <v/>
      </c>
      <c r="T32" t="str">
        <f>IF(E32="","",IF(②選手情報入力!T41="","",2))</f>
        <v/>
      </c>
      <c r="U32" t="s">
        <v>1416</v>
      </c>
      <c r="V32" t="str">
        <f>IF(E32="","",IF(②選手情報入力!V41="","",IF(G32=1,IF(②選手情報入力!$W$6="","",②選手情報入力!$W$6),IF(②選手情報入力!$W$7="","",②選手情報入力!$W$7))))</f>
        <v/>
      </c>
      <c r="W32" t="str">
        <f>IF(E32="","",IF(②選手情報入力!V41="","",IF(G32=1,IF(②選手情報入力!$V$6="",0,1),IF(②選手情報入力!$V$7="",0,1))))</f>
        <v/>
      </c>
      <c r="X32" t="str">
        <f>IF(E32="","",IF(②選手情報入力!V41="","",2))</f>
        <v/>
      </c>
    </row>
    <row r="33" spans="1:24">
      <c r="A33" t="str">
        <f>IF(E33="","",data_kyogisha!A33)</f>
        <v/>
      </c>
      <c r="B33" t="str">
        <f>IF(E33="","",①団体情報入力!$C$5)</f>
        <v/>
      </c>
      <c r="C33" t="str">
        <f>IF(A33="","",VLOOKUP(B33,Sheet6!C:D,2,0))</f>
        <v/>
      </c>
      <c r="E33" t="str">
        <f>IF(②選手情報入力!C42="","",②選手情報入力!C42)</f>
        <v/>
      </c>
      <c r="F33" t="str">
        <f>IF(E33="","",②選手情報入力!D42)</f>
        <v/>
      </c>
      <c r="G33" t="str">
        <f>IF(E33="","",IF(②選手情報入力!I42="男",1,2))</f>
        <v/>
      </c>
      <c r="H33" t="str">
        <f>IF(E33="","",VLOOKUP(data_kyogisha!Q33,Sheet3!A:G,2,0))</f>
        <v/>
      </c>
      <c r="I33" t="str">
        <f>IF(E33="","",IF(②選手情報入力!M42="","",②選手情報入力!M42))</f>
        <v/>
      </c>
      <c r="J33" s="28" t="str">
        <f>IF(E33="","",②選手情報入力!N42)</f>
        <v/>
      </c>
      <c r="K33" t="str">
        <f>IF(E33="","",VLOOKUP(data_kyogisha!U33,Sheet3!A:G,2,0))</f>
        <v/>
      </c>
      <c r="L33" t="str">
        <f>IF(E33="","",IF(②選手情報入力!P42="","",②選手情報入力!P42))</f>
        <v/>
      </c>
      <c r="M33" s="28" t="str">
        <f>IF(E33="","",②選手情報入力!Q42)</f>
        <v/>
      </c>
      <c r="N33" t="s">
        <v>1416</v>
      </c>
      <c r="O33" t="str">
        <f>IF(E33="","",IF(②選手情報入力!S42="","",②選手情報入力!S42))</f>
        <v/>
      </c>
      <c r="P33" t="s">
        <v>1416</v>
      </c>
      <c r="Q33" t="s">
        <v>1416</v>
      </c>
      <c r="R33" t="str">
        <f>IF(E33="","",IF(②選手情報入力!T42="","",IF(G33=1,IF(②選手情報入力!$U$6="","",②選手情報入力!$U$6),IF(②選手情報入力!$U$7="","",②選手情報入力!$U$7))))</f>
        <v/>
      </c>
      <c r="S33" t="str">
        <f>IF(E33="","",IF(②選手情報入力!T42="","",IF(G33=1,IF(②選手情報入力!$T$6="",0,1),IF(②選手情報入力!$T$7="",0,1))))</f>
        <v/>
      </c>
      <c r="T33" t="str">
        <f>IF(E33="","",IF(②選手情報入力!T42="","",2))</f>
        <v/>
      </c>
      <c r="U33" t="s">
        <v>1416</v>
      </c>
      <c r="V33" t="str">
        <f>IF(E33="","",IF(②選手情報入力!V42="","",IF(G33=1,IF(②選手情報入力!$W$6="","",②選手情報入力!$W$6),IF(②選手情報入力!$W$7="","",②選手情報入力!$W$7))))</f>
        <v/>
      </c>
      <c r="W33" t="str">
        <f>IF(E33="","",IF(②選手情報入力!V42="","",IF(G33=1,IF(②選手情報入力!$V$6="",0,1),IF(②選手情報入力!$V$7="",0,1))))</f>
        <v/>
      </c>
      <c r="X33" t="str">
        <f>IF(E33="","",IF(②選手情報入力!V42="","",2))</f>
        <v/>
      </c>
    </row>
    <row r="34" spans="1:24">
      <c r="A34" t="str">
        <f>IF(E34="","",data_kyogisha!A34)</f>
        <v/>
      </c>
      <c r="B34" t="str">
        <f>IF(E34="","",①団体情報入力!$C$5)</f>
        <v/>
      </c>
      <c r="C34" t="str">
        <f>IF(A34="","",VLOOKUP(B34,Sheet6!C:D,2,0))</f>
        <v/>
      </c>
      <c r="E34" t="str">
        <f>IF(②選手情報入力!C43="","",②選手情報入力!C43)</f>
        <v/>
      </c>
      <c r="F34" t="str">
        <f>IF(E34="","",②選手情報入力!D43)</f>
        <v/>
      </c>
      <c r="G34" t="str">
        <f>IF(E34="","",IF(②選手情報入力!I43="男",1,2))</f>
        <v/>
      </c>
      <c r="H34" t="str">
        <f>IF(E34="","",VLOOKUP(data_kyogisha!Q34,Sheet3!A:G,2,0))</f>
        <v/>
      </c>
      <c r="I34" t="str">
        <f>IF(E34="","",IF(②選手情報入力!M43="","",②選手情報入力!M43))</f>
        <v/>
      </c>
      <c r="J34" s="28" t="str">
        <f>IF(E34="","",②選手情報入力!N43)</f>
        <v/>
      </c>
      <c r="K34" t="str">
        <f>IF(E34="","",VLOOKUP(data_kyogisha!U34,Sheet3!A:G,2,0))</f>
        <v/>
      </c>
      <c r="L34" t="str">
        <f>IF(E34="","",IF(②選手情報入力!P43="","",②選手情報入力!P43))</f>
        <v/>
      </c>
      <c r="M34" s="28" t="str">
        <f>IF(E34="","",②選手情報入力!Q43)</f>
        <v/>
      </c>
      <c r="N34" t="s">
        <v>1416</v>
      </c>
      <c r="O34" t="str">
        <f>IF(E34="","",IF(②選手情報入力!S43="","",②選手情報入力!S43))</f>
        <v/>
      </c>
      <c r="P34" t="s">
        <v>1416</v>
      </c>
      <c r="Q34" t="s">
        <v>1416</v>
      </c>
      <c r="R34" t="str">
        <f>IF(E34="","",IF(②選手情報入力!T43="","",IF(G34=1,IF(②選手情報入力!$U$6="","",②選手情報入力!$U$6),IF(②選手情報入力!$U$7="","",②選手情報入力!$U$7))))</f>
        <v/>
      </c>
      <c r="S34" t="str">
        <f>IF(E34="","",IF(②選手情報入力!T43="","",IF(G34=1,IF(②選手情報入力!$T$6="",0,1),IF(②選手情報入力!$T$7="",0,1))))</f>
        <v/>
      </c>
      <c r="T34" t="str">
        <f>IF(E34="","",IF(②選手情報入力!T43="","",2))</f>
        <v/>
      </c>
      <c r="U34" t="s">
        <v>1416</v>
      </c>
      <c r="V34" t="str">
        <f>IF(E34="","",IF(②選手情報入力!V43="","",IF(G34=1,IF(②選手情報入力!$W$6="","",②選手情報入力!$W$6),IF(②選手情報入力!$W$7="","",②選手情報入力!$W$7))))</f>
        <v/>
      </c>
      <c r="W34" t="str">
        <f>IF(E34="","",IF(②選手情報入力!V43="","",IF(G34=1,IF(②選手情報入力!$V$6="",0,1),IF(②選手情報入力!$V$7="",0,1))))</f>
        <v/>
      </c>
      <c r="X34" t="str">
        <f>IF(E34="","",IF(②選手情報入力!V43="","",2))</f>
        <v/>
      </c>
    </row>
    <row r="35" spans="1:24">
      <c r="A35" t="str">
        <f>IF(E35="","",data_kyogisha!A35)</f>
        <v/>
      </c>
      <c r="B35" t="str">
        <f>IF(E35="","",①団体情報入力!$C$5)</f>
        <v/>
      </c>
      <c r="C35" t="str">
        <f>IF(A35="","",VLOOKUP(B35,Sheet6!C:D,2,0))</f>
        <v/>
      </c>
      <c r="E35" t="str">
        <f>IF(②選手情報入力!C44="","",②選手情報入力!C44)</f>
        <v/>
      </c>
      <c r="F35" t="str">
        <f>IF(E35="","",②選手情報入力!D44)</f>
        <v/>
      </c>
      <c r="G35" t="str">
        <f>IF(E35="","",IF(②選手情報入力!I44="男",1,2))</f>
        <v/>
      </c>
      <c r="H35" t="str">
        <f>IF(E35="","",VLOOKUP(data_kyogisha!Q35,Sheet3!A:G,2,0))</f>
        <v/>
      </c>
      <c r="I35" t="str">
        <f>IF(E35="","",IF(②選手情報入力!M44="","",②選手情報入力!M44))</f>
        <v/>
      </c>
      <c r="J35" s="28" t="str">
        <f>IF(E35="","",②選手情報入力!N44)</f>
        <v/>
      </c>
      <c r="K35" t="str">
        <f>IF(E35="","",VLOOKUP(data_kyogisha!U35,Sheet3!A:G,2,0))</f>
        <v/>
      </c>
      <c r="L35" t="str">
        <f>IF(E35="","",IF(②選手情報入力!P44="","",②選手情報入力!P44))</f>
        <v/>
      </c>
      <c r="M35" s="28" t="str">
        <f>IF(E35="","",②選手情報入力!Q44)</f>
        <v/>
      </c>
      <c r="N35" t="s">
        <v>1416</v>
      </c>
      <c r="O35" t="str">
        <f>IF(E35="","",IF(②選手情報入力!S44="","",②選手情報入力!S44))</f>
        <v/>
      </c>
      <c r="P35" t="s">
        <v>1416</v>
      </c>
      <c r="Q35" t="s">
        <v>1416</v>
      </c>
      <c r="R35" t="str">
        <f>IF(E35="","",IF(②選手情報入力!T44="","",IF(G35=1,IF(②選手情報入力!$U$6="","",②選手情報入力!$U$6),IF(②選手情報入力!$U$7="","",②選手情報入力!$U$7))))</f>
        <v/>
      </c>
      <c r="S35" t="str">
        <f>IF(E35="","",IF(②選手情報入力!T44="","",IF(G35=1,IF(②選手情報入力!$T$6="",0,1),IF(②選手情報入力!$T$7="",0,1))))</f>
        <v/>
      </c>
      <c r="T35" t="str">
        <f>IF(E35="","",IF(②選手情報入力!T44="","",2))</f>
        <v/>
      </c>
      <c r="U35" t="s">
        <v>1416</v>
      </c>
      <c r="V35" t="str">
        <f>IF(E35="","",IF(②選手情報入力!V44="","",IF(G35=1,IF(②選手情報入力!$W$6="","",②選手情報入力!$W$6),IF(②選手情報入力!$W$7="","",②選手情報入力!$W$7))))</f>
        <v/>
      </c>
      <c r="W35" t="str">
        <f>IF(E35="","",IF(②選手情報入力!V44="","",IF(G35=1,IF(②選手情報入力!$V$6="",0,1),IF(②選手情報入力!$V$7="",0,1))))</f>
        <v/>
      </c>
      <c r="X35" t="str">
        <f>IF(E35="","",IF(②選手情報入力!V44="","",2))</f>
        <v/>
      </c>
    </row>
    <row r="36" spans="1:24">
      <c r="A36" t="str">
        <f>IF(E36="","",data_kyogisha!A36)</f>
        <v/>
      </c>
      <c r="B36" t="str">
        <f>IF(E36="","",①団体情報入力!$C$5)</f>
        <v/>
      </c>
      <c r="C36" t="str">
        <f>IF(A36="","",VLOOKUP(B36,Sheet6!C:D,2,0))</f>
        <v/>
      </c>
      <c r="E36" t="str">
        <f>IF(②選手情報入力!C45="","",②選手情報入力!C45)</f>
        <v/>
      </c>
      <c r="F36" t="str">
        <f>IF(E36="","",②選手情報入力!D45)</f>
        <v/>
      </c>
      <c r="G36" t="str">
        <f>IF(E36="","",IF(②選手情報入力!I45="男",1,2))</f>
        <v/>
      </c>
      <c r="H36" t="str">
        <f>IF(E36="","",VLOOKUP(data_kyogisha!Q36,Sheet3!A:G,2,0))</f>
        <v/>
      </c>
      <c r="I36" t="str">
        <f>IF(E36="","",IF(②選手情報入力!M45="","",②選手情報入力!M45))</f>
        <v/>
      </c>
      <c r="J36" s="28" t="str">
        <f>IF(E36="","",②選手情報入力!N45)</f>
        <v/>
      </c>
      <c r="K36" t="str">
        <f>IF(E36="","",VLOOKUP(data_kyogisha!U36,Sheet3!A:G,2,0))</f>
        <v/>
      </c>
      <c r="L36" t="str">
        <f>IF(E36="","",IF(②選手情報入力!P45="","",②選手情報入力!P45))</f>
        <v/>
      </c>
      <c r="M36" s="28" t="str">
        <f>IF(E36="","",②選手情報入力!Q45)</f>
        <v/>
      </c>
      <c r="N36" t="s">
        <v>1416</v>
      </c>
      <c r="O36" t="str">
        <f>IF(E36="","",IF(②選手情報入力!S45="","",②選手情報入力!S45))</f>
        <v/>
      </c>
      <c r="P36" t="s">
        <v>1416</v>
      </c>
      <c r="Q36" t="s">
        <v>1416</v>
      </c>
      <c r="R36" t="str">
        <f>IF(E36="","",IF(②選手情報入力!T45="","",IF(G36=1,IF(②選手情報入力!$U$6="","",②選手情報入力!$U$6),IF(②選手情報入力!$U$7="","",②選手情報入力!$U$7))))</f>
        <v/>
      </c>
      <c r="S36" t="str">
        <f>IF(E36="","",IF(②選手情報入力!T45="","",IF(G36=1,IF(②選手情報入力!$T$6="",0,1),IF(②選手情報入力!$T$7="",0,1))))</f>
        <v/>
      </c>
      <c r="T36" t="str">
        <f>IF(E36="","",IF(②選手情報入力!T45="","",2))</f>
        <v/>
      </c>
      <c r="U36" t="s">
        <v>1416</v>
      </c>
      <c r="V36" t="str">
        <f>IF(E36="","",IF(②選手情報入力!V45="","",IF(G36=1,IF(②選手情報入力!$W$6="","",②選手情報入力!$W$6),IF(②選手情報入力!$W$7="","",②選手情報入力!$W$7))))</f>
        <v/>
      </c>
      <c r="W36" t="str">
        <f>IF(E36="","",IF(②選手情報入力!V45="","",IF(G36=1,IF(②選手情報入力!$V$6="",0,1),IF(②選手情報入力!$V$7="",0,1))))</f>
        <v/>
      </c>
      <c r="X36" t="str">
        <f>IF(E36="","",IF(②選手情報入力!V45="","",2))</f>
        <v/>
      </c>
    </row>
    <row r="37" spans="1:24">
      <c r="A37" t="str">
        <f>IF(E37="","",data_kyogisha!A37)</f>
        <v/>
      </c>
      <c r="B37" t="str">
        <f>IF(E37="","",①団体情報入力!$C$5)</f>
        <v/>
      </c>
      <c r="C37" t="str">
        <f>IF(A37="","",VLOOKUP(B37,Sheet6!C:D,2,0))</f>
        <v/>
      </c>
      <c r="E37" t="str">
        <f>IF(②選手情報入力!C46="","",②選手情報入力!C46)</f>
        <v/>
      </c>
      <c r="F37" t="str">
        <f>IF(E37="","",②選手情報入力!D46)</f>
        <v/>
      </c>
      <c r="G37" t="str">
        <f>IF(E37="","",IF(②選手情報入力!I46="男",1,2))</f>
        <v/>
      </c>
      <c r="H37" t="str">
        <f>IF(E37="","",VLOOKUP(data_kyogisha!Q37,Sheet3!A:G,2,0))</f>
        <v/>
      </c>
      <c r="I37" t="str">
        <f>IF(E37="","",IF(②選手情報入力!M46="","",②選手情報入力!M46))</f>
        <v/>
      </c>
      <c r="J37" s="28" t="str">
        <f>IF(E37="","",②選手情報入力!N46)</f>
        <v/>
      </c>
      <c r="K37" t="str">
        <f>IF(E37="","",VLOOKUP(data_kyogisha!U37,Sheet3!A:G,2,0))</f>
        <v/>
      </c>
      <c r="L37" t="str">
        <f>IF(E37="","",IF(②選手情報入力!P46="","",②選手情報入力!P46))</f>
        <v/>
      </c>
      <c r="M37" s="28" t="str">
        <f>IF(E37="","",②選手情報入力!Q46)</f>
        <v/>
      </c>
      <c r="N37" t="s">
        <v>1416</v>
      </c>
      <c r="O37" t="str">
        <f>IF(E37="","",IF(②選手情報入力!S46="","",②選手情報入力!S46))</f>
        <v/>
      </c>
      <c r="P37" t="s">
        <v>1416</v>
      </c>
      <c r="Q37" t="s">
        <v>1416</v>
      </c>
      <c r="R37" t="str">
        <f>IF(E37="","",IF(②選手情報入力!T46="","",IF(G37=1,IF(②選手情報入力!$U$6="","",②選手情報入力!$U$6),IF(②選手情報入力!$U$7="","",②選手情報入力!$U$7))))</f>
        <v/>
      </c>
      <c r="S37" t="str">
        <f>IF(E37="","",IF(②選手情報入力!T46="","",IF(G37=1,IF(②選手情報入力!$T$6="",0,1),IF(②選手情報入力!$T$7="",0,1))))</f>
        <v/>
      </c>
      <c r="T37" t="str">
        <f>IF(E37="","",IF(②選手情報入力!T46="","",2))</f>
        <v/>
      </c>
      <c r="U37" t="s">
        <v>1416</v>
      </c>
      <c r="V37" t="str">
        <f>IF(E37="","",IF(②選手情報入力!V46="","",IF(G37=1,IF(②選手情報入力!$W$6="","",②選手情報入力!$W$6),IF(②選手情報入力!$W$7="","",②選手情報入力!$W$7))))</f>
        <v/>
      </c>
      <c r="W37" t="str">
        <f>IF(E37="","",IF(②選手情報入力!V46="","",IF(G37=1,IF(②選手情報入力!$V$6="",0,1),IF(②選手情報入力!$V$7="",0,1))))</f>
        <v/>
      </c>
      <c r="X37" t="str">
        <f>IF(E37="","",IF(②選手情報入力!V46="","",2))</f>
        <v/>
      </c>
    </row>
    <row r="38" spans="1:24">
      <c r="A38" t="str">
        <f>IF(E38="","",data_kyogisha!A38)</f>
        <v/>
      </c>
      <c r="B38" t="str">
        <f>IF(E38="","",①団体情報入力!$C$5)</f>
        <v/>
      </c>
      <c r="C38" t="str">
        <f>IF(A38="","",VLOOKUP(B38,Sheet6!C:D,2,0))</f>
        <v/>
      </c>
      <c r="E38" t="str">
        <f>IF(②選手情報入力!C47="","",②選手情報入力!C47)</f>
        <v/>
      </c>
      <c r="F38" t="str">
        <f>IF(E38="","",②選手情報入力!D47)</f>
        <v/>
      </c>
      <c r="G38" t="str">
        <f>IF(E38="","",IF(②選手情報入力!I47="男",1,2))</f>
        <v/>
      </c>
      <c r="H38" t="str">
        <f>IF(E38="","",VLOOKUP(data_kyogisha!Q38,Sheet3!A:G,2,0))</f>
        <v/>
      </c>
      <c r="I38" t="str">
        <f>IF(E38="","",IF(②選手情報入力!M47="","",②選手情報入力!M47))</f>
        <v/>
      </c>
      <c r="J38" s="28" t="str">
        <f>IF(E38="","",②選手情報入力!N47)</f>
        <v/>
      </c>
      <c r="K38" t="str">
        <f>IF(E38="","",VLOOKUP(data_kyogisha!U38,Sheet3!A:G,2,0))</f>
        <v/>
      </c>
      <c r="L38" t="str">
        <f>IF(E38="","",IF(②選手情報入力!P47="","",②選手情報入力!P47))</f>
        <v/>
      </c>
      <c r="M38" s="28" t="str">
        <f>IF(E38="","",②選手情報入力!Q47)</f>
        <v/>
      </c>
      <c r="N38" t="s">
        <v>1416</v>
      </c>
      <c r="O38" t="str">
        <f>IF(E38="","",IF(②選手情報入力!S47="","",②選手情報入力!S47))</f>
        <v/>
      </c>
      <c r="P38" t="s">
        <v>1416</v>
      </c>
      <c r="Q38" t="s">
        <v>1416</v>
      </c>
      <c r="R38" t="str">
        <f>IF(E38="","",IF(②選手情報入力!T47="","",IF(G38=1,IF(②選手情報入力!$U$6="","",②選手情報入力!$U$6),IF(②選手情報入力!$U$7="","",②選手情報入力!$U$7))))</f>
        <v/>
      </c>
      <c r="S38" t="str">
        <f>IF(E38="","",IF(②選手情報入力!T47="","",IF(G38=1,IF(②選手情報入力!$T$6="",0,1),IF(②選手情報入力!$T$7="",0,1))))</f>
        <v/>
      </c>
      <c r="T38" t="str">
        <f>IF(E38="","",IF(②選手情報入力!T47="","",2))</f>
        <v/>
      </c>
      <c r="U38" t="s">
        <v>1416</v>
      </c>
      <c r="V38" t="str">
        <f>IF(E38="","",IF(②選手情報入力!V47="","",IF(G38=1,IF(②選手情報入力!$W$6="","",②選手情報入力!$W$6),IF(②選手情報入力!$W$7="","",②選手情報入力!$W$7))))</f>
        <v/>
      </c>
      <c r="W38" t="str">
        <f>IF(E38="","",IF(②選手情報入力!V47="","",IF(G38=1,IF(②選手情報入力!$V$6="",0,1),IF(②選手情報入力!$V$7="",0,1))))</f>
        <v/>
      </c>
      <c r="X38" t="str">
        <f>IF(E38="","",IF(②選手情報入力!V47="","",2))</f>
        <v/>
      </c>
    </row>
    <row r="39" spans="1:24">
      <c r="A39" t="str">
        <f>IF(E39="","",data_kyogisha!A39)</f>
        <v/>
      </c>
      <c r="B39" t="str">
        <f>IF(E39="","",①団体情報入力!$C$5)</f>
        <v/>
      </c>
      <c r="C39" t="str">
        <f>IF(A39="","",VLOOKUP(B39,Sheet6!C:D,2,0))</f>
        <v/>
      </c>
      <c r="E39" t="str">
        <f>IF(②選手情報入力!C48="","",②選手情報入力!C48)</f>
        <v/>
      </c>
      <c r="F39" t="str">
        <f>IF(E39="","",②選手情報入力!D48)</f>
        <v/>
      </c>
      <c r="G39" t="str">
        <f>IF(E39="","",IF(②選手情報入力!I48="男",1,2))</f>
        <v/>
      </c>
      <c r="H39" t="str">
        <f>IF(E39="","",VLOOKUP(data_kyogisha!Q39,Sheet3!A:G,2,0))</f>
        <v/>
      </c>
      <c r="I39" t="str">
        <f>IF(E39="","",IF(②選手情報入力!M48="","",②選手情報入力!M48))</f>
        <v/>
      </c>
      <c r="J39" s="28" t="str">
        <f>IF(E39="","",②選手情報入力!N48)</f>
        <v/>
      </c>
      <c r="K39" t="str">
        <f>IF(E39="","",VLOOKUP(data_kyogisha!U39,Sheet3!A:G,2,0))</f>
        <v/>
      </c>
      <c r="L39" t="str">
        <f>IF(E39="","",IF(②選手情報入力!P48="","",②選手情報入力!P48))</f>
        <v/>
      </c>
      <c r="M39" s="28" t="str">
        <f>IF(E39="","",②選手情報入力!Q48)</f>
        <v/>
      </c>
      <c r="N39" t="s">
        <v>1416</v>
      </c>
      <c r="O39" t="str">
        <f>IF(E39="","",IF(②選手情報入力!S48="","",②選手情報入力!S48))</f>
        <v/>
      </c>
      <c r="P39" t="s">
        <v>1416</v>
      </c>
      <c r="Q39" t="s">
        <v>1416</v>
      </c>
      <c r="R39" t="str">
        <f>IF(E39="","",IF(②選手情報入力!T48="","",IF(G39=1,IF(②選手情報入力!$U$6="","",②選手情報入力!$U$6),IF(②選手情報入力!$U$7="","",②選手情報入力!$U$7))))</f>
        <v/>
      </c>
      <c r="S39" t="str">
        <f>IF(E39="","",IF(②選手情報入力!T48="","",IF(G39=1,IF(②選手情報入力!$T$6="",0,1),IF(②選手情報入力!$T$7="",0,1))))</f>
        <v/>
      </c>
      <c r="T39" t="str">
        <f>IF(E39="","",IF(②選手情報入力!T48="","",2))</f>
        <v/>
      </c>
      <c r="U39" t="s">
        <v>1416</v>
      </c>
      <c r="V39" t="str">
        <f>IF(E39="","",IF(②選手情報入力!V48="","",IF(G39=1,IF(②選手情報入力!$W$6="","",②選手情報入力!$W$6),IF(②選手情報入力!$W$7="","",②選手情報入力!$W$7))))</f>
        <v/>
      </c>
      <c r="W39" t="str">
        <f>IF(E39="","",IF(②選手情報入力!V48="","",IF(G39=1,IF(②選手情報入力!$V$6="",0,1),IF(②選手情報入力!$V$7="",0,1))))</f>
        <v/>
      </c>
      <c r="X39" t="str">
        <f>IF(E39="","",IF(②選手情報入力!V48="","",2))</f>
        <v/>
      </c>
    </row>
    <row r="40" spans="1:24">
      <c r="A40" t="str">
        <f>IF(E40="","",data_kyogisha!A40)</f>
        <v/>
      </c>
      <c r="B40" t="str">
        <f>IF(E40="","",①団体情報入力!$C$5)</f>
        <v/>
      </c>
      <c r="C40" t="str">
        <f>IF(A40="","",VLOOKUP(B40,Sheet6!C:D,2,0))</f>
        <v/>
      </c>
      <c r="E40" t="str">
        <f>IF(②選手情報入力!C49="","",②選手情報入力!C49)</f>
        <v/>
      </c>
      <c r="F40" t="str">
        <f>IF(E40="","",②選手情報入力!D49)</f>
        <v/>
      </c>
      <c r="G40" t="str">
        <f>IF(E40="","",IF(②選手情報入力!I49="男",1,2))</f>
        <v/>
      </c>
      <c r="H40" t="str">
        <f>IF(E40="","",VLOOKUP(data_kyogisha!Q40,Sheet3!A:G,2,0))</f>
        <v/>
      </c>
      <c r="I40" t="str">
        <f>IF(E40="","",IF(②選手情報入力!M49="","",②選手情報入力!M49))</f>
        <v/>
      </c>
      <c r="J40" s="28" t="str">
        <f>IF(E40="","",②選手情報入力!N49)</f>
        <v/>
      </c>
      <c r="K40" t="str">
        <f>IF(E40="","",VLOOKUP(data_kyogisha!U40,Sheet3!A:G,2,0))</f>
        <v/>
      </c>
      <c r="L40" t="str">
        <f>IF(E40="","",IF(②選手情報入力!P49="","",②選手情報入力!P49))</f>
        <v/>
      </c>
      <c r="M40" s="28" t="str">
        <f>IF(E40="","",②選手情報入力!Q49)</f>
        <v/>
      </c>
      <c r="N40" t="s">
        <v>1416</v>
      </c>
      <c r="O40" t="str">
        <f>IF(E40="","",IF(②選手情報入力!S49="","",②選手情報入力!S49))</f>
        <v/>
      </c>
      <c r="P40" t="s">
        <v>1416</v>
      </c>
      <c r="Q40" t="s">
        <v>1416</v>
      </c>
      <c r="R40" t="str">
        <f>IF(E40="","",IF(②選手情報入力!T49="","",IF(G40=1,IF(②選手情報入力!$U$6="","",②選手情報入力!$U$6),IF(②選手情報入力!$U$7="","",②選手情報入力!$U$7))))</f>
        <v/>
      </c>
      <c r="S40" t="str">
        <f>IF(E40="","",IF(②選手情報入力!T49="","",IF(G40=1,IF(②選手情報入力!$T$6="",0,1),IF(②選手情報入力!$T$7="",0,1))))</f>
        <v/>
      </c>
      <c r="T40" t="str">
        <f>IF(E40="","",IF(②選手情報入力!T49="","",2))</f>
        <v/>
      </c>
      <c r="U40" t="s">
        <v>1416</v>
      </c>
      <c r="V40" t="str">
        <f>IF(E40="","",IF(②選手情報入力!V49="","",IF(G40=1,IF(②選手情報入力!$W$6="","",②選手情報入力!$W$6),IF(②選手情報入力!$W$7="","",②選手情報入力!$W$7))))</f>
        <v/>
      </c>
      <c r="W40" t="str">
        <f>IF(E40="","",IF(②選手情報入力!V49="","",IF(G40=1,IF(②選手情報入力!$V$6="",0,1),IF(②選手情報入力!$V$7="",0,1))))</f>
        <v/>
      </c>
      <c r="X40" t="str">
        <f>IF(E40="","",IF(②選手情報入力!V49="","",2))</f>
        <v/>
      </c>
    </row>
    <row r="41" spans="1:24">
      <c r="A41" t="str">
        <f>IF(E41="","",data_kyogisha!A41)</f>
        <v/>
      </c>
      <c r="B41" t="str">
        <f>IF(E41="","",①団体情報入力!$C$5)</f>
        <v/>
      </c>
      <c r="C41" t="str">
        <f>IF(A41="","",VLOOKUP(B41,Sheet6!C:D,2,0))</f>
        <v/>
      </c>
      <c r="E41" t="str">
        <f>IF(②選手情報入力!C50="","",②選手情報入力!C50)</f>
        <v/>
      </c>
      <c r="F41" t="str">
        <f>IF(E41="","",②選手情報入力!D50)</f>
        <v/>
      </c>
      <c r="G41" t="str">
        <f>IF(E41="","",IF(②選手情報入力!I50="男",1,2))</f>
        <v/>
      </c>
      <c r="H41" t="str">
        <f>IF(E41="","",VLOOKUP(data_kyogisha!Q41,Sheet3!A:G,2,0))</f>
        <v/>
      </c>
      <c r="I41" t="str">
        <f>IF(E41="","",IF(②選手情報入力!M50="","",②選手情報入力!M50))</f>
        <v/>
      </c>
      <c r="J41" s="28" t="str">
        <f>IF(E41="","",②選手情報入力!N50)</f>
        <v/>
      </c>
      <c r="K41" t="str">
        <f>IF(E41="","",VLOOKUP(data_kyogisha!U41,Sheet3!A:G,2,0))</f>
        <v/>
      </c>
      <c r="L41" t="str">
        <f>IF(E41="","",IF(②選手情報入力!P50="","",②選手情報入力!P50))</f>
        <v/>
      </c>
      <c r="M41" s="28" t="str">
        <f>IF(E41="","",②選手情報入力!Q50)</f>
        <v/>
      </c>
      <c r="N41" t="s">
        <v>1416</v>
      </c>
      <c r="O41" t="str">
        <f>IF(E41="","",IF(②選手情報入力!S50="","",②選手情報入力!S50))</f>
        <v/>
      </c>
      <c r="P41" t="s">
        <v>1416</v>
      </c>
      <c r="Q41" t="s">
        <v>1416</v>
      </c>
      <c r="R41" t="str">
        <f>IF(E41="","",IF(②選手情報入力!T50="","",IF(G41=1,IF(②選手情報入力!$U$6="","",②選手情報入力!$U$6),IF(②選手情報入力!$U$7="","",②選手情報入力!$U$7))))</f>
        <v/>
      </c>
      <c r="S41" t="str">
        <f>IF(E41="","",IF(②選手情報入力!T50="","",IF(G41=1,IF(②選手情報入力!$T$6="",0,1),IF(②選手情報入力!$T$7="",0,1))))</f>
        <v/>
      </c>
      <c r="T41" t="str">
        <f>IF(E41="","",IF(②選手情報入力!T50="","",2))</f>
        <v/>
      </c>
      <c r="U41" t="s">
        <v>1416</v>
      </c>
      <c r="V41" t="str">
        <f>IF(E41="","",IF(②選手情報入力!V50="","",IF(G41=1,IF(②選手情報入力!$W$6="","",②選手情報入力!$W$6),IF(②選手情報入力!$W$7="","",②選手情報入力!$W$7))))</f>
        <v/>
      </c>
      <c r="W41" t="str">
        <f>IF(E41="","",IF(②選手情報入力!V50="","",IF(G41=1,IF(②選手情報入力!$V$6="",0,1),IF(②選手情報入力!$V$7="",0,1))))</f>
        <v/>
      </c>
      <c r="X41" t="str">
        <f>IF(E41="","",IF(②選手情報入力!V50="","",2))</f>
        <v/>
      </c>
    </row>
    <row r="42" spans="1:24">
      <c r="A42" t="str">
        <f>IF(E42="","",data_kyogisha!A42)</f>
        <v/>
      </c>
      <c r="B42" t="str">
        <f>IF(E42="","",①団体情報入力!$C$5)</f>
        <v/>
      </c>
      <c r="C42" t="str">
        <f>IF(A42="","",VLOOKUP(B42,Sheet6!C:D,2,0))</f>
        <v/>
      </c>
      <c r="E42" t="str">
        <f>IF(②選手情報入力!C51="","",②選手情報入力!C51)</f>
        <v/>
      </c>
      <c r="F42" t="str">
        <f>IF(E42="","",②選手情報入力!D51)</f>
        <v/>
      </c>
      <c r="G42" t="str">
        <f>IF(E42="","",IF(②選手情報入力!I51="男",1,2))</f>
        <v/>
      </c>
      <c r="H42" t="str">
        <f>IF(E42="","",VLOOKUP(data_kyogisha!Q42,Sheet3!A:G,2,0))</f>
        <v/>
      </c>
      <c r="I42" t="str">
        <f>IF(E42="","",IF(②選手情報入力!M51="","",②選手情報入力!M51))</f>
        <v/>
      </c>
      <c r="J42" s="28" t="str">
        <f>IF(E42="","",②選手情報入力!N51)</f>
        <v/>
      </c>
      <c r="K42" t="str">
        <f>IF(E42="","",VLOOKUP(data_kyogisha!U42,Sheet3!A:G,2,0))</f>
        <v/>
      </c>
      <c r="L42" t="str">
        <f>IF(E42="","",IF(②選手情報入力!P51="","",②選手情報入力!P51))</f>
        <v/>
      </c>
      <c r="M42" s="28" t="str">
        <f>IF(E42="","",②選手情報入力!Q51)</f>
        <v/>
      </c>
      <c r="N42" t="s">
        <v>1416</v>
      </c>
      <c r="O42" t="str">
        <f>IF(E42="","",IF(②選手情報入力!S51="","",②選手情報入力!S51))</f>
        <v/>
      </c>
      <c r="P42" t="s">
        <v>1416</v>
      </c>
      <c r="Q42" t="s">
        <v>1416</v>
      </c>
      <c r="R42" t="str">
        <f>IF(E42="","",IF(②選手情報入力!T51="","",IF(G42=1,IF(②選手情報入力!$U$6="","",②選手情報入力!$U$6),IF(②選手情報入力!$U$7="","",②選手情報入力!$U$7))))</f>
        <v/>
      </c>
      <c r="S42" t="str">
        <f>IF(E42="","",IF(②選手情報入力!T51="","",IF(G42=1,IF(②選手情報入力!$T$6="",0,1),IF(②選手情報入力!$T$7="",0,1))))</f>
        <v/>
      </c>
      <c r="T42" t="str">
        <f>IF(E42="","",IF(②選手情報入力!T51="","",2))</f>
        <v/>
      </c>
      <c r="U42" t="s">
        <v>1416</v>
      </c>
      <c r="V42" t="str">
        <f>IF(E42="","",IF(②選手情報入力!V51="","",IF(G42=1,IF(②選手情報入力!$W$6="","",②選手情報入力!$W$6),IF(②選手情報入力!$W$7="","",②選手情報入力!$W$7))))</f>
        <v/>
      </c>
      <c r="W42" t="str">
        <f>IF(E42="","",IF(②選手情報入力!V51="","",IF(G42=1,IF(②選手情報入力!$V$6="",0,1),IF(②選手情報入力!$V$7="",0,1))))</f>
        <v/>
      </c>
      <c r="X42" t="str">
        <f>IF(E42="","",IF(②選手情報入力!V51="","",2))</f>
        <v/>
      </c>
    </row>
    <row r="43" spans="1:24">
      <c r="A43" t="str">
        <f>IF(E43="","",data_kyogisha!A43)</f>
        <v/>
      </c>
      <c r="B43" t="str">
        <f>IF(E43="","",①団体情報入力!$C$5)</f>
        <v/>
      </c>
      <c r="C43" t="str">
        <f>IF(A43="","",VLOOKUP(B43,Sheet6!C:D,2,0))</f>
        <v/>
      </c>
      <c r="E43" t="str">
        <f>IF(②選手情報入力!C52="","",②選手情報入力!C52)</f>
        <v/>
      </c>
      <c r="F43" t="str">
        <f>IF(E43="","",②選手情報入力!D52)</f>
        <v/>
      </c>
      <c r="G43" t="str">
        <f>IF(E43="","",IF(②選手情報入力!I52="男",1,2))</f>
        <v/>
      </c>
      <c r="H43" t="str">
        <f>IF(E43="","",VLOOKUP(data_kyogisha!Q43,Sheet3!A:G,2,0))</f>
        <v/>
      </c>
      <c r="I43" t="str">
        <f>IF(E43="","",IF(②選手情報入力!M52="","",②選手情報入力!M52))</f>
        <v/>
      </c>
      <c r="J43" s="28" t="str">
        <f>IF(E43="","",②選手情報入力!N52)</f>
        <v/>
      </c>
      <c r="K43" t="str">
        <f>IF(E43="","",VLOOKUP(data_kyogisha!U43,Sheet3!A:G,2,0))</f>
        <v/>
      </c>
      <c r="L43" t="str">
        <f>IF(E43="","",IF(②選手情報入力!P52="","",②選手情報入力!P52))</f>
        <v/>
      </c>
      <c r="M43" s="28" t="str">
        <f>IF(E43="","",②選手情報入力!Q52)</f>
        <v/>
      </c>
      <c r="N43" t="s">
        <v>1416</v>
      </c>
      <c r="O43" t="str">
        <f>IF(E43="","",IF(②選手情報入力!S52="","",②選手情報入力!S52))</f>
        <v/>
      </c>
      <c r="P43" t="s">
        <v>1416</v>
      </c>
      <c r="Q43" t="s">
        <v>1416</v>
      </c>
      <c r="R43" t="str">
        <f>IF(E43="","",IF(②選手情報入力!T52="","",IF(G43=1,IF(②選手情報入力!$U$6="","",②選手情報入力!$U$6),IF(②選手情報入力!$U$7="","",②選手情報入力!$U$7))))</f>
        <v/>
      </c>
      <c r="S43" t="str">
        <f>IF(E43="","",IF(②選手情報入力!T52="","",IF(G43=1,IF(②選手情報入力!$T$6="",0,1),IF(②選手情報入力!$T$7="",0,1))))</f>
        <v/>
      </c>
      <c r="T43" t="str">
        <f>IF(E43="","",IF(②選手情報入力!T52="","",2))</f>
        <v/>
      </c>
      <c r="U43" t="s">
        <v>1416</v>
      </c>
      <c r="V43" t="str">
        <f>IF(E43="","",IF(②選手情報入力!V52="","",IF(G43=1,IF(②選手情報入力!$W$6="","",②選手情報入力!$W$6),IF(②選手情報入力!$W$7="","",②選手情報入力!$W$7))))</f>
        <v/>
      </c>
      <c r="W43" t="str">
        <f>IF(E43="","",IF(②選手情報入力!V52="","",IF(G43=1,IF(②選手情報入力!$V$6="",0,1),IF(②選手情報入力!$V$7="",0,1))))</f>
        <v/>
      </c>
      <c r="X43" t="str">
        <f>IF(E43="","",IF(②選手情報入力!V52="","",2))</f>
        <v/>
      </c>
    </row>
    <row r="44" spans="1:24">
      <c r="A44" t="str">
        <f>IF(E44="","",data_kyogisha!A44)</f>
        <v/>
      </c>
      <c r="B44" t="str">
        <f>IF(E44="","",①団体情報入力!$C$5)</f>
        <v/>
      </c>
      <c r="C44" t="str">
        <f>IF(A44="","",VLOOKUP(B44,Sheet6!C:D,2,0))</f>
        <v/>
      </c>
      <c r="E44" t="str">
        <f>IF(②選手情報入力!C53="","",②選手情報入力!C53)</f>
        <v/>
      </c>
      <c r="F44" t="str">
        <f>IF(E44="","",②選手情報入力!D53)</f>
        <v/>
      </c>
      <c r="G44" t="str">
        <f>IF(E44="","",IF(②選手情報入力!I53="男",1,2))</f>
        <v/>
      </c>
      <c r="H44" t="str">
        <f>IF(E44="","",VLOOKUP(data_kyogisha!Q44,Sheet3!A:G,2,0))</f>
        <v/>
      </c>
      <c r="I44" t="str">
        <f>IF(E44="","",IF(②選手情報入力!M53="","",②選手情報入力!M53))</f>
        <v/>
      </c>
      <c r="J44" s="28" t="str">
        <f>IF(E44="","",②選手情報入力!N53)</f>
        <v/>
      </c>
      <c r="K44" t="str">
        <f>IF(E44="","",VLOOKUP(data_kyogisha!U44,Sheet3!A:G,2,0))</f>
        <v/>
      </c>
      <c r="L44" t="str">
        <f>IF(E44="","",IF(②選手情報入力!P53="","",②選手情報入力!P53))</f>
        <v/>
      </c>
      <c r="M44" s="28" t="str">
        <f>IF(E44="","",②選手情報入力!Q53)</f>
        <v/>
      </c>
      <c r="N44" t="s">
        <v>1416</v>
      </c>
      <c r="O44" t="str">
        <f>IF(E44="","",IF(②選手情報入力!S53="","",②選手情報入力!S53))</f>
        <v/>
      </c>
      <c r="P44" t="s">
        <v>1416</v>
      </c>
      <c r="Q44" t="s">
        <v>1416</v>
      </c>
      <c r="R44" t="str">
        <f>IF(E44="","",IF(②選手情報入力!T53="","",IF(G44=1,IF(②選手情報入力!$U$6="","",②選手情報入力!$U$6),IF(②選手情報入力!$U$7="","",②選手情報入力!$U$7))))</f>
        <v/>
      </c>
      <c r="S44" t="str">
        <f>IF(E44="","",IF(②選手情報入力!T53="","",IF(G44=1,IF(②選手情報入力!$T$6="",0,1),IF(②選手情報入力!$T$7="",0,1))))</f>
        <v/>
      </c>
      <c r="T44" t="str">
        <f>IF(E44="","",IF(②選手情報入力!T53="","",2))</f>
        <v/>
      </c>
      <c r="U44" t="s">
        <v>1416</v>
      </c>
      <c r="V44" t="str">
        <f>IF(E44="","",IF(②選手情報入力!V53="","",IF(G44=1,IF(②選手情報入力!$W$6="","",②選手情報入力!$W$6),IF(②選手情報入力!$W$7="","",②選手情報入力!$W$7))))</f>
        <v/>
      </c>
      <c r="W44" t="str">
        <f>IF(E44="","",IF(②選手情報入力!V53="","",IF(G44=1,IF(②選手情報入力!$V$6="",0,1),IF(②選手情報入力!$V$7="",0,1))))</f>
        <v/>
      </c>
      <c r="X44" t="str">
        <f>IF(E44="","",IF(②選手情報入力!V53="","",2))</f>
        <v/>
      </c>
    </row>
    <row r="45" spans="1:24">
      <c r="A45" t="str">
        <f>IF(E45="","",data_kyogisha!A45)</f>
        <v/>
      </c>
      <c r="B45" t="str">
        <f>IF(E45="","",①団体情報入力!$C$5)</f>
        <v/>
      </c>
      <c r="C45" t="str">
        <f>IF(A45="","",VLOOKUP(B45,Sheet6!C:D,2,0))</f>
        <v/>
      </c>
      <c r="E45" t="str">
        <f>IF(②選手情報入力!C54="","",②選手情報入力!C54)</f>
        <v/>
      </c>
      <c r="F45" t="str">
        <f>IF(E45="","",②選手情報入力!D54)</f>
        <v/>
      </c>
      <c r="G45" t="str">
        <f>IF(E45="","",IF(②選手情報入力!I54="男",1,2))</f>
        <v/>
      </c>
      <c r="H45" t="str">
        <f>IF(E45="","",VLOOKUP(data_kyogisha!Q45,Sheet3!A:G,2,0))</f>
        <v/>
      </c>
      <c r="I45" t="str">
        <f>IF(E45="","",IF(②選手情報入力!M54="","",②選手情報入力!M54))</f>
        <v/>
      </c>
      <c r="J45" s="28" t="str">
        <f>IF(E45="","",②選手情報入力!N54)</f>
        <v/>
      </c>
      <c r="K45" t="str">
        <f>IF(E45="","",VLOOKUP(data_kyogisha!U45,Sheet3!A:G,2,0))</f>
        <v/>
      </c>
      <c r="L45" t="str">
        <f>IF(E45="","",IF(②選手情報入力!P54="","",②選手情報入力!P54))</f>
        <v/>
      </c>
      <c r="M45" s="28" t="str">
        <f>IF(E45="","",②選手情報入力!Q54)</f>
        <v/>
      </c>
      <c r="N45" t="s">
        <v>1416</v>
      </c>
      <c r="O45" t="str">
        <f>IF(E45="","",IF(②選手情報入力!S54="","",②選手情報入力!S54))</f>
        <v/>
      </c>
      <c r="P45" t="s">
        <v>1416</v>
      </c>
      <c r="Q45" t="s">
        <v>1416</v>
      </c>
      <c r="R45" t="str">
        <f>IF(E45="","",IF(②選手情報入力!T54="","",IF(G45=1,IF(②選手情報入力!$U$6="","",②選手情報入力!$U$6),IF(②選手情報入力!$U$7="","",②選手情報入力!$U$7))))</f>
        <v/>
      </c>
      <c r="S45" t="str">
        <f>IF(E45="","",IF(②選手情報入力!T54="","",IF(G45=1,IF(②選手情報入力!$T$6="",0,1),IF(②選手情報入力!$T$7="",0,1))))</f>
        <v/>
      </c>
      <c r="T45" t="str">
        <f>IF(E45="","",IF(②選手情報入力!T54="","",2))</f>
        <v/>
      </c>
      <c r="U45" t="s">
        <v>1416</v>
      </c>
      <c r="V45" t="str">
        <f>IF(E45="","",IF(②選手情報入力!V54="","",IF(G45=1,IF(②選手情報入力!$W$6="","",②選手情報入力!$W$6),IF(②選手情報入力!$W$7="","",②選手情報入力!$W$7))))</f>
        <v/>
      </c>
      <c r="W45" t="str">
        <f>IF(E45="","",IF(②選手情報入力!V54="","",IF(G45=1,IF(②選手情報入力!$V$6="",0,1),IF(②選手情報入力!$V$7="",0,1))))</f>
        <v/>
      </c>
      <c r="X45" t="str">
        <f>IF(E45="","",IF(②選手情報入力!V54="","",2))</f>
        <v/>
      </c>
    </row>
    <row r="46" spans="1:24">
      <c r="A46" t="str">
        <f>IF(E46="","",data_kyogisha!A46)</f>
        <v/>
      </c>
      <c r="B46" t="str">
        <f>IF(E46="","",①団体情報入力!$C$5)</f>
        <v/>
      </c>
      <c r="C46" t="str">
        <f>IF(A46="","",VLOOKUP(B46,Sheet6!C:D,2,0))</f>
        <v/>
      </c>
      <c r="E46" t="str">
        <f>IF(②選手情報入力!C55="","",②選手情報入力!C55)</f>
        <v/>
      </c>
      <c r="F46" t="str">
        <f>IF(E46="","",②選手情報入力!D55)</f>
        <v/>
      </c>
      <c r="G46" t="str">
        <f>IF(E46="","",IF(②選手情報入力!I55="男",1,2))</f>
        <v/>
      </c>
      <c r="H46" t="str">
        <f>IF(E46="","",VLOOKUP(data_kyogisha!Q46,Sheet3!A:G,2,0))</f>
        <v/>
      </c>
      <c r="I46" t="str">
        <f>IF(E46="","",IF(②選手情報入力!M55="","",②選手情報入力!M55))</f>
        <v/>
      </c>
      <c r="J46" s="28" t="str">
        <f>IF(E46="","",②選手情報入力!N55)</f>
        <v/>
      </c>
      <c r="K46" t="str">
        <f>IF(E46="","",VLOOKUP(data_kyogisha!U46,Sheet3!A:G,2,0))</f>
        <v/>
      </c>
      <c r="L46" t="str">
        <f>IF(E46="","",IF(②選手情報入力!P55="","",②選手情報入力!P55))</f>
        <v/>
      </c>
      <c r="M46" s="28" t="str">
        <f>IF(E46="","",②選手情報入力!Q55)</f>
        <v/>
      </c>
      <c r="N46" t="s">
        <v>1416</v>
      </c>
      <c r="O46" t="str">
        <f>IF(E46="","",IF(②選手情報入力!S55="","",②選手情報入力!S55))</f>
        <v/>
      </c>
      <c r="P46" t="s">
        <v>1416</v>
      </c>
      <c r="Q46" t="s">
        <v>1416</v>
      </c>
      <c r="R46" t="str">
        <f>IF(E46="","",IF(②選手情報入力!T55="","",IF(G46=1,IF(②選手情報入力!$U$6="","",②選手情報入力!$U$6),IF(②選手情報入力!$U$7="","",②選手情報入力!$U$7))))</f>
        <v/>
      </c>
      <c r="S46" t="str">
        <f>IF(E46="","",IF(②選手情報入力!T55="","",IF(G46=1,IF(②選手情報入力!$T$6="",0,1),IF(②選手情報入力!$T$7="",0,1))))</f>
        <v/>
      </c>
      <c r="T46" t="str">
        <f>IF(E46="","",IF(②選手情報入力!T55="","",2))</f>
        <v/>
      </c>
      <c r="U46" t="s">
        <v>1416</v>
      </c>
      <c r="V46" t="str">
        <f>IF(E46="","",IF(②選手情報入力!V55="","",IF(G46=1,IF(②選手情報入力!$W$6="","",②選手情報入力!$W$6),IF(②選手情報入力!$W$7="","",②選手情報入力!$W$7))))</f>
        <v/>
      </c>
      <c r="W46" t="str">
        <f>IF(E46="","",IF(②選手情報入力!V55="","",IF(G46=1,IF(②選手情報入力!$V$6="",0,1),IF(②選手情報入力!$V$7="",0,1))))</f>
        <v/>
      </c>
      <c r="X46" t="str">
        <f>IF(E46="","",IF(②選手情報入力!V55="","",2))</f>
        <v/>
      </c>
    </row>
    <row r="47" spans="1:24">
      <c r="A47" t="str">
        <f>IF(E47="","",data_kyogisha!A47)</f>
        <v/>
      </c>
      <c r="B47" t="str">
        <f>IF(E47="","",①団体情報入力!$C$5)</f>
        <v/>
      </c>
      <c r="C47" t="str">
        <f>IF(A47="","",VLOOKUP(B47,Sheet6!C:D,2,0))</f>
        <v/>
      </c>
      <c r="E47" t="str">
        <f>IF(②選手情報入力!C56="","",②選手情報入力!C56)</f>
        <v/>
      </c>
      <c r="F47" t="str">
        <f>IF(E47="","",②選手情報入力!D56)</f>
        <v/>
      </c>
      <c r="G47" t="str">
        <f>IF(E47="","",IF(②選手情報入力!I56="男",1,2))</f>
        <v/>
      </c>
      <c r="H47" t="str">
        <f>IF(E47="","",VLOOKUP(data_kyogisha!Q47,Sheet3!A:G,2,0))</f>
        <v/>
      </c>
      <c r="I47" t="str">
        <f>IF(E47="","",IF(②選手情報入力!M56="","",②選手情報入力!M56))</f>
        <v/>
      </c>
      <c r="J47" s="28" t="str">
        <f>IF(E47="","",②選手情報入力!N56)</f>
        <v/>
      </c>
      <c r="K47" t="str">
        <f>IF(E47="","",VLOOKUP(data_kyogisha!U47,Sheet3!A:G,2,0))</f>
        <v/>
      </c>
      <c r="L47" t="str">
        <f>IF(E47="","",IF(②選手情報入力!P56="","",②選手情報入力!P56))</f>
        <v/>
      </c>
      <c r="M47" s="28" t="str">
        <f>IF(E47="","",②選手情報入力!Q56)</f>
        <v/>
      </c>
      <c r="N47" t="s">
        <v>1416</v>
      </c>
      <c r="O47" t="str">
        <f>IF(E47="","",IF(②選手情報入力!S56="","",②選手情報入力!S56))</f>
        <v/>
      </c>
      <c r="P47" t="s">
        <v>1416</v>
      </c>
      <c r="Q47" t="s">
        <v>1416</v>
      </c>
      <c r="R47" t="str">
        <f>IF(E47="","",IF(②選手情報入力!T56="","",IF(G47=1,IF(②選手情報入力!$U$6="","",②選手情報入力!$U$6),IF(②選手情報入力!$U$7="","",②選手情報入力!$U$7))))</f>
        <v/>
      </c>
      <c r="S47" t="str">
        <f>IF(E47="","",IF(②選手情報入力!T56="","",IF(G47=1,IF(②選手情報入力!$T$6="",0,1),IF(②選手情報入力!$T$7="",0,1))))</f>
        <v/>
      </c>
      <c r="T47" t="str">
        <f>IF(E47="","",IF(②選手情報入力!T56="","",2))</f>
        <v/>
      </c>
      <c r="U47" t="s">
        <v>1416</v>
      </c>
      <c r="V47" t="str">
        <f>IF(E47="","",IF(②選手情報入力!V56="","",IF(G47=1,IF(②選手情報入力!$W$6="","",②選手情報入力!$W$6),IF(②選手情報入力!$W$7="","",②選手情報入力!$W$7))))</f>
        <v/>
      </c>
      <c r="W47" t="str">
        <f>IF(E47="","",IF(②選手情報入力!V56="","",IF(G47=1,IF(②選手情報入力!$V$6="",0,1),IF(②選手情報入力!$V$7="",0,1))))</f>
        <v/>
      </c>
      <c r="X47" t="str">
        <f>IF(E47="","",IF(②選手情報入力!V56="","",2))</f>
        <v/>
      </c>
    </row>
    <row r="48" spans="1:24">
      <c r="A48" t="str">
        <f>IF(E48="","",data_kyogisha!A48)</f>
        <v/>
      </c>
      <c r="B48" t="str">
        <f>IF(E48="","",①団体情報入力!$C$5)</f>
        <v/>
      </c>
      <c r="C48" t="str">
        <f>IF(A48="","",VLOOKUP(B48,Sheet6!C:D,2,0))</f>
        <v/>
      </c>
      <c r="E48" t="str">
        <f>IF(②選手情報入力!C57="","",②選手情報入力!C57)</f>
        <v/>
      </c>
      <c r="F48" t="str">
        <f>IF(E48="","",②選手情報入力!D57)</f>
        <v/>
      </c>
      <c r="G48" t="str">
        <f>IF(E48="","",IF(②選手情報入力!I57="男",1,2))</f>
        <v/>
      </c>
      <c r="H48" t="str">
        <f>IF(E48="","",VLOOKUP(data_kyogisha!Q48,Sheet3!A:G,2,0))</f>
        <v/>
      </c>
      <c r="I48" t="str">
        <f>IF(E48="","",IF(②選手情報入力!M57="","",②選手情報入力!M57))</f>
        <v/>
      </c>
      <c r="J48" s="28" t="str">
        <f>IF(E48="","",②選手情報入力!N57)</f>
        <v/>
      </c>
      <c r="K48" t="str">
        <f>IF(E48="","",VLOOKUP(data_kyogisha!U48,Sheet3!A:G,2,0))</f>
        <v/>
      </c>
      <c r="L48" t="str">
        <f>IF(E48="","",IF(②選手情報入力!P57="","",②選手情報入力!P57))</f>
        <v/>
      </c>
      <c r="M48" s="28" t="str">
        <f>IF(E48="","",②選手情報入力!Q57)</f>
        <v/>
      </c>
      <c r="N48" t="s">
        <v>1416</v>
      </c>
      <c r="O48" t="str">
        <f>IF(E48="","",IF(②選手情報入力!S57="","",②選手情報入力!S57))</f>
        <v/>
      </c>
      <c r="P48" t="s">
        <v>1416</v>
      </c>
      <c r="Q48" t="s">
        <v>1416</v>
      </c>
      <c r="R48" t="str">
        <f>IF(E48="","",IF(②選手情報入力!T57="","",IF(G48=1,IF(②選手情報入力!$U$6="","",②選手情報入力!$U$6),IF(②選手情報入力!$U$7="","",②選手情報入力!$U$7))))</f>
        <v/>
      </c>
      <c r="S48" t="str">
        <f>IF(E48="","",IF(②選手情報入力!T57="","",IF(G48=1,IF(②選手情報入力!$T$6="",0,1),IF(②選手情報入力!$T$7="",0,1))))</f>
        <v/>
      </c>
      <c r="T48" t="str">
        <f>IF(E48="","",IF(②選手情報入力!T57="","",2))</f>
        <v/>
      </c>
      <c r="U48" t="s">
        <v>1416</v>
      </c>
      <c r="V48" t="str">
        <f>IF(E48="","",IF(②選手情報入力!V57="","",IF(G48=1,IF(②選手情報入力!$W$6="","",②選手情報入力!$W$6),IF(②選手情報入力!$W$7="","",②選手情報入力!$W$7))))</f>
        <v/>
      </c>
      <c r="W48" t="str">
        <f>IF(E48="","",IF(②選手情報入力!V57="","",IF(G48=1,IF(②選手情報入力!$V$6="",0,1),IF(②選手情報入力!$V$7="",0,1))))</f>
        <v/>
      </c>
      <c r="X48" t="str">
        <f>IF(E48="","",IF(②選手情報入力!V57="","",2))</f>
        <v/>
      </c>
    </row>
    <row r="49" spans="1:24">
      <c r="A49" t="str">
        <f>IF(E49="","",data_kyogisha!A49)</f>
        <v/>
      </c>
      <c r="B49" t="str">
        <f>IF(E49="","",①団体情報入力!$C$5)</f>
        <v/>
      </c>
      <c r="C49" t="str">
        <f>IF(A49="","",VLOOKUP(B49,Sheet6!C:D,2,0))</f>
        <v/>
      </c>
      <c r="E49" t="str">
        <f>IF(②選手情報入力!C58="","",②選手情報入力!C58)</f>
        <v/>
      </c>
      <c r="F49" t="str">
        <f>IF(E49="","",②選手情報入力!D58)</f>
        <v/>
      </c>
      <c r="G49" t="str">
        <f>IF(E49="","",IF(②選手情報入力!I58="男",1,2))</f>
        <v/>
      </c>
      <c r="H49" t="str">
        <f>IF(E49="","",VLOOKUP(data_kyogisha!Q49,Sheet3!A:G,2,0))</f>
        <v/>
      </c>
      <c r="I49" t="str">
        <f>IF(E49="","",IF(②選手情報入力!M58="","",②選手情報入力!M58))</f>
        <v/>
      </c>
      <c r="J49" s="28" t="str">
        <f>IF(E49="","",②選手情報入力!N58)</f>
        <v/>
      </c>
      <c r="K49" t="str">
        <f>IF(E49="","",VLOOKUP(data_kyogisha!U49,Sheet3!A:G,2,0))</f>
        <v/>
      </c>
      <c r="L49" t="str">
        <f>IF(E49="","",IF(②選手情報入力!P58="","",②選手情報入力!P58))</f>
        <v/>
      </c>
      <c r="M49" s="28" t="str">
        <f>IF(E49="","",②選手情報入力!Q58)</f>
        <v/>
      </c>
      <c r="N49" t="s">
        <v>1416</v>
      </c>
      <c r="O49" t="str">
        <f>IF(E49="","",IF(②選手情報入力!S58="","",②選手情報入力!S58))</f>
        <v/>
      </c>
      <c r="P49" t="s">
        <v>1416</v>
      </c>
      <c r="Q49" t="s">
        <v>1416</v>
      </c>
      <c r="R49" t="str">
        <f>IF(E49="","",IF(②選手情報入力!T58="","",IF(G49=1,IF(②選手情報入力!$U$6="","",②選手情報入力!$U$6),IF(②選手情報入力!$U$7="","",②選手情報入力!$U$7))))</f>
        <v/>
      </c>
      <c r="S49" t="str">
        <f>IF(E49="","",IF(②選手情報入力!T58="","",IF(G49=1,IF(②選手情報入力!$T$6="",0,1),IF(②選手情報入力!$T$7="",0,1))))</f>
        <v/>
      </c>
      <c r="T49" t="str">
        <f>IF(E49="","",IF(②選手情報入力!T58="","",2))</f>
        <v/>
      </c>
      <c r="U49" t="s">
        <v>1416</v>
      </c>
      <c r="V49" t="str">
        <f>IF(E49="","",IF(②選手情報入力!V58="","",IF(G49=1,IF(②選手情報入力!$W$6="","",②選手情報入力!$W$6),IF(②選手情報入力!$W$7="","",②選手情報入力!$W$7))))</f>
        <v/>
      </c>
      <c r="W49" t="str">
        <f>IF(E49="","",IF(②選手情報入力!V58="","",IF(G49=1,IF(②選手情報入力!$V$6="",0,1),IF(②選手情報入力!$V$7="",0,1))))</f>
        <v/>
      </c>
      <c r="X49" t="str">
        <f>IF(E49="","",IF(②選手情報入力!V58="","",2))</f>
        <v/>
      </c>
    </row>
    <row r="50" spans="1:24">
      <c r="A50" t="str">
        <f>IF(E50="","",data_kyogisha!A50)</f>
        <v/>
      </c>
      <c r="B50" t="str">
        <f>IF(E50="","",①団体情報入力!$C$5)</f>
        <v/>
      </c>
      <c r="C50" t="str">
        <f>IF(A50="","",VLOOKUP(B50,Sheet6!C:D,2,0))</f>
        <v/>
      </c>
      <c r="E50" t="str">
        <f>IF(②選手情報入力!C59="","",②選手情報入力!C59)</f>
        <v/>
      </c>
      <c r="F50" t="str">
        <f>IF(E50="","",②選手情報入力!D59)</f>
        <v/>
      </c>
      <c r="G50" t="str">
        <f>IF(E50="","",IF(②選手情報入力!I59="男",1,2))</f>
        <v/>
      </c>
      <c r="H50" t="str">
        <f>IF(E50="","",VLOOKUP(data_kyogisha!Q50,Sheet3!A:G,2,0))</f>
        <v/>
      </c>
      <c r="I50" t="str">
        <f>IF(E50="","",IF(②選手情報入力!M59="","",②選手情報入力!M59))</f>
        <v/>
      </c>
      <c r="J50" s="28" t="str">
        <f>IF(E50="","",②選手情報入力!N59)</f>
        <v/>
      </c>
      <c r="K50" t="str">
        <f>IF(E50="","",VLOOKUP(data_kyogisha!U50,Sheet3!A:G,2,0))</f>
        <v/>
      </c>
      <c r="L50" t="str">
        <f>IF(E50="","",IF(②選手情報入力!P59="","",②選手情報入力!P59))</f>
        <v/>
      </c>
      <c r="M50" s="28" t="str">
        <f>IF(E50="","",②選手情報入力!Q59)</f>
        <v/>
      </c>
      <c r="N50" t="s">
        <v>1416</v>
      </c>
      <c r="O50" t="str">
        <f>IF(E50="","",IF(②選手情報入力!S59="","",②選手情報入力!S59))</f>
        <v/>
      </c>
      <c r="P50" t="s">
        <v>1416</v>
      </c>
      <c r="Q50" t="s">
        <v>1416</v>
      </c>
      <c r="R50" t="str">
        <f>IF(E50="","",IF(②選手情報入力!T59="","",IF(G50=1,IF(②選手情報入力!$U$6="","",②選手情報入力!$U$6),IF(②選手情報入力!$U$7="","",②選手情報入力!$U$7))))</f>
        <v/>
      </c>
      <c r="S50" t="str">
        <f>IF(E50="","",IF(②選手情報入力!T59="","",IF(G50=1,IF(②選手情報入力!$T$6="",0,1),IF(②選手情報入力!$T$7="",0,1))))</f>
        <v/>
      </c>
      <c r="T50" t="str">
        <f>IF(E50="","",IF(②選手情報入力!T59="","",2))</f>
        <v/>
      </c>
      <c r="U50" t="s">
        <v>1416</v>
      </c>
      <c r="V50" t="str">
        <f>IF(E50="","",IF(②選手情報入力!V59="","",IF(G50=1,IF(②選手情報入力!$W$6="","",②選手情報入力!$W$6),IF(②選手情報入力!$W$7="","",②選手情報入力!$W$7))))</f>
        <v/>
      </c>
      <c r="W50" t="str">
        <f>IF(E50="","",IF(②選手情報入力!V59="","",IF(G50=1,IF(②選手情報入力!$V$6="",0,1),IF(②選手情報入力!$V$7="",0,1))))</f>
        <v/>
      </c>
      <c r="X50" t="str">
        <f>IF(E50="","",IF(②選手情報入力!V59="","",2))</f>
        <v/>
      </c>
    </row>
    <row r="51" spans="1:24">
      <c r="A51" t="str">
        <f>IF(E51="","",data_kyogisha!A51)</f>
        <v/>
      </c>
      <c r="B51" t="str">
        <f>IF(E51="","",①団体情報入力!$C$5)</f>
        <v/>
      </c>
      <c r="C51" t="str">
        <f>IF(A51="","",VLOOKUP(B51,Sheet6!C:D,2,0))</f>
        <v/>
      </c>
      <c r="E51" t="str">
        <f>IF(②選手情報入力!C60="","",②選手情報入力!C60)</f>
        <v/>
      </c>
      <c r="F51" t="str">
        <f>IF(E51="","",②選手情報入力!D60)</f>
        <v/>
      </c>
      <c r="G51" t="str">
        <f>IF(E51="","",IF(②選手情報入力!I60="男",1,2))</f>
        <v/>
      </c>
      <c r="H51" t="str">
        <f>IF(E51="","",VLOOKUP(data_kyogisha!Q51,Sheet3!A:G,2,0))</f>
        <v/>
      </c>
      <c r="I51" t="str">
        <f>IF(E51="","",IF(②選手情報入力!M60="","",②選手情報入力!M60))</f>
        <v/>
      </c>
      <c r="J51" s="28" t="str">
        <f>IF(E51="","",②選手情報入力!N60)</f>
        <v/>
      </c>
      <c r="K51" t="str">
        <f>IF(E51="","",VLOOKUP(data_kyogisha!U51,Sheet3!A:G,2,0))</f>
        <v/>
      </c>
      <c r="L51" t="str">
        <f>IF(E51="","",IF(②選手情報入力!P60="","",②選手情報入力!P60))</f>
        <v/>
      </c>
      <c r="M51" s="28" t="str">
        <f>IF(E51="","",②選手情報入力!Q60)</f>
        <v/>
      </c>
      <c r="N51" t="s">
        <v>1416</v>
      </c>
      <c r="O51" t="str">
        <f>IF(E51="","",IF(②選手情報入力!S60="","",②選手情報入力!S60))</f>
        <v/>
      </c>
      <c r="P51" t="s">
        <v>1416</v>
      </c>
      <c r="Q51" t="s">
        <v>1416</v>
      </c>
      <c r="R51" t="str">
        <f>IF(E51="","",IF(②選手情報入力!T60="","",IF(G51=1,IF(②選手情報入力!$U$6="","",②選手情報入力!$U$6),IF(②選手情報入力!$U$7="","",②選手情報入力!$U$7))))</f>
        <v/>
      </c>
      <c r="S51" t="str">
        <f>IF(E51="","",IF(②選手情報入力!T60="","",IF(G51=1,IF(②選手情報入力!$T$6="",0,1),IF(②選手情報入力!$T$7="",0,1))))</f>
        <v/>
      </c>
      <c r="T51" t="str">
        <f>IF(E51="","",IF(②選手情報入力!T60="","",2))</f>
        <v/>
      </c>
      <c r="U51" t="s">
        <v>1416</v>
      </c>
      <c r="V51" t="str">
        <f>IF(E51="","",IF(②選手情報入力!V60="","",IF(G51=1,IF(②選手情報入力!$W$6="","",②選手情報入力!$W$6),IF(②選手情報入力!$W$7="","",②選手情報入力!$W$7))))</f>
        <v/>
      </c>
      <c r="W51" t="str">
        <f>IF(E51="","",IF(②選手情報入力!V60="","",IF(G51=1,IF(②選手情報入力!$V$6="",0,1),IF(②選手情報入力!$V$7="",0,1))))</f>
        <v/>
      </c>
      <c r="X51" t="str">
        <f>IF(E51="","",IF(②選手情報入力!V60="","",2))</f>
        <v/>
      </c>
    </row>
    <row r="52" spans="1:24">
      <c r="A52" t="str">
        <f>IF(E52="","",data_kyogisha!A52)</f>
        <v/>
      </c>
      <c r="B52" t="str">
        <f>IF(E52="","",①団体情報入力!$C$5)</f>
        <v/>
      </c>
      <c r="C52" t="str">
        <f>IF(A52="","",VLOOKUP(B52,Sheet6!C:D,2,0))</f>
        <v/>
      </c>
      <c r="E52" t="str">
        <f>IF(②選手情報入力!C61="","",②選手情報入力!C61)</f>
        <v/>
      </c>
      <c r="F52" t="str">
        <f>IF(E52="","",②選手情報入力!D61)</f>
        <v/>
      </c>
      <c r="G52" t="str">
        <f>IF(E52="","",IF(②選手情報入力!I61="男",1,2))</f>
        <v/>
      </c>
      <c r="H52" t="str">
        <f>IF(E52="","",VLOOKUP(data_kyogisha!Q52,Sheet3!A:G,2,0))</f>
        <v/>
      </c>
      <c r="I52" t="str">
        <f>IF(E52="","",IF(②選手情報入力!M61="","",②選手情報入力!M61))</f>
        <v/>
      </c>
      <c r="J52" s="28" t="str">
        <f>IF(E52="","",②選手情報入力!N61)</f>
        <v/>
      </c>
      <c r="K52" t="str">
        <f>IF(E52="","",VLOOKUP(data_kyogisha!U52,Sheet3!A:G,2,0))</f>
        <v/>
      </c>
      <c r="L52" t="str">
        <f>IF(E52="","",IF(②選手情報入力!P61="","",②選手情報入力!P61))</f>
        <v/>
      </c>
      <c r="M52" s="28" t="str">
        <f>IF(E52="","",②選手情報入力!Q61)</f>
        <v/>
      </c>
      <c r="N52" t="s">
        <v>1416</v>
      </c>
      <c r="O52" t="str">
        <f>IF(E52="","",IF(②選手情報入力!S61="","",②選手情報入力!S61))</f>
        <v/>
      </c>
      <c r="P52" t="s">
        <v>1416</v>
      </c>
      <c r="Q52" t="s">
        <v>1416</v>
      </c>
      <c r="R52" t="str">
        <f>IF(E52="","",IF(②選手情報入力!T61="","",IF(G52=1,IF(②選手情報入力!$U$6="","",②選手情報入力!$U$6),IF(②選手情報入力!$U$7="","",②選手情報入力!$U$7))))</f>
        <v/>
      </c>
      <c r="S52" t="str">
        <f>IF(E52="","",IF(②選手情報入力!T61="","",IF(G52=1,IF(②選手情報入力!$T$6="",0,1),IF(②選手情報入力!$T$7="",0,1))))</f>
        <v/>
      </c>
      <c r="T52" t="str">
        <f>IF(E52="","",IF(②選手情報入力!T61="","",2))</f>
        <v/>
      </c>
      <c r="U52" t="s">
        <v>1416</v>
      </c>
      <c r="V52" t="str">
        <f>IF(E52="","",IF(②選手情報入力!V61="","",IF(G52=1,IF(②選手情報入力!$W$6="","",②選手情報入力!$W$6),IF(②選手情報入力!$W$7="","",②選手情報入力!$W$7))))</f>
        <v/>
      </c>
      <c r="W52" t="str">
        <f>IF(E52="","",IF(②選手情報入力!V61="","",IF(G52=1,IF(②選手情報入力!$V$6="",0,1),IF(②選手情報入力!$V$7="",0,1))))</f>
        <v/>
      </c>
      <c r="X52" t="str">
        <f>IF(E52="","",IF(②選手情報入力!V61="","",2))</f>
        <v/>
      </c>
    </row>
    <row r="53" spans="1:24">
      <c r="A53" t="str">
        <f>IF(E53="","",data_kyogisha!A53)</f>
        <v/>
      </c>
      <c r="B53" t="str">
        <f>IF(E53="","",①団体情報入力!$C$5)</f>
        <v/>
      </c>
      <c r="C53" t="str">
        <f>IF(A53="","",VLOOKUP(B53,Sheet6!C:D,2,0))</f>
        <v/>
      </c>
      <c r="E53" t="str">
        <f>IF(②選手情報入力!C62="","",②選手情報入力!C62)</f>
        <v/>
      </c>
      <c r="F53" t="str">
        <f>IF(E53="","",②選手情報入力!D62)</f>
        <v/>
      </c>
      <c r="G53" t="str">
        <f>IF(E53="","",IF(②選手情報入力!I62="男",1,2))</f>
        <v/>
      </c>
      <c r="H53" t="str">
        <f>IF(E53="","",VLOOKUP(data_kyogisha!Q53,Sheet3!A:G,2,0))</f>
        <v/>
      </c>
      <c r="I53" t="str">
        <f>IF(E53="","",IF(②選手情報入力!M62="","",②選手情報入力!M62))</f>
        <v/>
      </c>
      <c r="J53" s="28" t="str">
        <f>IF(E53="","",②選手情報入力!N62)</f>
        <v/>
      </c>
      <c r="K53" t="str">
        <f>IF(E53="","",VLOOKUP(data_kyogisha!U53,Sheet3!A:G,2,0))</f>
        <v/>
      </c>
      <c r="L53" t="str">
        <f>IF(E53="","",IF(②選手情報入力!P62="","",②選手情報入力!P62))</f>
        <v/>
      </c>
      <c r="M53" s="28" t="str">
        <f>IF(E53="","",②選手情報入力!Q62)</f>
        <v/>
      </c>
      <c r="N53" t="s">
        <v>1416</v>
      </c>
      <c r="O53" t="str">
        <f>IF(E53="","",IF(②選手情報入力!S62="","",②選手情報入力!S62))</f>
        <v/>
      </c>
      <c r="P53" t="s">
        <v>1416</v>
      </c>
      <c r="Q53" t="s">
        <v>1416</v>
      </c>
      <c r="R53" t="str">
        <f>IF(E53="","",IF(②選手情報入力!T62="","",IF(G53=1,IF(②選手情報入力!$U$6="","",②選手情報入力!$U$6),IF(②選手情報入力!$U$7="","",②選手情報入力!$U$7))))</f>
        <v/>
      </c>
      <c r="S53" t="str">
        <f>IF(E53="","",IF(②選手情報入力!T62="","",IF(G53=1,IF(②選手情報入力!$T$6="",0,1),IF(②選手情報入力!$T$7="",0,1))))</f>
        <v/>
      </c>
      <c r="T53" t="str">
        <f>IF(E53="","",IF(②選手情報入力!T62="","",2))</f>
        <v/>
      </c>
      <c r="U53" t="s">
        <v>1416</v>
      </c>
      <c r="V53" t="str">
        <f>IF(E53="","",IF(②選手情報入力!V62="","",IF(G53=1,IF(②選手情報入力!$W$6="","",②選手情報入力!$W$6),IF(②選手情報入力!$W$7="","",②選手情報入力!$W$7))))</f>
        <v/>
      </c>
      <c r="W53" t="str">
        <f>IF(E53="","",IF(②選手情報入力!V62="","",IF(G53=1,IF(②選手情報入力!$V$6="",0,1),IF(②選手情報入力!$V$7="",0,1))))</f>
        <v/>
      </c>
      <c r="X53" t="str">
        <f>IF(E53="","",IF(②選手情報入力!V62="","",2))</f>
        <v/>
      </c>
    </row>
    <row r="54" spans="1:24">
      <c r="A54" t="str">
        <f>IF(E54="","",data_kyogisha!A54)</f>
        <v/>
      </c>
      <c r="B54" t="str">
        <f>IF(E54="","",①団体情報入力!$C$5)</f>
        <v/>
      </c>
      <c r="C54" t="str">
        <f>IF(A54="","",VLOOKUP(B54,Sheet6!C:D,2,0))</f>
        <v/>
      </c>
      <c r="E54" t="str">
        <f>IF(②選手情報入力!C63="","",②選手情報入力!C63)</f>
        <v/>
      </c>
      <c r="F54" t="str">
        <f>IF(E54="","",②選手情報入力!D63)</f>
        <v/>
      </c>
      <c r="G54" t="str">
        <f>IF(E54="","",IF(②選手情報入力!I63="男",1,2))</f>
        <v/>
      </c>
      <c r="H54" t="str">
        <f>IF(E54="","",VLOOKUP(data_kyogisha!Q54,Sheet3!A:G,2,0))</f>
        <v/>
      </c>
      <c r="I54" t="str">
        <f>IF(E54="","",IF(②選手情報入力!M63="","",②選手情報入力!M63))</f>
        <v/>
      </c>
      <c r="J54" s="28" t="str">
        <f>IF(E54="","",②選手情報入力!N63)</f>
        <v/>
      </c>
      <c r="K54" t="str">
        <f>IF(E54="","",VLOOKUP(data_kyogisha!U54,Sheet3!A:G,2,0))</f>
        <v/>
      </c>
      <c r="L54" t="str">
        <f>IF(E54="","",IF(②選手情報入力!P63="","",②選手情報入力!P63))</f>
        <v/>
      </c>
      <c r="M54" s="28" t="str">
        <f>IF(E54="","",②選手情報入力!Q63)</f>
        <v/>
      </c>
      <c r="N54" t="s">
        <v>1416</v>
      </c>
      <c r="O54" t="str">
        <f>IF(E54="","",IF(②選手情報入力!S63="","",②選手情報入力!S63))</f>
        <v/>
      </c>
      <c r="P54" t="s">
        <v>1416</v>
      </c>
      <c r="Q54" t="s">
        <v>1416</v>
      </c>
      <c r="R54" t="str">
        <f>IF(E54="","",IF(②選手情報入力!T63="","",IF(G54=1,IF(②選手情報入力!$U$6="","",②選手情報入力!$U$6),IF(②選手情報入力!$U$7="","",②選手情報入力!$U$7))))</f>
        <v/>
      </c>
      <c r="S54" t="str">
        <f>IF(E54="","",IF(②選手情報入力!T63="","",IF(G54=1,IF(②選手情報入力!$T$6="",0,1),IF(②選手情報入力!$T$7="",0,1))))</f>
        <v/>
      </c>
      <c r="T54" t="str">
        <f>IF(E54="","",IF(②選手情報入力!T63="","",2))</f>
        <v/>
      </c>
      <c r="U54" t="s">
        <v>1416</v>
      </c>
      <c r="V54" t="str">
        <f>IF(E54="","",IF(②選手情報入力!V63="","",IF(G54=1,IF(②選手情報入力!$W$6="","",②選手情報入力!$W$6),IF(②選手情報入力!$W$7="","",②選手情報入力!$W$7))))</f>
        <v/>
      </c>
      <c r="W54" t="str">
        <f>IF(E54="","",IF(②選手情報入力!V63="","",IF(G54=1,IF(②選手情報入力!$V$6="",0,1),IF(②選手情報入力!$V$7="",0,1))))</f>
        <v/>
      </c>
      <c r="X54" t="str">
        <f>IF(E54="","",IF(②選手情報入力!V63="","",2))</f>
        <v/>
      </c>
    </row>
    <row r="55" spans="1:24">
      <c r="A55" t="str">
        <f>IF(E55="","",data_kyogisha!A55)</f>
        <v/>
      </c>
      <c r="B55" t="str">
        <f>IF(E55="","",①団体情報入力!$C$5)</f>
        <v/>
      </c>
      <c r="C55" t="str">
        <f>IF(A55="","",VLOOKUP(B55,Sheet6!C:D,2,0))</f>
        <v/>
      </c>
      <c r="E55" t="str">
        <f>IF(②選手情報入力!C64="","",②選手情報入力!C64)</f>
        <v/>
      </c>
      <c r="F55" t="str">
        <f>IF(E55="","",②選手情報入力!D64)</f>
        <v/>
      </c>
      <c r="G55" t="str">
        <f>IF(E55="","",IF(②選手情報入力!I64="男",1,2))</f>
        <v/>
      </c>
      <c r="H55" t="str">
        <f>IF(E55="","",VLOOKUP(data_kyogisha!Q55,Sheet3!A:G,2,0))</f>
        <v/>
      </c>
      <c r="I55" t="str">
        <f>IF(E55="","",IF(②選手情報入力!M64="","",②選手情報入力!M64))</f>
        <v/>
      </c>
      <c r="J55" s="28" t="str">
        <f>IF(E55="","",②選手情報入力!N64)</f>
        <v/>
      </c>
      <c r="K55" t="str">
        <f>IF(E55="","",VLOOKUP(data_kyogisha!U55,Sheet3!A:G,2,0))</f>
        <v/>
      </c>
      <c r="L55" t="str">
        <f>IF(E55="","",IF(②選手情報入力!P64="","",②選手情報入力!P64))</f>
        <v/>
      </c>
      <c r="M55" s="28" t="str">
        <f>IF(E55="","",②選手情報入力!Q64)</f>
        <v/>
      </c>
      <c r="N55" t="s">
        <v>1416</v>
      </c>
      <c r="O55" t="str">
        <f>IF(E55="","",IF(②選手情報入力!S64="","",②選手情報入力!S64))</f>
        <v/>
      </c>
      <c r="P55" t="s">
        <v>1416</v>
      </c>
      <c r="Q55" t="s">
        <v>1416</v>
      </c>
      <c r="R55" t="str">
        <f>IF(E55="","",IF(②選手情報入力!T64="","",IF(G55=1,IF(②選手情報入力!$U$6="","",②選手情報入力!$U$6),IF(②選手情報入力!$U$7="","",②選手情報入力!$U$7))))</f>
        <v/>
      </c>
      <c r="S55" t="str">
        <f>IF(E55="","",IF(②選手情報入力!T64="","",IF(G55=1,IF(②選手情報入力!$T$6="",0,1),IF(②選手情報入力!$T$7="",0,1))))</f>
        <v/>
      </c>
      <c r="T55" t="str">
        <f>IF(E55="","",IF(②選手情報入力!T64="","",2))</f>
        <v/>
      </c>
      <c r="U55" t="s">
        <v>1416</v>
      </c>
      <c r="V55" t="str">
        <f>IF(E55="","",IF(②選手情報入力!V64="","",IF(G55=1,IF(②選手情報入力!$W$6="","",②選手情報入力!$W$6),IF(②選手情報入力!$W$7="","",②選手情報入力!$W$7))))</f>
        <v/>
      </c>
      <c r="W55" t="str">
        <f>IF(E55="","",IF(②選手情報入力!V64="","",IF(G55=1,IF(②選手情報入力!$V$6="",0,1),IF(②選手情報入力!$V$7="",0,1))))</f>
        <v/>
      </c>
      <c r="X55" t="str">
        <f>IF(E55="","",IF(②選手情報入力!V64="","",2))</f>
        <v/>
      </c>
    </row>
    <row r="56" spans="1:24">
      <c r="A56" t="str">
        <f>IF(E56="","",data_kyogisha!A56)</f>
        <v/>
      </c>
      <c r="B56" t="str">
        <f>IF(E56="","",①団体情報入力!$C$5)</f>
        <v/>
      </c>
      <c r="C56" t="str">
        <f>IF(A56="","",VLOOKUP(B56,Sheet6!C:D,2,0))</f>
        <v/>
      </c>
      <c r="E56" t="str">
        <f>IF(②選手情報入力!C65="","",②選手情報入力!C65)</f>
        <v/>
      </c>
      <c r="F56" t="str">
        <f>IF(E56="","",②選手情報入力!D65)</f>
        <v/>
      </c>
      <c r="G56" t="str">
        <f>IF(E56="","",IF(②選手情報入力!I65="男",1,2))</f>
        <v/>
      </c>
      <c r="H56" t="str">
        <f>IF(E56="","",VLOOKUP(data_kyogisha!Q56,Sheet3!A:G,2,0))</f>
        <v/>
      </c>
      <c r="I56" t="str">
        <f>IF(E56="","",IF(②選手情報入力!M65="","",②選手情報入力!M65))</f>
        <v/>
      </c>
      <c r="J56" s="28" t="str">
        <f>IF(E56="","",②選手情報入力!N65)</f>
        <v/>
      </c>
      <c r="K56" t="str">
        <f>IF(E56="","",VLOOKUP(data_kyogisha!U56,Sheet3!A:G,2,0))</f>
        <v/>
      </c>
      <c r="L56" t="str">
        <f>IF(E56="","",IF(②選手情報入力!P65="","",②選手情報入力!P65))</f>
        <v/>
      </c>
      <c r="M56" s="28" t="str">
        <f>IF(E56="","",②選手情報入力!Q65)</f>
        <v/>
      </c>
      <c r="N56" t="s">
        <v>1416</v>
      </c>
      <c r="O56" t="str">
        <f>IF(E56="","",IF(②選手情報入力!S65="","",②選手情報入力!S65))</f>
        <v/>
      </c>
      <c r="P56" t="s">
        <v>1416</v>
      </c>
      <c r="Q56" t="s">
        <v>1416</v>
      </c>
      <c r="R56" t="str">
        <f>IF(E56="","",IF(②選手情報入力!T65="","",IF(G56=1,IF(②選手情報入力!$U$6="","",②選手情報入力!$U$6),IF(②選手情報入力!$U$7="","",②選手情報入力!$U$7))))</f>
        <v/>
      </c>
      <c r="S56" t="str">
        <f>IF(E56="","",IF(②選手情報入力!T65="","",IF(G56=1,IF(②選手情報入力!$T$6="",0,1),IF(②選手情報入力!$T$7="",0,1))))</f>
        <v/>
      </c>
      <c r="T56" t="str">
        <f>IF(E56="","",IF(②選手情報入力!T65="","",2))</f>
        <v/>
      </c>
      <c r="U56" t="s">
        <v>1416</v>
      </c>
      <c r="V56" t="str">
        <f>IF(E56="","",IF(②選手情報入力!V65="","",IF(G56=1,IF(②選手情報入力!$W$6="","",②選手情報入力!$W$6),IF(②選手情報入力!$W$7="","",②選手情報入力!$W$7))))</f>
        <v/>
      </c>
      <c r="W56" t="str">
        <f>IF(E56="","",IF(②選手情報入力!V65="","",IF(G56=1,IF(②選手情報入力!$V$6="",0,1),IF(②選手情報入力!$V$7="",0,1))))</f>
        <v/>
      </c>
      <c r="X56" t="str">
        <f>IF(E56="","",IF(②選手情報入力!V65="","",2))</f>
        <v/>
      </c>
    </row>
    <row r="57" spans="1:24">
      <c r="A57" t="str">
        <f>IF(E57="","",data_kyogisha!A57)</f>
        <v/>
      </c>
      <c r="B57" t="str">
        <f>IF(E57="","",①団体情報入力!$C$5)</f>
        <v/>
      </c>
      <c r="C57" t="str">
        <f>IF(A57="","",VLOOKUP(B57,Sheet6!C:D,2,0))</f>
        <v/>
      </c>
      <c r="E57" t="str">
        <f>IF(②選手情報入力!C66="","",②選手情報入力!C66)</f>
        <v/>
      </c>
      <c r="F57" t="str">
        <f>IF(E57="","",②選手情報入力!D66)</f>
        <v/>
      </c>
      <c r="G57" t="str">
        <f>IF(E57="","",IF(②選手情報入力!I66="男",1,2))</f>
        <v/>
      </c>
      <c r="H57" t="str">
        <f>IF(E57="","",VLOOKUP(data_kyogisha!Q57,Sheet3!A:G,2,0))</f>
        <v/>
      </c>
      <c r="I57" t="str">
        <f>IF(E57="","",IF(②選手情報入力!M66="","",②選手情報入力!M66))</f>
        <v/>
      </c>
      <c r="J57" s="28" t="str">
        <f>IF(E57="","",②選手情報入力!N66)</f>
        <v/>
      </c>
      <c r="K57" t="str">
        <f>IF(E57="","",VLOOKUP(data_kyogisha!U57,Sheet3!A:G,2,0))</f>
        <v/>
      </c>
      <c r="L57" t="str">
        <f>IF(E57="","",IF(②選手情報入力!P66="","",②選手情報入力!P66))</f>
        <v/>
      </c>
      <c r="M57" s="28" t="str">
        <f>IF(E57="","",②選手情報入力!Q66)</f>
        <v/>
      </c>
      <c r="N57" t="s">
        <v>1416</v>
      </c>
      <c r="O57" t="str">
        <f>IF(E57="","",IF(②選手情報入力!S66="","",②選手情報入力!S66))</f>
        <v/>
      </c>
      <c r="P57" t="s">
        <v>1416</v>
      </c>
      <c r="Q57" t="s">
        <v>1416</v>
      </c>
      <c r="R57" t="str">
        <f>IF(E57="","",IF(②選手情報入力!T66="","",IF(G57=1,IF(②選手情報入力!$U$6="","",②選手情報入力!$U$6),IF(②選手情報入力!$U$7="","",②選手情報入力!$U$7))))</f>
        <v/>
      </c>
      <c r="S57" t="str">
        <f>IF(E57="","",IF(②選手情報入力!T66="","",IF(G57=1,IF(②選手情報入力!$T$6="",0,1),IF(②選手情報入力!$T$7="",0,1))))</f>
        <v/>
      </c>
      <c r="T57" t="str">
        <f>IF(E57="","",IF(②選手情報入力!T66="","",2))</f>
        <v/>
      </c>
      <c r="U57" t="s">
        <v>1416</v>
      </c>
      <c r="V57" t="str">
        <f>IF(E57="","",IF(②選手情報入力!V66="","",IF(G57=1,IF(②選手情報入力!$W$6="","",②選手情報入力!$W$6),IF(②選手情報入力!$W$7="","",②選手情報入力!$W$7))))</f>
        <v/>
      </c>
      <c r="W57" t="str">
        <f>IF(E57="","",IF(②選手情報入力!V66="","",IF(G57=1,IF(②選手情報入力!$V$6="",0,1),IF(②選手情報入力!$V$7="",0,1))))</f>
        <v/>
      </c>
      <c r="X57" t="str">
        <f>IF(E57="","",IF(②選手情報入力!V66="","",2))</f>
        <v/>
      </c>
    </row>
    <row r="58" spans="1:24">
      <c r="A58" t="str">
        <f>IF(E58="","",data_kyogisha!A58)</f>
        <v/>
      </c>
      <c r="B58" t="str">
        <f>IF(E58="","",①団体情報入力!$C$5)</f>
        <v/>
      </c>
      <c r="C58" t="str">
        <f>IF(A58="","",VLOOKUP(B58,Sheet6!C:D,2,0))</f>
        <v/>
      </c>
      <c r="E58" t="str">
        <f>IF(②選手情報入力!C67="","",②選手情報入力!C67)</f>
        <v/>
      </c>
      <c r="F58" t="str">
        <f>IF(E58="","",②選手情報入力!D67)</f>
        <v/>
      </c>
      <c r="G58" t="str">
        <f>IF(E58="","",IF(②選手情報入力!I67="男",1,2))</f>
        <v/>
      </c>
      <c r="H58" t="str">
        <f>IF(E58="","",VLOOKUP(data_kyogisha!Q58,Sheet3!A:G,2,0))</f>
        <v/>
      </c>
      <c r="I58" t="str">
        <f>IF(E58="","",IF(②選手情報入力!M67="","",②選手情報入力!M67))</f>
        <v/>
      </c>
      <c r="J58" s="28" t="str">
        <f>IF(E58="","",②選手情報入力!N67)</f>
        <v/>
      </c>
      <c r="K58" t="str">
        <f>IF(E58="","",VLOOKUP(data_kyogisha!U58,Sheet3!A:G,2,0))</f>
        <v/>
      </c>
      <c r="L58" t="str">
        <f>IF(E58="","",IF(②選手情報入力!P67="","",②選手情報入力!P67))</f>
        <v/>
      </c>
      <c r="M58" s="28" t="str">
        <f>IF(E58="","",②選手情報入力!Q67)</f>
        <v/>
      </c>
      <c r="N58" t="s">
        <v>1416</v>
      </c>
      <c r="O58" t="str">
        <f>IF(E58="","",IF(②選手情報入力!S67="","",②選手情報入力!S67))</f>
        <v/>
      </c>
      <c r="P58" t="s">
        <v>1416</v>
      </c>
      <c r="Q58" t="s">
        <v>1416</v>
      </c>
      <c r="R58" t="str">
        <f>IF(E58="","",IF(②選手情報入力!T67="","",IF(G58=1,IF(②選手情報入力!$U$6="","",②選手情報入力!$U$6),IF(②選手情報入力!$U$7="","",②選手情報入力!$U$7))))</f>
        <v/>
      </c>
      <c r="S58" t="str">
        <f>IF(E58="","",IF(②選手情報入力!T67="","",IF(G58=1,IF(②選手情報入力!$T$6="",0,1),IF(②選手情報入力!$T$7="",0,1))))</f>
        <v/>
      </c>
      <c r="T58" t="str">
        <f>IF(E58="","",IF(②選手情報入力!T67="","",2))</f>
        <v/>
      </c>
      <c r="U58" t="s">
        <v>1416</v>
      </c>
      <c r="V58" t="str">
        <f>IF(E58="","",IF(②選手情報入力!V67="","",IF(G58=1,IF(②選手情報入力!$W$6="","",②選手情報入力!$W$6),IF(②選手情報入力!$W$7="","",②選手情報入力!$W$7))))</f>
        <v/>
      </c>
      <c r="W58" t="str">
        <f>IF(E58="","",IF(②選手情報入力!V67="","",IF(G58=1,IF(②選手情報入力!$V$6="",0,1),IF(②選手情報入力!$V$7="",0,1))))</f>
        <v/>
      </c>
      <c r="X58" t="str">
        <f>IF(E58="","",IF(②選手情報入力!V67="","",2))</f>
        <v/>
      </c>
    </row>
    <row r="59" spans="1:24">
      <c r="A59" t="str">
        <f>IF(E59="","",data_kyogisha!A59)</f>
        <v/>
      </c>
      <c r="B59" t="str">
        <f>IF(E59="","",①団体情報入力!$C$5)</f>
        <v/>
      </c>
      <c r="C59" t="str">
        <f>IF(A59="","",VLOOKUP(B59,Sheet6!C:D,2,0))</f>
        <v/>
      </c>
      <c r="E59" t="str">
        <f>IF(②選手情報入力!C68="","",②選手情報入力!C68)</f>
        <v/>
      </c>
      <c r="F59" t="str">
        <f>IF(E59="","",②選手情報入力!D68)</f>
        <v/>
      </c>
      <c r="G59" t="str">
        <f>IF(E59="","",IF(②選手情報入力!I68="男",1,2))</f>
        <v/>
      </c>
      <c r="H59" t="str">
        <f>IF(E59="","",VLOOKUP(data_kyogisha!Q59,Sheet3!A:G,2,0))</f>
        <v/>
      </c>
      <c r="I59" t="str">
        <f>IF(E59="","",IF(②選手情報入力!M68="","",②選手情報入力!M68))</f>
        <v/>
      </c>
      <c r="J59" s="28" t="str">
        <f>IF(E59="","",②選手情報入力!N68)</f>
        <v/>
      </c>
      <c r="K59" t="str">
        <f>IF(E59="","",VLOOKUP(data_kyogisha!U59,Sheet3!A:G,2,0))</f>
        <v/>
      </c>
      <c r="L59" t="str">
        <f>IF(E59="","",IF(②選手情報入力!P68="","",②選手情報入力!P68))</f>
        <v/>
      </c>
      <c r="M59" s="28" t="str">
        <f>IF(E59="","",②選手情報入力!Q68)</f>
        <v/>
      </c>
      <c r="N59" t="s">
        <v>1416</v>
      </c>
      <c r="O59" t="str">
        <f>IF(E59="","",IF(②選手情報入力!S68="","",②選手情報入力!S68))</f>
        <v/>
      </c>
      <c r="P59" t="s">
        <v>1416</v>
      </c>
      <c r="Q59" t="s">
        <v>1416</v>
      </c>
      <c r="R59" t="str">
        <f>IF(E59="","",IF(②選手情報入力!T68="","",IF(G59=1,IF(②選手情報入力!$U$6="","",②選手情報入力!$U$6),IF(②選手情報入力!$U$7="","",②選手情報入力!$U$7))))</f>
        <v/>
      </c>
      <c r="S59" t="str">
        <f>IF(E59="","",IF(②選手情報入力!T68="","",IF(G59=1,IF(②選手情報入力!$T$6="",0,1),IF(②選手情報入力!$T$7="",0,1))))</f>
        <v/>
      </c>
      <c r="T59" t="str">
        <f>IF(E59="","",IF(②選手情報入力!T68="","",2))</f>
        <v/>
      </c>
      <c r="U59" t="s">
        <v>1416</v>
      </c>
      <c r="V59" t="str">
        <f>IF(E59="","",IF(②選手情報入力!V68="","",IF(G59=1,IF(②選手情報入力!$W$6="","",②選手情報入力!$W$6),IF(②選手情報入力!$W$7="","",②選手情報入力!$W$7))))</f>
        <v/>
      </c>
      <c r="W59" t="str">
        <f>IF(E59="","",IF(②選手情報入力!V68="","",IF(G59=1,IF(②選手情報入力!$V$6="",0,1),IF(②選手情報入力!$V$7="",0,1))))</f>
        <v/>
      </c>
      <c r="X59" t="str">
        <f>IF(E59="","",IF(②選手情報入力!V68="","",2))</f>
        <v/>
      </c>
    </row>
    <row r="60" spans="1:24">
      <c r="A60" t="str">
        <f>IF(E60="","",data_kyogisha!A60)</f>
        <v/>
      </c>
      <c r="B60" t="str">
        <f>IF(E60="","",①団体情報入力!$C$5)</f>
        <v/>
      </c>
      <c r="C60" t="str">
        <f>IF(A60="","",VLOOKUP(B60,Sheet6!C:D,2,0))</f>
        <v/>
      </c>
      <c r="E60" t="str">
        <f>IF(②選手情報入力!C69="","",②選手情報入力!C69)</f>
        <v/>
      </c>
      <c r="F60" t="str">
        <f>IF(E60="","",②選手情報入力!D69)</f>
        <v/>
      </c>
      <c r="G60" t="str">
        <f>IF(E60="","",IF(②選手情報入力!I69="男",1,2))</f>
        <v/>
      </c>
      <c r="H60" t="str">
        <f>IF(E60="","",VLOOKUP(data_kyogisha!Q60,Sheet3!A:G,2,0))</f>
        <v/>
      </c>
      <c r="I60" t="str">
        <f>IF(E60="","",IF(②選手情報入力!M69="","",②選手情報入力!M69))</f>
        <v/>
      </c>
      <c r="J60" s="28" t="str">
        <f>IF(E60="","",②選手情報入力!N69)</f>
        <v/>
      </c>
      <c r="K60" t="str">
        <f>IF(E60="","",VLOOKUP(data_kyogisha!U60,Sheet3!A:G,2,0))</f>
        <v/>
      </c>
      <c r="L60" t="str">
        <f>IF(E60="","",IF(②選手情報入力!P69="","",②選手情報入力!P69))</f>
        <v/>
      </c>
      <c r="M60" s="28" t="str">
        <f>IF(E60="","",②選手情報入力!Q69)</f>
        <v/>
      </c>
      <c r="N60" t="s">
        <v>1416</v>
      </c>
      <c r="O60" t="str">
        <f>IF(E60="","",IF(②選手情報入力!S69="","",②選手情報入力!S69))</f>
        <v/>
      </c>
      <c r="P60" t="s">
        <v>1416</v>
      </c>
      <c r="Q60" t="s">
        <v>1416</v>
      </c>
      <c r="R60" t="str">
        <f>IF(E60="","",IF(②選手情報入力!T69="","",IF(G60=1,IF(②選手情報入力!$U$6="","",②選手情報入力!$U$6),IF(②選手情報入力!$U$7="","",②選手情報入力!$U$7))))</f>
        <v/>
      </c>
      <c r="S60" t="str">
        <f>IF(E60="","",IF(②選手情報入力!T69="","",IF(G60=1,IF(②選手情報入力!$T$6="",0,1),IF(②選手情報入力!$T$7="",0,1))))</f>
        <v/>
      </c>
      <c r="T60" t="str">
        <f>IF(E60="","",IF(②選手情報入力!T69="","",2))</f>
        <v/>
      </c>
      <c r="U60" t="s">
        <v>1416</v>
      </c>
      <c r="V60" t="str">
        <f>IF(E60="","",IF(②選手情報入力!V69="","",IF(G60=1,IF(②選手情報入力!$W$6="","",②選手情報入力!$W$6),IF(②選手情報入力!$W$7="","",②選手情報入力!$W$7))))</f>
        <v/>
      </c>
      <c r="W60" t="str">
        <f>IF(E60="","",IF(②選手情報入力!V69="","",IF(G60=1,IF(②選手情報入力!$V$6="",0,1),IF(②選手情報入力!$V$7="",0,1))))</f>
        <v/>
      </c>
      <c r="X60" t="str">
        <f>IF(E60="","",IF(②選手情報入力!V69="","",2))</f>
        <v/>
      </c>
    </row>
    <row r="61" spans="1:24">
      <c r="A61" t="str">
        <f>IF(E61="","",data_kyogisha!A61)</f>
        <v/>
      </c>
      <c r="B61" t="str">
        <f>IF(E61="","",①団体情報入力!$C$5)</f>
        <v/>
      </c>
      <c r="C61" t="str">
        <f>IF(A61="","",VLOOKUP(B61,Sheet6!C:D,2,0))</f>
        <v/>
      </c>
      <c r="E61" t="str">
        <f>IF(②選手情報入力!C70="","",②選手情報入力!C70)</f>
        <v/>
      </c>
      <c r="F61" t="str">
        <f>IF(E61="","",②選手情報入力!D70)</f>
        <v/>
      </c>
      <c r="G61" t="str">
        <f>IF(E61="","",IF(②選手情報入力!I70="男",1,2))</f>
        <v/>
      </c>
      <c r="H61" t="str">
        <f>IF(E61="","",VLOOKUP(data_kyogisha!Q61,Sheet3!A:G,2,0))</f>
        <v/>
      </c>
      <c r="I61" t="str">
        <f>IF(E61="","",IF(②選手情報入力!M70="","",②選手情報入力!M70))</f>
        <v/>
      </c>
      <c r="J61" s="28" t="str">
        <f>IF(E61="","",②選手情報入力!N70)</f>
        <v/>
      </c>
      <c r="K61" t="str">
        <f>IF(E61="","",VLOOKUP(data_kyogisha!U61,Sheet3!A:G,2,0))</f>
        <v/>
      </c>
      <c r="L61" t="str">
        <f>IF(E61="","",IF(②選手情報入力!P70="","",②選手情報入力!P70))</f>
        <v/>
      </c>
      <c r="M61" s="28" t="str">
        <f>IF(E61="","",②選手情報入力!Q70)</f>
        <v/>
      </c>
      <c r="N61" t="s">
        <v>1416</v>
      </c>
      <c r="O61" t="str">
        <f>IF(E61="","",IF(②選手情報入力!S70="","",②選手情報入力!S70))</f>
        <v/>
      </c>
      <c r="P61" t="s">
        <v>1416</v>
      </c>
      <c r="Q61" t="s">
        <v>1416</v>
      </c>
      <c r="R61" t="str">
        <f>IF(E61="","",IF(②選手情報入力!T70="","",IF(G61=1,IF(②選手情報入力!$U$6="","",②選手情報入力!$U$6),IF(②選手情報入力!$U$7="","",②選手情報入力!$U$7))))</f>
        <v/>
      </c>
      <c r="S61" t="str">
        <f>IF(E61="","",IF(②選手情報入力!T70="","",IF(G61=1,IF(②選手情報入力!$T$6="",0,1),IF(②選手情報入力!$T$7="",0,1))))</f>
        <v/>
      </c>
      <c r="T61" t="str">
        <f>IF(E61="","",IF(②選手情報入力!T70="","",2))</f>
        <v/>
      </c>
      <c r="U61" t="s">
        <v>1416</v>
      </c>
      <c r="V61" t="str">
        <f>IF(E61="","",IF(②選手情報入力!V70="","",IF(G61=1,IF(②選手情報入力!$W$6="","",②選手情報入力!$W$6),IF(②選手情報入力!$W$7="","",②選手情報入力!$W$7))))</f>
        <v/>
      </c>
      <c r="W61" t="str">
        <f>IF(E61="","",IF(②選手情報入力!V70="","",IF(G61=1,IF(②選手情報入力!$V$6="",0,1),IF(②選手情報入力!$V$7="",0,1))))</f>
        <v/>
      </c>
      <c r="X61" t="str">
        <f>IF(E61="","",IF(②選手情報入力!V70="","",2))</f>
        <v/>
      </c>
    </row>
    <row r="62" spans="1:24">
      <c r="A62" t="str">
        <f>IF(E62="","",data_kyogisha!A62)</f>
        <v/>
      </c>
      <c r="B62" t="str">
        <f>IF(E62="","",①団体情報入力!$C$5)</f>
        <v/>
      </c>
      <c r="C62" t="str">
        <f>IF(A62="","",VLOOKUP(B62,Sheet6!C:D,2,0))</f>
        <v/>
      </c>
      <c r="E62" t="str">
        <f>IF(②選手情報入力!C71="","",②選手情報入力!C71)</f>
        <v/>
      </c>
      <c r="F62" t="str">
        <f>IF(E62="","",②選手情報入力!D71)</f>
        <v/>
      </c>
      <c r="G62" t="str">
        <f>IF(E62="","",IF(②選手情報入力!I71="男",1,2))</f>
        <v/>
      </c>
      <c r="H62" t="str">
        <f>IF(E62="","",VLOOKUP(data_kyogisha!Q62,Sheet3!A:G,2,0))</f>
        <v/>
      </c>
      <c r="I62" t="str">
        <f>IF(E62="","",IF(②選手情報入力!M71="","",②選手情報入力!M71))</f>
        <v/>
      </c>
      <c r="J62" s="28" t="str">
        <f>IF(E62="","",②選手情報入力!N71)</f>
        <v/>
      </c>
      <c r="K62" t="str">
        <f>IF(E62="","",VLOOKUP(data_kyogisha!U62,Sheet3!A:G,2,0))</f>
        <v/>
      </c>
      <c r="L62" t="str">
        <f>IF(E62="","",IF(②選手情報入力!P71="","",②選手情報入力!P71))</f>
        <v/>
      </c>
      <c r="M62" s="28" t="str">
        <f>IF(E62="","",②選手情報入力!Q71)</f>
        <v/>
      </c>
      <c r="N62" t="s">
        <v>1416</v>
      </c>
      <c r="O62" t="str">
        <f>IF(E62="","",IF(②選手情報入力!S71="","",②選手情報入力!S71))</f>
        <v/>
      </c>
      <c r="P62" t="s">
        <v>1416</v>
      </c>
      <c r="Q62" t="s">
        <v>1416</v>
      </c>
      <c r="R62" t="str">
        <f>IF(E62="","",IF(②選手情報入力!T71="","",IF(G62=1,IF(②選手情報入力!$U$6="","",②選手情報入力!$U$6),IF(②選手情報入力!$U$7="","",②選手情報入力!$U$7))))</f>
        <v/>
      </c>
      <c r="S62" t="str">
        <f>IF(E62="","",IF(②選手情報入力!T71="","",IF(G62=1,IF(②選手情報入力!$T$6="",0,1),IF(②選手情報入力!$T$7="",0,1))))</f>
        <v/>
      </c>
      <c r="T62" t="str">
        <f>IF(E62="","",IF(②選手情報入力!T71="","",2))</f>
        <v/>
      </c>
      <c r="U62" t="s">
        <v>1416</v>
      </c>
      <c r="V62" t="str">
        <f>IF(E62="","",IF(②選手情報入力!V71="","",IF(G62=1,IF(②選手情報入力!$W$6="","",②選手情報入力!$W$6),IF(②選手情報入力!$W$7="","",②選手情報入力!$W$7))))</f>
        <v/>
      </c>
      <c r="W62" t="str">
        <f>IF(E62="","",IF(②選手情報入力!V71="","",IF(G62=1,IF(②選手情報入力!$V$6="",0,1),IF(②選手情報入力!$V$7="",0,1))))</f>
        <v/>
      </c>
      <c r="X62" t="str">
        <f>IF(E62="","",IF(②選手情報入力!V71="","",2))</f>
        <v/>
      </c>
    </row>
    <row r="63" spans="1:24">
      <c r="A63" t="str">
        <f>IF(E63="","",data_kyogisha!A63)</f>
        <v/>
      </c>
      <c r="B63" t="str">
        <f>IF(E63="","",①団体情報入力!$C$5)</f>
        <v/>
      </c>
      <c r="C63" t="str">
        <f>IF(A63="","",VLOOKUP(B63,Sheet6!C:D,2,0))</f>
        <v/>
      </c>
      <c r="E63" t="str">
        <f>IF(②選手情報入力!C72="","",②選手情報入力!C72)</f>
        <v/>
      </c>
      <c r="F63" t="str">
        <f>IF(E63="","",②選手情報入力!D72)</f>
        <v/>
      </c>
      <c r="G63" t="str">
        <f>IF(E63="","",IF(②選手情報入力!I72="男",1,2))</f>
        <v/>
      </c>
      <c r="H63" t="str">
        <f>IF(E63="","",VLOOKUP(data_kyogisha!Q63,Sheet3!A:G,2,0))</f>
        <v/>
      </c>
      <c r="I63" t="str">
        <f>IF(E63="","",IF(②選手情報入力!M72="","",②選手情報入力!M72))</f>
        <v/>
      </c>
      <c r="J63" s="28" t="str">
        <f>IF(E63="","",②選手情報入力!N72)</f>
        <v/>
      </c>
      <c r="K63" t="str">
        <f>IF(E63="","",VLOOKUP(data_kyogisha!U63,Sheet3!A:G,2,0))</f>
        <v/>
      </c>
      <c r="L63" t="str">
        <f>IF(E63="","",IF(②選手情報入力!P72="","",②選手情報入力!P72))</f>
        <v/>
      </c>
      <c r="M63" s="28" t="str">
        <f>IF(E63="","",②選手情報入力!Q72)</f>
        <v/>
      </c>
      <c r="N63" t="s">
        <v>1416</v>
      </c>
      <c r="O63" t="str">
        <f>IF(E63="","",IF(②選手情報入力!S72="","",②選手情報入力!S72))</f>
        <v/>
      </c>
      <c r="P63" t="s">
        <v>1416</v>
      </c>
      <c r="Q63" t="s">
        <v>1416</v>
      </c>
      <c r="R63" t="str">
        <f>IF(E63="","",IF(②選手情報入力!T72="","",IF(G63=1,IF(②選手情報入力!$U$6="","",②選手情報入力!$U$6),IF(②選手情報入力!$U$7="","",②選手情報入力!$U$7))))</f>
        <v/>
      </c>
      <c r="S63" t="str">
        <f>IF(E63="","",IF(②選手情報入力!T72="","",IF(G63=1,IF(②選手情報入力!$T$6="",0,1),IF(②選手情報入力!$T$7="",0,1))))</f>
        <v/>
      </c>
      <c r="T63" t="str">
        <f>IF(E63="","",IF(②選手情報入力!T72="","",2))</f>
        <v/>
      </c>
      <c r="U63" t="s">
        <v>1416</v>
      </c>
      <c r="V63" t="str">
        <f>IF(E63="","",IF(②選手情報入力!V72="","",IF(G63=1,IF(②選手情報入力!$W$6="","",②選手情報入力!$W$6),IF(②選手情報入力!$W$7="","",②選手情報入力!$W$7))))</f>
        <v/>
      </c>
      <c r="W63" t="str">
        <f>IF(E63="","",IF(②選手情報入力!V72="","",IF(G63=1,IF(②選手情報入力!$V$6="",0,1),IF(②選手情報入力!$V$7="",0,1))))</f>
        <v/>
      </c>
      <c r="X63" t="str">
        <f>IF(E63="","",IF(②選手情報入力!V72="","",2))</f>
        <v/>
      </c>
    </row>
    <row r="64" spans="1:24">
      <c r="A64" t="str">
        <f>IF(E64="","",data_kyogisha!A64)</f>
        <v/>
      </c>
      <c r="B64" t="str">
        <f>IF(E64="","",①団体情報入力!$C$5)</f>
        <v/>
      </c>
      <c r="C64" t="str">
        <f>IF(A64="","",VLOOKUP(B64,Sheet6!C:D,2,0))</f>
        <v/>
      </c>
      <c r="E64" t="str">
        <f>IF(②選手情報入力!C73="","",②選手情報入力!C73)</f>
        <v/>
      </c>
      <c r="F64" t="str">
        <f>IF(E64="","",②選手情報入力!D73)</f>
        <v/>
      </c>
      <c r="G64" t="str">
        <f>IF(E64="","",IF(②選手情報入力!I73="男",1,2))</f>
        <v/>
      </c>
      <c r="H64" t="str">
        <f>IF(E64="","",VLOOKUP(data_kyogisha!Q64,Sheet3!A:G,2,0))</f>
        <v/>
      </c>
      <c r="I64" t="str">
        <f>IF(E64="","",IF(②選手情報入力!M73="","",②選手情報入力!M73))</f>
        <v/>
      </c>
      <c r="J64" s="28" t="str">
        <f>IF(E64="","",②選手情報入力!N73)</f>
        <v/>
      </c>
      <c r="K64" t="str">
        <f>IF(E64="","",VLOOKUP(data_kyogisha!U64,Sheet3!A:G,2,0))</f>
        <v/>
      </c>
      <c r="L64" t="str">
        <f>IF(E64="","",IF(②選手情報入力!P73="","",②選手情報入力!P73))</f>
        <v/>
      </c>
      <c r="M64" s="28" t="str">
        <f>IF(E64="","",②選手情報入力!Q73)</f>
        <v/>
      </c>
      <c r="N64" t="s">
        <v>1416</v>
      </c>
      <c r="O64" t="str">
        <f>IF(E64="","",IF(②選手情報入力!S73="","",②選手情報入力!S73))</f>
        <v/>
      </c>
      <c r="P64" t="s">
        <v>1416</v>
      </c>
      <c r="Q64" t="s">
        <v>1416</v>
      </c>
      <c r="R64" t="str">
        <f>IF(E64="","",IF(②選手情報入力!T73="","",IF(G64=1,IF(②選手情報入力!$U$6="","",②選手情報入力!$U$6),IF(②選手情報入力!$U$7="","",②選手情報入力!$U$7))))</f>
        <v/>
      </c>
      <c r="S64" t="str">
        <f>IF(E64="","",IF(②選手情報入力!T73="","",IF(G64=1,IF(②選手情報入力!$T$6="",0,1),IF(②選手情報入力!$T$7="",0,1))))</f>
        <v/>
      </c>
      <c r="T64" t="str">
        <f>IF(E64="","",IF(②選手情報入力!T73="","",2))</f>
        <v/>
      </c>
      <c r="U64" t="s">
        <v>1416</v>
      </c>
      <c r="V64" t="str">
        <f>IF(E64="","",IF(②選手情報入力!V73="","",IF(G64=1,IF(②選手情報入力!$W$6="","",②選手情報入力!$W$6),IF(②選手情報入力!$W$7="","",②選手情報入力!$W$7))))</f>
        <v/>
      </c>
      <c r="W64" t="str">
        <f>IF(E64="","",IF(②選手情報入力!V73="","",IF(G64=1,IF(②選手情報入力!$V$6="",0,1),IF(②選手情報入力!$V$7="",0,1))))</f>
        <v/>
      </c>
      <c r="X64" t="str">
        <f>IF(E64="","",IF(②選手情報入力!V73="","",2))</f>
        <v/>
      </c>
    </row>
    <row r="65" spans="1:24">
      <c r="A65" t="str">
        <f>IF(E65="","",data_kyogisha!A65)</f>
        <v/>
      </c>
      <c r="B65" t="str">
        <f>IF(E65="","",①団体情報入力!$C$5)</f>
        <v/>
      </c>
      <c r="C65" t="str">
        <f>IF(A65="","",VLOOKUP(B65,Sheet6!C:D,2,0))</f>
        <v/>
      </c>
      <c r="E65" t="str">
        <f>IF(②選手情報入力!C74="","",②選手情報入力!C74)</f>
        <v/>
      </c>
      <c r="F65" t="str">
        <f>IF(E65="","",②選手情報入力!D74)</f>
        <v/>
      </c>
      <c r="G65" t="str">
        <f>IF(E65="","",IF(②選手情報入力!I74="男",1,2))</f>
        <v/>
      </c>
      <c r="H65" t="str">
        <f>IF(E65="","",VLOOKUP(data_kyogisha!Q65,Sheet3!A:G,2,0))</f>
        <v/>
      </c>
      <c r="I65" t="str">
        <f>IF(E65="","",IF(②選手情報入力!M74="","",②選手情報入力!M74))</f>
        <v/>
      </c>
      <c r="J65" s="28" t="str">
        <f>IF(E65="","",②選手情報入力!N74)</f>
        <v/>
      </c>
      <c r="K65" t="str">
        <f>IF(E65="","",VLOOKUP(data_kyogisha!U65,Sheet3!A:G,2,0))</f>
        <v/>
      </c>
      <c r="L65" t="str">
        <f>IF(E65="","",IF(②選手情報入力!P74="","",②選手情報入力!P74))</f>
        <v/>
      </c>
      <c r="M65" s="28" t="str">
        <f>IF(E65="","",②選手情報入力!Q74)</f>
        <v/>
      </c>
      <c r="N65" t="s">
        <v>1416</v>
      </c>
      <c r="O65" t="str">
        <f>IF(E65="","",IF(②選手情報入力!S74="","",②選手情報入力!S74))</f>
        <v/>
      </c>
      <c r="P65" t="s">
        <v>1416</v>
      </c>
      <c r="Q65" t="s">
        <v>1416</v>
      </c>
      <c r="R65" t="str">
        <f>IF(E65="","",IF(②選手情報入力!T74="","",IF(G65=1,IF(②選手情報入力!$U$6="","",②選手情報入力!$U$6),IF(②選手情報入力!$U$7="","",②選手情報入力!$U$7))))</f>
        <v/>
      </c>
      <c r="S65" t="str">
        <f>IF(E65="","",IF(②選手情報入力!T74="","",IF(G65=1,IF(②選手情報入力!$T$6="",0,1),IF(②選手情報入力!$T$7="",0,1))))</f>
        <v/>
      </c>
      <c r="T65" t="str">
        <f>IF(E65="","",IF(②選手情報入力!T74="","",2))</f>
        <v/>
      </c>
      <c r="U65" t="s">
        <v>1416</v>
      </c>
      <c r="V65" t="str">
        <f>IF(E65="","",IF(②選手情報入力!V74="","",IF(G65=1,IF(②選手情報入力!$W$6="","",②選手情報入力!$W$6),IF(②選手情報入力!$W$7="","",②選手情報入力!$W$7))))</f>
        <v/>
      </c>
      <c r="W65" t="str">
        <f>IF(E65="","",IF(②選手情報入力!V74="","",IF(G65=1,IF(②選手情報入力!$V$6="",0,1),IF(②選手情報入力!$V$7="",0,1))))</f>
        <v/>
      </c>
      <c r="X65" t="str">
        <f>IF(E65="","",IF(②選手情報入力!V74="","",2))</f>
        <v/>
      </c>
    </row>
    <row r="66" spans="1:24">
      <c r="A66" t="str">
        <f>IF(E66="","",data_kyogisha!A66)</f>
        <v/>
      </c>
      <c r="B66" t="str">
        <f>IF(E66="","",①団体情報入力!$C$5)</f>
        <v/>
      </c>
      <c r="C66" t="str">
        <f>IF(A66="","",VLOOKUP(B66,Sheet6!C:D,2,0))</f>
        <v/>
      </c>
      <c r="E66" t="str">
        <f>IF(②選手情報入力!C75="","",②選手情報入力!C75)</f>
        <v/>
      </c>
      <c r="F66" t="str">
        <f>IF(E66="","",②選手情報入力!D75)</f>
        <v/>
      </c>
      <c r="G66" t="str">
        <f>IF(E66="","",IF(②選手情報入力!I75="男",1,2))</f>
        <v/>
      </c>
      <c r="H66" t="str">
        <f>IF(E66="","",VLOOKUP(data_kyogisha!Q66,Sheet3!A:G,2,0))</f>
        <v/>
      </c>
      <c r="I66" t="str">
        <f>IF(E66="","",IF(②選手情報入力!M75="","",②選手情報入力!M75))</f>
        <v/>
      </c>
      <c r="J66" s="28" t="str">
        <f>IF(E66="","",②選手情報入力!N75)</f>
        <v/>
      </c>
      <c r="K66" t="str">
        <f>IF(E66="","",VLOOKUP(data_kyogisha!U66,Sheet3!A:G,2,0))</f>
        <v/>
      </c>
      <c r="L66" t="str">
        <f>IF(E66="","",IF(②選手情報入力!P75="","",②選手情報入力!P75))</f>
        <v/>
      </c>
      <c r="M66" s="28" t="str">
        <f>IF(E66="","",②選手情報入力!Q75)</f>
        <v/>
      </c>
      <c r="N66" t="s">
        <v>1416</v>
      </c>
      <c r="O66" t="str">
        <f>IF(E66="","",IF(②選手情報入力!S75="","",②選手情報入力!S75))</f>
        <v/>
      </c>
      <c r="P66" t="s">
        <v>1416</v>
      </c>
      <c r="Q66" t="s">
        <v>1416</v>
      </c>
      <c r="R66" t="str">
        <f>IF(E66="","",IF(②選手情報入力!T75="","",IF(G66=1,IF(②選手情報入力!$U$6="","",②選手情報入力!$U$6),IF(②選手情報入力!$U$7="","",②選手情報入力!$U$7))))</f>
        <v/>
      </c>
      <c r="S66" t="str">
        <f>IF(E66="","",IF(②選手情報入力!T75="","",IF(G66=1,IF(②選手情報入力!$T$6="",0,1),IF(②選手情報入力!$T$7="",0,1))))</f>
        <v/>
      </c>
      <c r="T66" t="str">
        <f>IF(E66="","",IF(②選手情報入力!T75="","",2))</f>
        <v/>
      </c>
      <c r="U66" t="s">
        <v>1416</v>
      </c>
      <c r="V66" t="str">
        <f>IF(E66="","",IF(②選手情報入力!V75="","",IF(G66=1,IF(②選手情報入力!$W$6="","",②選手情報入力!$W$6),IF(②選手情報入力!$W$7="","",②選手情報入力!$W$7))))</f>
        <v/>
      </c>
      <c r="W66" t="str">
        <f>IF(E66="","",IF(②選手情報入力!V75="","",IF(G66=1,IF(②選手情報入力!$V$6="",0,1),IF(②選手情報入力!$V$7="",0,1))))</f>
        <v/>
      </c>
      <c r="X66" t="str">
        <f>IF(E66="","",IF(②選手情報入力!V75="","",2))</f>
        <v/>
      </c>
    </row>
    <row r="67" spans="1:24">
      <c r="A67" t="str">
        <f>IF(E67="","",data_kyogisha!A67)</f>
        <v/>
      </c>
      <c r="B67" t="str">
        <f>IF(E67="","",①団体情報入力!$C$5)</f>
        <v/>
      </c>
      <c r="C67" t="str">
        <f>IF(A67="","",VLOOKUP(B67,Sheet6!C:D,2,0))</f>
        <v/>
      </c>
      <c r="E67" t="str">
        <f>IF(②選手情報入力!C76="","",②選手情報入力!C76)</f>
        <v/>
      </c>
      <c r="F67" t="str">
        <f>IF(E67="","",②選手情報入力!D76)</f>
        <v/>
      </c>
      <c r="G67" t="str">
        <f>IF(E67="","",IF(②選手情報入力!I76="男",1,2))</f>
        <v/>
      </c>
      <c r="H67" t="str">
        <f>IF(E67="","",VLOOKUP(data_kyogisha!Q67,Sheet3!A:G,2,0))</f>
        <v/>
      </c>
      <c r="I67" t="str">
        <f>IF(E67="","",IF(②選手情報入力!M76="","",②選手情報入力!M76))</f>
        <v/>
      </c>
      <c r="J67" s="28" t="str">
        <f>IF(E67="","",②選手情報入力!N76)</f>
        <v/>
      </c>
      <c r="K67" t="str">
        <f>IF(E67="","",VLOOKUP(data_kyogisha!U67,Sheet3!A:G,2,0))</f>
        <v/>
      </c>
      <c r="L67" t="str">
        <f>IF(E67="","",IF(②選手情報入力!P76="","",②選手情報入力!P76))</f>
        <v/>
      </c>
      <c r="M67" s="28" t="str">
        <f>IF(E67="","",②選手情報入力!Q76)</f>
        <v/>
      </c>
      <c r="N67" t="s">
        <v>1416</v>
      </c>
      <c r="O67" t="str">
        <f>IF(E67="","",IF(②選手情報入力!S76="","",②選手情報入力!S76))</f>
        <v/>
      </c>
      <c r="P67" t="s">
        <v>1416</v>
      </c>
      <c r="Q67" t="s">
        <v>1416</v>
      </c>
      <c r="R67" t="str">
        <f>IF(E67="","",IF(②選手情報入力!T76="","",IF(G67=1,IF(②選手情報入力!$U$6="","",②選手情報入力!$U$6),IF(②選手情報入力!$U$7="","",②選手情報入力!$U$7))))</f>
        <v/>
      </c>
      <c r="S67" t="str">
        <f>IF(E67="","",IF(②選手情報入力!T76="","",IF(G67=1,IF(②選手情報入力!$T$6="",0,1),IF(②選手情報入力!$T$7="",0,1))))</f>
        <v/>
      </c>
      <c r="T67" t="str">
        <f>IF(E67="","",IF(②選手情報入力!T76="","",2))</f>
        <v/>
      </c>
      <c r="U67" t="s">
        <v>1416</v>
      </c>
      <c r="V67" t="str">
        <f>IF(E67="","",IF(②選手情報入力!V76="","",IF(G67=1,IF(②選手情報入力!$W$6="","",②選手情報入力!$W$6),IF(②選手情報入力!$W$7="","",②選手情報入力!$W$7))))</f>
        <v/>
      </c>
      <c r="W67" t="str">
        <f>IF(E67="","",IF(②選手情報入力!V76="","",IF(G67=1,IF(②選手情報入力!$V$6="",0,1),IF(②選手情報入力!$V$7="",0,1))))</f>
        <v/>
      </c>
      <c r="X67" t="str">
        <f>IF(E67="","",IF(②選手情報入力!V76="","",2))</f>
        <v/>
      </c>
    </row>
    <row r="68" spans="1:24">
      <c r="A68" t="str">
        <f>IF(E68="","",data_kyogisha!A68)</f>
        <v/>
      </c>
      <c r="B68" t="str">
        <f>IF(E68="","",①団体情報入力!$C$5)</f>
        <v/>
      </c>
      <c r="C68" t="str">
        <f>IF(A68="","",VLOOKUP(B68,Sheet6!C:D,2,0))</f>
        <v/>
      </c>
      <c r="E68" t="str">
        <f>IF(②選手情報入力!C77="","",②選手情報入力!C77)</f>
        <v/>
      </c>
      <c r="F68" t="str">
        <f>IF(E68="","",②選手情報入力!D77)</f>
        <v/>
      </c>
      <c r="G68" t="str">
        <f>IF(E68="","",IF(②選手情報入力!I77="男",1,2))</f>
        <v/>
      </c>
      <c r="H68" t="str">
        <f>IF(E68="","",VLOOKUP(data_kyogisha!Q68,Sheet3!A:G,2,0))</f>
        <v/>
      </c>
      <c r="I68" t="str">
        <f>IF(E68="","",IF(②選手情報入力!M77="","",②選手情報入力!M77))</f>
        <v/>
      </c>
      <c r="J68" s="28" t="str">
        <f>IF(E68="","",②選手情報入力!N77)</f>
        <v/>
      </c>
      <c r="K68" t="str">
        <f>IF(E68="","",VLOOKUP(data_kyogisha!U68,Sheet3!A:G,2,0))</f>
        <v/>
      </c>
      <c r="L68" t="str">
        <f>IF(E68="","",IF(②選手情報入力!P77="","",②選手情報入力!P77))</f>
        <v/>
      </c>
      <c r="M68" s="28" t="str">
        <f>IF(E68="","",②選手情報入力!Q77)</f>
        <v/>
      </c>
      <c r="N68" t="s">
        <v>1416</v>
      </c>
      <c r="O68" t="str">
        <f>IF(E68="","",IF(②選手情報入力!S77="","",②選手情報入力!S77))</f>
        <v/>
      </c>
      <c r="P68" t="s">
        <v>1416</v>
      </c>
      <c r="Q68" t="s">
        <v>1416</v>
      </c>
      <c r="R68" t="str">
        <f>IF(E68="","",IF(②選手情報入力!T77="","",IF(G68=1,IF(②選手情報入力!$U$6="","",②選手情報入力!$U$6),IF(②選手情報入力!$U$7="","",②選手情報入力!$U$7))))</f>
        <v/>
      </c>
      <c r="S68" t="str">
        <f>IF(E68="","",IF(②選手情報入力!T77="","",IF(G68=1,IF(②選手情報入力!$T$6="",0,1),IF(②選手情報入力!$T$7="",0,1))))</f>
        <v/>
      </c>
      <c r="T68" t="str">
        <f>IF(E68="","",IF(②選手情報入力!T77="","",2))</f>
        <v/>
      </c>
      <c r="U68" t="s">
        <v>1416</v>
      </c>
      <c r="V68" t="str">
        <f>IF(E68="","",IF(②選手情報入力!V77="","",IF(G68=1,IF(②選手情報入力!$W$6="","",②選手情報入力!$W$6),IF(②選手情報入力!$W$7="","",②選手情報入力!$W$7))))</f>
        <v/>
      </c>
      <c r="W68" t="str">
        <f>IF(E68="","",IF(②選手情報入力!V77="","",IF(G68=1,IF(②選手情報入力!$V$6="",0,1),IF(②選手情報入力!$V$7="",0,1))))</f>
        <v/>
      </c>
      <c r="X68" t="str">
        <f>IF(E68="","",IF(②選手情報入力!V77="","",2))</f>
        <v/>
      </c>
    </row>
    <row r="69" spans="1:24">
      <c r="A69" t="str">
        <f>IF(E69="","",data_kyogisha!A69)</f>
        <v/>
      </c>
      <c r="B69" t="str">
        <f>IF(E69="","",①団体情報入力!$C$5)</f>
        <v/>
      </c>
      <c r="C69" t="str">
        <f>IF(A69="","",VLOOKUP(B69,Sheet6!C:D,2,0))</f>
        <v/>
      </c>
      <c r="E69" t="str">
        <f>IF(②選手情報入力!C78="","",②選手情報入力!C78)</f>
        <v/>
      </c>
      <c r="F69" t="str">
        <f>IF(E69="","",②選手情報入力!D78)</f>
        <v/>
      </c>
      <c r="G69" t="str">
        <f>IF(E69="","",IF(②選手情報入力!I78="男",1,2))</f>
        <v/>
      </c>
      <c r="H69" t="str">
        <f>IF(E69="","",VLOOKUP(data_kyogisha!Q69,Sheet3!A:G,2,0))</f>
        <v/>
      </c>
      <c r="I69" t="str">
        <f>IF(E69="","",IF(②選手情報入力!M78="","",②選手情報入力!M78))</f>
        <v/>
      </c>
      <c r="J69" s="28" t="str">
        <f>IF(E69="","",②選手情報入力!N78)</f>
        <v/>
      </c>
      <c r="K69" t="str">
        <f>IF(E69="","",VLOOKUP(data_kyogisha!U69,Sheet3!A:G,2,0))</f>
        <v/>
      </c>
      <c r="L69" t="str">
        <f>IF(E69="","",IF(②選手情報入力!P78="","",②選手情報入力!P78))</f>
        <v/>
      </c>
      <c r="M69" s="28" t="str">
        <f>IF(E69="","",②選手情報入力!Q78)</f>
        <v/>
      </c>
      <c r="N69" t="s">
        <v>1416</v>
      </c>
      <c r="O69" t="str">
        <f>IF(E69="","",IF(②選手情報入力!S78="","",②選手情報入力!S78))</f>
        <v/>
      </c>
      <c r="P69" t="s">
        <v>1416</v>
      </c>
      <c r="Q69" t="s">
        <v>1416</v>
      </c>
      <c r="R69" t="str">
        <f>IF(E69="","",IF(②選手情報入力!T78="","",IF(G69=1,IF(②選手情報入力!$U$6="","",②選手情報入力!$U$6),IF(②選手情報入力!$U$7="","",②選手情報入力!$U$7))))</f>
        <v/>
      </c>
      <c r="S69" t="str">
        <f>IF(E69="","",IF(②選手情報入力!T78="","",IF(G69=1,IF(②選手情報入力!$T$6="",0,1),IF(②選手情報入力!$T$7="",0,1))))</f>
        <v/>
      </c>
      <c r="T69" t="str">
        <f>IF(E69="","",IF(②選手情報入力!T78="","",2))</f>
        <v/>
      </c>
      <c r="U69" t="s">
        <v>1416</v>
      </c>
      <c r="V69" t="str">
        <f>IF(E69="","",IF(②選手情報入力!V78="","",IF(G69=1,IF(②選手情報入力!$W$6="","",②選手情報入力!$W$6),IF(②選手情報入力!$W$7="","",②選手情報入力!$W$7))))</f>
        <v/>
      </c>
      <c r="W69" t="str">
        <f>IF(E69="","",IF(②選手情報入力!V78="","",IF(G69=1,IF(②選手情報入力!$V$6="",0,1),IF(②選手情報入力!$V$7="",0,1))))</f>
        <v/>
      </c>
      <c r="X69" t="str">
        <f>IF(E69="","",IF(②選手情報入力!V78="","",2))</f>
        <v/>
      </c>
    </row>
    <row r="70" spans="1:24">
      <c r="A70" t="str">
        <f>IF(E70="","",data_kyogisha!A70)</f>
        <v/>
      </c>
      <c r="B70" t="str">
        <f>IF(E70="","",①団体情報入力!$C$5)</f>
        <v/>
      </c>
      <c r="C70" t="str">
        <f>IF(A70="","",VLOOKUP(B70,Sheet6!C:D,2,0))</f>
        <v/>
      </c>
      <c r="E70" t="str">
        <f>IF(②選手情報入力!C79="","",②選手情報入力!C79)</f>
        <v/>
      </c>
      <c r="F70" t="str">
        <f>IF(E70="","",②選手情報入力!D79)</f>
        <v/>
      </c>
      <c r="G70" t="str">
        <f>IF(E70="","",IF(②選手情報入力!I79="男",1,2))</f>
        <v/>
      </c>
      <c r="H70" t="str">
        <f>IF(E70="","",VLOOKUP(data_kyogisha!Q70,Sheet3!A:G,2,0))</f>
        <v/>
      </c>
      <c r="I70" t="str">
        <f>IF(E70="","",IF(②選手情報入力!M79="","",②選手情報入力!M79))</f>
        <v/>
      </c>
      <c r="J70" s="28" t="str">
        <f>IF(E70="","",②選手情報入力!N79)</f>
        <v/>
      </c>
      <c r="K70" t="str">
        <f>IF(E70="","",VLOOKUP(data_kyogisha!U70,Sheet3!A:G,2,0))</f>
        <v/>
      </c>
      <c r="L70" t="str">
        <f>IF(E70="","",IF(②選手情報入力!P79="","",②選手情報入力!P79))</f>
        <v/>
      </c>
      <c r="M70" s="28" t="str">
        <f>IF(E70="","",②選手情報入力!Q79)</f>
        <v/>
      </c>
      <c r="N70" t="s">
        <v>1416</v>
      </c>
      <c r="O70" t="str">
        <f>IF(E70="","",IF(②選手情報入力!S79="","",②選手情報入力!S79))</f>
        <v/>
      </c>
      <c r="P70" t="s">
        <v>1416</v>
      </c>
      <c r="Q70" t="s">
        <v>1416</v>
      </c>
      <c r="R70" t="str">
        <f>IF(E70="","",IF(②選手情報入力!T79="","",IF(G70=1,IF(②選手情報入力!$U$6="","",②選手情報入力!$U$6),IF(②選手情報入力!$U$7="","",②選手情報入力!$U$7))))</f>
        <v/>
      </c>
      <c r="S70" t="str">
        <f>IF(E70="","",IF(②選手情報入力!T79="","",IF(G70=1,IF(②選手情報入力!$T$6="",0,1),IF(②選手情報入力!$T$7="",0,1))))</f>
        <v/>
      </c>
      <c r="T70" t="str">
        <f>IF(E70="","",IF(②選手情報入力!T79="","",2))</f>
        <v/>
      </c>
      <c r="U70" t="s">
        <v>1416</v>
      </c>
      <c r="V70" t="str">
        <f>IF(E70="","",IF(②選手情報入力!V79="","",IF(G70=1,IF(②選手情報入力!$W$6="","",②選手情報入力!$W$6),IF(②選手情報入力!$W$7="","",②選手情報入力!$W$7))))</f>
        <v/>
      </c>
      <c r="W70" t="str">
        <f>IF(E70="","",IF(②選手情報入力!V79="","",IF(G70=1,IF(②選手情報入力!$V$6="",0,1),IF(②選手情報入力!$V$7="",0,1))))</f>
        <v/>
      </c>
      <c r="X70" t="str">
        <f>IF(E70="","",IF(②選手情報入力!V79="","",2))</f>
        <v/>
      </c>
    </row>
    <row r="71" spans="1:24">
      <c r="A71" t="str">
        <f>IF(E71="","",data_kyogisha!A71)</f>
        <v/>
      </c>
      <c r="B71" t="str">
        <f>IF(E71="","",①団体情報入力!$C$5)</f>
        <v/>
      </c>
      <c r="C71" t="str">
        <f>IF(A71="","",VLOOKUP(B71,Sheet6!C:D,2,0))</f>
        <v/>
      </c>
      <c r="E71" t="str">
        <f>IF(②選手情報入力!C80="","",②選手情報入力!C80)</f>
        <v/>
      </c>
      <c r="F71" t="str">
        <f>IF(E71="","",②選手情報入力!D80)</f>
        <v/>
      </c>
      <c r="G71" t="str">
        <f>IF(E71="","",IF(②選手情報入力!I80="男",1,2))</f>
        <v/>
      </c>
      <c r="H71" t="str">
        <f>IF(E71="","",VLOOKUP(data_kyogisha!Q71,Sheet3!A:G,2,0))</f>
        <v/>
      </c>
      <c r="I71" t="str">
        <f>IF(E71="","",IF(②選手情報入力!M80="","",②選手情報入力!M80))</f>
        <v/>
      </c>
      <c r="J71" s="28" t="str">
        <f>IF(E71="","",②選手情報入力!N80)</f>
        <v/>
      </c>
      <c r="K71" t="str">
        <f>IF(E71="","",VLOOKUP(data_kyogisha!U71,Sheet3!A:G,2,0))</f>
        <v/>
      </c>
      <c r="L71" t="str">
        <f>IF(E71="","",IF(②選手情報入力!P80="","",②選手情報入力!P80))</f>
        <v/>
      </c>
      <c r="M71" s="28" t="str">
        <f>IF(E71="","",②選手情報入力!Q80)</f>
        <v/>
      </c>
      <c r="N71" t="s">
        <v>1416</v>
      </c>
      <c r="O71" t="str">
        <f>IF(E71="","",IF(②選手情報入力!S80="","",②選手情報入力!S80))</f>
        <v/>
      </c>
      <c r="P71" t="s">
        <v>1416</v>
      </c>
      <c r="Q71" t="s">
        <v>1416</v>
      </c>
      <c r="R71" t="str">
        <f>IF(E71="","",IF(②選手情報入力!T80="","",IF(G71=1,IF(②選手情報入力!$U$6="","",②選手情報入力!$U$6),IF(②選手情報入力!$U$7="","",②選手情報入力!$U$7))))</f>
        <v/>
      </c>
      <c r="S71" t="str">
        <f>IF(E71="","",IF(②選手情報入力!T80="","",IF(G71=1,IF(②選手情報入力!$T$6="",0,1),IF(②選手情報入力!$T$7="",0,1))))</f>
        <v/>
      </c>
      <c r="T71" t="str">
        <f>IF(E71="","",IF(②選手情報入力!T80="","",2))</f>
        <v/>
      </c>
      <c r="U71" t="s">
        <v>1416</v>
      </c>
      <c r="V71" t="str">
        <f>IF(E71="","",IF(②選手情報入力!V80="","",IF(G71=1,IF(②選手情報入力!$W$6="","",②選手情報入力!$W$6),IF(②選手情報入力!$W$7="","",②選手情報入力!$W$7))))</f>
        <v/>
      </c>
      <c r="W71" t="str">
        <f>IF(E71="","",IF(②選手情報入力!V80="","",IF(G71=1,IF(②選手情報入力!$V$6="",0,1),IF(②選手情報入力!$V$7="",0,1))))</f>
        <v/>
      </c>
      <c r="X71" t="str">
        <f>IF(E71="","",IF(②選手情報入力!V80="","",2))</f>
        <v/>
      </c>
    </row>
    <row r="72" spans="1:24">
      <c r="A72" t="str">
        <f>IF(E72="","",data_kyogisha!A72)</f>
        <v/>
      </c>
      <c r="B72" t="str">
        <f>IF(E72="","",①団体情報入力!$C$5)</f>
        <v/>
      </c>
      <c r="C72" t="str">
        <f>IF(A72="","",VLOOKUP(B72,Sheet6!C:D,2,0))</f>
        <v/>
      </c>
      <c r="E72" t="str">
        <f>IF(②選手情報入力!C81="","",②選手情報入力!C81)</f>
        <v/>
      </c>
      <c r="F72" t="str">
        <f>IF(E72="","",②選手情報入力!D81)</f>
        <v/>
      </c>
      <c r="G72" t="str">
        <f>IF(E72="","",IF(②選手情報入力!I81="男",1,2))</f>
        <v/>
      </c>
      <c r="H72" t="str">
        <f>IF(E72="","",VLOOKUP(data_kyogisha!Q72,Sheet3!A:G,2,0))</f>
        <v/>
      </c>
      <c r="I72" t="str">
        <f>IF(E72="","",IF(②選手情報入力!M81="","",②選手情報入力!M81))</f>
        <v/>
      </c>
      <c r="J72" s="28" t="str">
        <f>IF(E72="","",②選手情報入力!N81)</f>
        <v/>
      </c>
      <c r="K72" t="str">
        <f>IF(E72="","",VLOOKUP(data_kyogisha!U72,Sheet3!A:G,2,0))</f>
        <v/>
      </c>
      <c r="L72" t="str">
        <f>IF(E72="","",IF(②選手情報入力!P81="","",②選手情報入力!P81))</f>
        <v/>
      </c>
      <c r="M72" s="28" t="str">
        <f>IF(E72="","",②選手情報入力!Q81)</f>
        <v/>
      </c>
      <c r="N72" t="s">
        <v>1416</v>
      </c>
      <c r="O72" t="str">
        <f>IF(E72="","",IF(②選手情報入力!S81="","",②選手情報入力!S81))</f>
        <v/>
      </c>
      <c r="P72" t="s">
        <v>1416</v>
      </c>
      <c r="Q72" t="s">
        <v>1416</v>
      </c>
      <c r="R72" t="str">
        <f>IF(E72="","",IF(②選手情報入力!T81="","",IF(G72=1,IF(②選手情報入力!$U$6="","",②選手情報入力!$U$6),IF(②選手情報入力!$U$7="","",②選手情報入力!$U$7))))</f>
        <v/>
      </c>
      <c r="S72" t="str">
        <f>IF(E72="","",IF(②選手情報入力!T81="","",IF(G72=1,IF(②選手情報入力!$T$6="",0,1),IF(②選手情報入力!$T$7="",0,1))))</f>
        <v/>
      </c>
      <c r="T72" t="str">
        <f>IF(E72="","",IF(②選手情報入力!T81="","",2))</f>
        <v/>
      </c>
      <c r="U72" t="s">
        <v>1416</v>
      </c>
      <c r="V72" t="str">
        <f>IF(E72="","",IF(②選手情報入力!V81="","",IF(G72=1,IF(②選手情報入力!$W$6="","",②選手情報入力!$W$6),IF(②選手情報入力!$W$7="","",②選手情報入力!$W$7))))</f>
        <v/>
      </c>
      <c r="W72" t="str">
        <f>IF(E72="","",IF(②選手情報入力!V81="","",IF(G72=1,IF(②選手情報入力!$V$6="",0,1),IF(②選手情報入力!$V$7="",0,1))))</f>
        <v/>
      </c>
      <c r="X72" t="str">
        <f>IF(E72="","",IF(②選手情報入力!V81="","",2))</f>
        <v/>
      </c>
    </row>
    <row r="73" spans="1:24">
      <c r="A73" t="str">
        <f>IF(E73="","",data_kyogisha!A73)</f>
        <v/>
      </c>
      <c r="B73" t="str">
        <f>IF(E73="","",①団体情報入力!$C$5)</f>
        <v/>
      </c>
      <c r="C73" t="str">
        <f>IF(A73="","",VLOOKUP(B73,Sheet6!C:D,2,0))</f>
        <v/>
      </c>
      <c r="E73" t="str">
        <f>IF(②選手情報入力!C82="","",②選手情報入力!C82)</f>
        <v/>
      </c>
      <c r="F73" t="str">
        <f>IF(E73="","",②選手情報入力!D82)</f>
        <v/>
      </c>
      <c r="G73" t="str">
        <f>IF(E73="","",IF(②選手情報入力!I82="男",1,2))</f>
        <v/>
      </c>
      <c r="H73" t="str">
        <f>IF(E73="","",VLOOKUP(data_kyogisha!Q73,Sheet3!A:G,2,0))</f>
        <v/>
      </c>
      <c r="I73" t="str">
        <f>IF(E73="","",IF(②選手情報入力!M82="","",②選手情報入力!M82))</f>
        <v/>
      </c>
      <c r="J73" s="28" t="str">
        <f>IF(E73="","",②選手情報入力!N82)</f>
        <v/>
      </c>
      <c r="K73" t="str">
        <f>IF(E73="","",VLOOKUP(data_kyogisha!U73,Sheet3!A:G,2,0))</f>
        <v/>
      </c>
      <c r="L73" t="str">
        <f>IF(E73="","",IF(②選手情報入力!P82="","",②選手情報入力!P82))</f>
        <v/>
      </c>
      <c r="M73" s="28" t="str">
        <f>IF(E73="","",②選手情報入力!Q82)</f>
        <v/>
      </c>
      <c r="N73" t="s">
        <v>1416</v>
      </c>
      <c r="O73" t="str">
        <f>IF(E73="","",IF(②選手情報入力!S82="","",②選手情報入力!S82))</f>
        <v/>
      </c>
      <c r="P73" t="s">
        <v>1416</v>
      </c>
      <c r="Q73" t="s">
        <v>1416</v>
      </c>
      <c r="R73" t="str">
        <f>IF(E73="","",IF(②選手情報入力!T82="","",IF(G73=1,IF(②選手情報入力!$U$6="","",②選手情報入力!$U$6),IF(②選手情報入力!$U$7="","",②選手情報入力!$U$7))))</f>
        <v/>
      </c>
      <c r="S73" t="str">
        <f>IF(E73="","",IF(②選手情報入力!T82="","",IF(G73=1,IF(②選手情報入力!$T$6="",0,1),IF(②選手情報入力!$T$7="",0,1))))</f>
        <v/>
      </c>
      <c r="T73" t="str">
        <f>IF(E73="","",IF(②選手情報入力!T82="","",2))</f>
        <v/>
      </c>
      <c r="U73" t="s">
        <v>1416</v>
      </c>
      <c r="V73" t="str">
        <f>IF(E73="","",IF(②選手情報入力!V82="","",IF(G73=1,IF(②選手情報入力!$W$6="","",②選手情報入力!$W$6),IF(②選手情報入力!$W$7="","",②選手情報入力!$W$7))))</f>
        <v/>
      </c>
      <c r="W73" t="str">
        <f>IF(E73="","",IF(②選手情報入力!V82="","",IF(G73=1,IF(②選手情報入力!$V$6="",0,1),IF(②選手情報入力!$V$7="",0,1))))</f>
        <v/>
      </c>
      <c r="X73" t="str">
        <f>IF(E73="","",IF(②選手情報入力!V82="","",2))</f>
        <v/>
      </c>
    </row>
    <row r="74" spans="1:24">
      <c r="A74" t="str">
        <f>IF(E74="","",data_kyogisha!A74)</f>
        <v/>
      </c>
      <c r="B74" t="str">
        <f>IF(E74="","",①団体情報入力!$C$5)</f>
        <v/>
      </c>
      <c r="C74" t="str">
        <f>IF(A74="","",VLOOKUP(B74,Sheet6!C:D,2,0))</f>
        <v/>
      </c>
      <c r="E74" t="str">
        <f>IF(②選手情報入力!C83="","",②選手情報入力!C83)</f>
        <v/>
      </c>
      <c r="F74" t="str">
        <f>IF(E74="","",②選手情報入力!D83)</f>
        <v/>
      </c>
      <c r="G74" t="str">
        <f>IF(E74="","",IF(②選手情報入力!I83="男",1,2))</f>
        <v/>
      </c>
      <c r="H74" t="str">
        <f>IF(E74="","",VLOOKUP(data_kyogisha!Q74,Sheet3!A:G,2,0))</f>
        <v/>
      </c>
      <c r="I74" t="str">
        <f>IF(E74="","",IF(②選手情報入力!M83="","",②選手情報入力!M83))</f>
        <v/>
      </c>
      <c r="J74" s="28" t="str">
        <f>IF(E74="","",②選手情報入力!N83)</f>
        <v/>
      </c>
      <c r="K74" t="str">
        <f>IF(E74="","",VLOOKUP(data_kyogisha!U74,Sheet3!A:G,2,0))</f>
        <v/>
      </c>
      <c r="L74" t="str">
        <f>IF(E74="","",IF(②選手情報入力!P83="","",②選手情報入力!P83))</f>
        <v/>
      </c>
      <c r="M74" s="28" t="str">
        <f>IF(E74="","",②選手情報入力!Q83)</f>
        <v/>
      </c>
      <c r="N74" t="s">
        <v>1416</v>
      </c>
      <c r="O74" t="str">
        <f>IF(E74="","",IF(②選手情報入力!S83="","",②選手情報入力!S83))</f>
        <v/>
      </c>
      <c r="P74" t="s">
        <v>1416</v>
      </c>
      <c r="Q74" t="s">
        <v>1416</v>
      </c>
      <c r="R74" t="str">
        <f>IF(E74="","",IF(②選手情報入力!T83="","",IF(G74=1,IF(②選手情報入力!$U$6="","",②選手情報入力!$U$6),IF(②選手情報入力!$U$7="","",②選手情報入力!$U$7))))</f>
        <v/>
      </c>
      <c r="S74" t="str">
        <f>IF(E74="","",IF(②選手情報入力!T83="","",IF(G74=1,IF(②選手情報入力!$T$6="",0,1),IF(②選手情報入力!$T$7="",0,1))))</f>
        <v/>
      </c>
      <c r="T74" t="str">
        <f>IF(E74="","",IF(②選手情報入力!T83="","",2))</f>
        <v/>
      </c>
      <c r="U74" t="s">
        <v>1416</v>
      </c>
      <c r="V74" t="str">
        <f>IF(E74="","",IF(②選手情報入力!V83="","",IF(G74=1,IF(②選手情報入力!$W$6="","",②選手情報入力!$W$6),IF(②選手情報入力!$W$7="","",②選手情報入力!$W$7))))</f>
        <v/>
      </c>
      <c r="W74" t="str">
        <f>IF(E74="","",IF(②選手情報入力!V83="","",IF(G74=1,IF(②選手情報入力!$V$6="",0,1),IF(②選手情報入力!$V$7="",0,1))))</f>
        <v/>
      </c>
      <c r="X74" t="str">
        <f>IF(E74="","",IF(②選手情報入力!V83="","",2))</f>
        <v/>
      </c>
    </row>
    <row r="75" spans="1:24">
      <c r="A75" t="str">
        <f>IF(E75="","",data_kyogisha!A75)</f>
        <v/>
      </c>
      <c r="B75" t="str">
        <f>IF(E75="","",①団体情報入力!$C$5)</f>
        <v/>
      </c>
      <c r="C75" t="str">
        <f>IF(A75="","",VLOOKUP(B75,Sheet6!C:D,2,0))</f>
        <v/>
      </c>
      <c r="E75" t="str">
        <f>IF(②選手情報入力!C84="","",②選手情報入力!C84)</f>
        <v/>
      </c>
      <c r="F75" t="str">
        <f>IF(E75="","",②選手情報入力!D84)</f>
        <v/>
      </c>
      <c r="G75" t="str">
        <f>IF(E75="","",IF(②選手情報入力!I84="男",1,2))</f>
        <v/>
      </c>
      <c r="H75" t="str">
        <f>IF(E75="","",VLOOKUP(data_kyogisha!Q75,Sheet3!A:G,2,0))</f>
        <v/>
      </c>
      <c r="I75" t="str">
        <f>IF(E75="","",IF(②選手情報入力!M84="","",②選手情報入力!M84))</f>
        <v/>
      </c>
      <c r="J75" s="28" t="str">
        <f>IF(E75="","",②選手情報入力!N84)</f>
        <v/>
      </c>
      <c r="K75" t="str">
        <f>IF(E75="","",VLOOKUP(data_kyogisha!U75,Sheet3!A:G,2,0))</f>
        <v/>
      </c>
      <c r="L75" t="str">
        <f>IF(E75="","",IF(②選手情報入力!P84="","",②選手情報入力!P84))</f>
        <v/>
      </c>
      <c r="M75" s="28" t="str">
        <f>IF(E75="","",②選手情報入力!Q84)</f>
        <v/>
      </c>
      <c r="N75" t="s">
        <v>1416</v>
      </c>
      <c r="O75" t="str">
        <f>IF(E75="","",IF(②選手情報入力!S84="","",②選手情報入力!S84))</f>
        <v/>
      </c>
      <c r="P75" t="s">
        <v>1416</v>
      </c>
      <c r="Q75" t="s">
        <v>1416</v>
      </c>
      <c r="R75" t="str">
        <f>IF(E75="","",IF(②選手情報入力!T84="","",IF(G75=1,IF(②選手情報入力!$U$6="","",②選手情報入力!$U$6),IF(②選手情報入力!$U$7="","",②選手情報入力!$U$7))))</f>
        <v/>
      </c>
      <c r="S75" t="str">
        <f>IF(E75="","",IF(②選手情報入力!T84="","",IF(G75=1,IF(②選手情報入力!$T$6="",0,1),IF(②選手情報入力!$T$7="",0,1))))</f>
        <v/>
      </c>
      <c r="T75" t="str">
        <f>IF(E75="","",IF(②選手情報入力!T84="","",2))</f>
        <v/>
      </c>
      <c r="U75" t="s">
        <v>1416</v>
      </c>
      <c r="V75" t="str">
        <f>IF(E75="","",IF(②選手情報入力!V84="","",IF(G75=1,IF(②選手情報入力!$W$6="","",②選手情報入力!$W$6),IF(②選手情報入力!$W$7="","",②選手情報入力!$W$7))))</f>
        <v/>
      </c>
      <c r="W75" t="str">
        <f>IF(E75="","",IF(②選手情報入力!V84="","",IF(G75=1,IF(②選手情報入力!$V$6="",0,1),IF(②選手情報入力!$V$7="",0,1))))</f>
        <v/>
      </c>
      <c r="X75" t="str">
        <f>IF(E75="","",IF(②選手情報入力!V84="","",2))</f>
        <v/>
      </c>
    </row>
    <row r="76" spans="1:24">
      <c r="A76" t="str">
        <f>IF(E76="","",data_kyogisha!A76)</f>
        <v/>
      </c>
      <c r="B76" t="str">
        <f>IF(E76="","",①団体情報入力!$C$5)</f>
        <v/>
      </c>
      <c r="C76" t="str">
        <f>IF(A76="","",VLOOKUP(B76,Sheet6!C:D,2,0))</f>
        <v/>
      </c>
      <c r="E76" t="str">
        <f>IF(②選手情報入力!C85="","",②選手情報入力!C85)</f>
        <v/>
      </c>
      <c r="F76" t="str">
        <f>IF(E76="","",②選手情報入力!D85)</f>
        <v/>
      </c>
      <c r="G76" t="str">
        <f>IF(E76="","",IF(②選手情報入力!I85="男",1,2))</f>
        <v/>
      </c>
      <c r="H76" t="str">
        <f>IF(E76="","",VLOOKUP(data_kyogisha!Q76,Sheet3!A:G,2,0))</f>
        <v/>
      </c>
      <c r="I76" t="str">
        <f>IF(E76="","",IF(②選手情報入力!M85="","",②選手情報入力!M85))</f>
        <v/>
      </c>
      <c r="J76" s="28" t="str">
        <f>IF(E76="","",②選手情報入力!N85)</f>
        <v/>
      </c>
      <c r="K76" t="str">
        <f>IF(E76="","",VLOOKUP(data_kyogisha!U76,Sheet3!A:G,2,0))</f>
        <v/>
      </c>
      <c r="L76" t="str">
        <f>IF(E76="","",IF(②選手情報入力!P85="","",②選手情報入力!P85))</f>
        <v/>
      </c>
      <c r="M76" s="28" t="str">
        <f>IF(E76="","",②選手情報入力!Q85)</f>
        <v/>
      </c>
      <c r="N76" t="s">
        <v>1416</v>
      </c>
      <c r="O76" t="str">
        <f>IF(E76="","",IF(②選手情報入力!S85="","",②選手情報入力!S85))</f>
        <v/>
      </c>
      <c r="P76" t="s">
        <v>1416</v>
      </c>
      <c r="Q76" t="s">
        <v>1416</v>
      </c>
      <c r="R76" t="str">
        <f>IF(E76="","",IF(②選手情報入力!T85="","",IF(G76=1,IF(②選手情報入力!$U$6="","",②選手情報入力!$U$6),IF(②選手情報入力!$U$7="","",②選手情報入力!$U$7))))</f>
        <v/>
      </c>
      <c r="S76" t="str">
        <f>IF(E76="","",IF(②選手情報入力!T85="","",IF(G76=1,IF(②選手情報入力!$T$6="",0,1),IF(②選手情報入力!$T$7="",0,1))))</f>
        <v/>
      </c>
      <c r="T76" t="str">
        <f>IF(E76="","",IF(②選手情報入力!T85="","",2))</f>
        <v/>
      </c>
      <c r="U76" t="s">
        <v>1416</v>
      </c>
      <c r="V76" t="str">
        <f>IF(E76="","",IF(②選手情報入力!V85="","",IF(G76=1,IF(②選手情報入力!$W$6="","",②選手情報入力!$W$6),IF(②選手情報入力!$W$7="","",②選手情報入力!$W$7))))</f>
        <v/>
      </c>
      <c r="W76" t="str">
        <f>IF(E76="","",IF(②選手情報入力!V85="","",IF(G76=1,IF(②選手情報入力!$V$6="",0,1),IF(②選手情報入力!$V$7="",0,1))))</f>
        <v/>
      </c>
      <c r="X76" t="str">
        <f>IF(E76="","",IF(②選手情報入力!V85="","",2))</f>
        <v/>
      </c>
    </row>
    <row r="77" spans="1:24">
      <c r="A77" t="str">
        <f>IF(E77="","",data_kyogisha!A77)</f>
        <v/>
      </c>
      <c r="B77" t="str">
        <f>IF(E77="","",①団体情報入力!$C$5)</f>
        <v/>
      </c>
      <c r="C77" t="str">
        <f>IF(A77="","",VLOOKUP(B77,Sheet6!C:D,2,0))</f>
        <v/>
      </c>
      <c r="E77" t="str">
        <f>IF(②選手情報入力!C86="","",②選手情報入力!C86)</f>
        <v/>
      </c>
      <c r="F77" t="str">
        <f>IF(E77="","",②選手情報入力!D86)</f>
        <v/>
      </c>
      <c r="G77" t="str">
        <f>IF(E77="","",IF(②選手情報入力!I86="男",1,2))</f>
        <v/>
      </c>
      <c r="H77" t="str">
        <f>IF(E77="","",VLOOKUP(data_kyogisha!Q77,Sheet3!A:G,2,0))</f>
        <v/>
      </c>
      <c r="I77" t="str">
        <f>IF(E77="","",IF(②選手情報入力!M86="","",②選手情報入力!M86))</f>
        <v/>
      </c>
      <c r="J77" s="28" t="str">
        <f>IF(E77="","",②選手情報入力!N86)</f>
        <v/>
      </c>
      <c r="K77" t="str">
        <f>IF(E77="","",VLOOKUP(data_kyogisha!U77,Sheet3!A:G,2,0))</f>
        <v/>
      </c>
      <c r="L77" t="str">
        <f>IF(E77="","",IF(②選手情報入力!P86="","",②選手情報入力!P86))</f>
        <v/>
      </c>
      <c r="M77" s="28" t="str">
        <f>IF(E77="","",②選手情報入力!Q86)</f>
        <v/>
      </c>
      <c r="N77" t="s">
        <v>1416</v>
      </c>
      <c r="O77" t="str">
        <f>IF(E77="","",IF(②選手情報入力!S86="","",②選手情報入力!S86))</f>
        <v/>
      </c>
      <c r="P77" t="s">
        <v>1416</v>
      </c>
      <c r="Q77" t="s">
        <v>1416</v>
      </c>
      <c r="R77" t="str">
        <f>IF(E77="","",IF(②選手情報入力!T86="","",IF(G77=1,IF(②選手情報入力!$U$6="","",②選手情報入力!$U$6),IF(②選手情報入力!$U$7="","",②選手情報入力!$U$7))))</f>
        <v/>
      </c>
      <c r="S77" t="str">
        <f>IF(E77="","",IF(②選手情報入力!T86="","",IF(G77=1,IF(②選手情報入力!$T$6="",0,1),IF(②選手情報入力!$T$7="",0,1))))</f>
        <v/>
      </c>
      <c r="T77" t="str">
        <f>IF(E77="","",IF(②選手情報入力!T86="","",2))</f>
        <v/>
      </c>
      <c r="U77" t="s">
        <v>1416</v>
      </c>
      <c r="V77" t="str">
        <f>IF(E77="","",IF(②選手情報入力!V86="","",IF(G77=1,IF(②選手情報入力!$W$6="","",②選手情報入力!$W$6),IF(②選手情報入力!$W$7="","",②選手情報入力!$W$7))))</f>
        <v/>
      </c>
      <c r="W77" t="str">
        <f>IF(E77="","",IF(②選手情報入力!V86="","",IF(G77=1,IF(②選手情報入力!$V$6="",0,1),IF(②選手情報入力!$V$7="",0,1))))</f>
        <v/>
      </c>
      <c r="X77" t="str">
        <f>IF(E77="","",IF(②選手情報入力!V86="","",2))</f>
        <v/>
      </c>
    </row>
    <row r="78" spans="1:24">
      <c r="A78" t="str">
        <f>IF(E78="","",data_kyogisha!A78)</f>
        <v/>
      </c>
      <c r="B78" t="str">
        <f>IF(E78="","",①団体情報入力!$C$5)</f>
        <v/>
      </c>
      <c r="C78" t="str">
        <f>IF(A78="","",VLOOKUP(B78,Sheet6!C:D,2,0))</f>
        <v/>
      </c>
      <c r="E78" t="str">
        <f>IF(②選手情報入力!C87="","",②選手情報入力!C87)</f>
        <v/>
      </c>
      <c r="F78" t="str">
        <f>IF(E78="","",②選手情報入力!D87)</f>
        <v/>
      </c>
      <c r="G78" t="str">
        <f>IF(E78="","",IF(②選手情報入力!I87="男",1,2))</f>
        <v/>
      </c>
      <c r="H78" t="str">
        <f>IF(E78="","",VLOOKUP(data_kyogisha!Q78,Sheet3!A:G,2,0))</f>
        <v/>
      </c>
      <c r="I78" t="str">
        <f>IF(E78="","",IF(②選手情報入力!M87="","",②選手情報入力!M87))</f>
        <v/>
      </c>
      <c r="J78" s="28" t="str">
        <f>IF(E78="","",②選手情報入力!N87)</f>
        <v/>
      </c>
      <c r="K78" t="str">
        <f>IF(E78="","",VLOOKUP(data_kyogisha!U78,Sheet3!A:G,2,0))</f>
        <v/>
      </c>
      <c r="L78" t="str">
        <f>IF(E78="","",IF(②選手情報入力!P87="","",②選手情報入力!P87))</f>
        <v/>
      </c>
      <c r="M78" s="28" t="str">
        <f>IF(E78="","",②選手情報入力!Q87)</f>
        <v/>
      </c>
      <c r="N78" t="s">
        <v>1416</v>
      </c>
      <c r="O78" t="str">
        <f>IF(E78="","",IF(②選手情報入力!S87="","",②選手情報入力!S87))</f>
        <v/>
      </c>
      <c r="P78" t="s">
        <v>1416</v>
      </c>
      <c r="Q78" t="s">
        <v>1416</v>
      </c>
      <c r="R78" t="str">
        <f>IF(E78="","",IF(②選手情報入力!T87="","",IF(G78=1,IF(②選手情報入力!$U$6="","",②選手情報入力!$U$6),IF(②選手情報入力!$U$7="","",②選手情報入力!$U$7))))</f>
        <v/>
      </c>
      <c r="S78" t="str">
        <f>IF(E78="","",IF(②選手情報入力!T87="","",IF(G78=1,IF(②選手情報入力!$T$6="",0,1),IF(②選手情報入力!$T$7="",0,1))))</f>
        <v/>
      </c>
      <c r="T78" t="str">
        <f>IF(E78="","",IF(②選手情報入力!T87="","",2))</f>
        <v/>
      </c>
      <c r="U78" t="s">
        <v>1416</v>
      </c>
      <c r="V78" t="str">
        <f>IF(E78="","",IF(②選手情報入力!V87="","",IF(G78=1,IF(②選手情報入力!$W$6="","",②選手情報入力!$W$6),IF(②選手情報入力!$W$7="","",②選手情報入力!$W$7))))</f>
        <v/>
      </c>
      <c r="W78" t="str">
        <f>IF(E78="","",IF(②選手情報入力!V87="","",IF(G78=1,IF(②選手情報入力!$V$6="",0,1),IF(②選手情報入力!$V$7="",0,1))))</f>
        <v/>
      </c>
      <c r="X78" t="str">
        <f>IF(E78="","",IF(②選手情報入力!V87="","",2))</f>
        <v/>
      </c>
    </row>
    <row r="79" spans="1:24">
      <c r="A79" t="str">
        <f>IF(E79="","",data_kyogisha!A79)</f>
        <v/>
      </c>
      <c r="B79" t="str">
        <f>IF(E79="","",①団体情報入力!$C$5)</f>
        <v/>
      </c>
      <c r="C79" t="str">
        <f>IF(A79="","",VLOOKUP(B79,Sheet6!C:D,2,0))</f>
        <v/>
      </c>
      <c r="E79" t="str">
        <f>IF(②選手情報入力!C88="","",②選手情報入力!C88)</f>
        <v/>
      </c>
      <c r="F79" t="str">
        <f>IF(E79="","",②選手情報入力!D88)</f>
        <v/>
      </c>
      <c r="G79" t="str">
        <f>IF(E79="","",IF(②選手情報入力!I88="男",1,2))</f>
        <v/>
      </c>
      <c r="H79" t="str">
        <f>IF(E79="","",VLOOKUP(data_kyogisha!Q79,Sheet3!A:G,2,0))</f>
        <v/>
      </c>
      <c r="I79" t="str">
        <f>IF(E79="","",IF(②選手情報入力!M88="","",②選手情報入力!M88))</f>
        <v/>
      </c>
      <c r="J79" s="28" t="str">
        <f>IF(E79="","",②選手情報入力!N88)</f>
        <v/>
      </c>
      <c r="K79" t="str">
        <f>IF(E79="","",VLOOKUP(data_kyogisha!U79,Sheet3!A:G,2,0))</f>
        <v/>
      </c>
      <c r="L79" t="str">
        <f>IF(E79="","",IF(②選手情報入力!P88="","",②選手情報入力!P88))</f>
        <v/>
      </c>
      <c r="M79" s="28" t="str">
        <f>IF(E79="","",②選手情報入力!Q88)</f>
        <v/>
      </c>
      <c r="N79" t="s">
        <v>1416</v>
      </c>
      <c r="O79" t="str">
        <f>IF(E79="","",IF(②選手情報入力!S88="","",②選手情報入力!S88))</f>
        <v/>
      </c>
      <c r="P79" t="s">
        <v>1416</v>
      </c>
      <c r="Q79" t="s">
        <v>1416</v>
      </c>
      <c r="R79" t="str">
        <f>IF(E79="","",IF(②選手情報入力!T88="","",IF(G79=1,IF(②選手情報入力!$U$6="","",②選手情報入力!$U$6),IF(②選手情報入力!$U$7="","",②選手情報入力!$U$7))))</f>
        <v/>
      </c>
      <c r="S79" t="str">
        <f>IF(E79="","",IF(②選手情報入力!T88="","",IF(G79=1,IF(②選手情報入力!$T$6="",0,1),IF(②選手情報入力!$T$7="",0,1))))</f>
        <v/>
      </c>
      <c r="T79" t="str">
        <f>IF(E79="","",IF(②選手情報入力!T88="","",2))</f>
        <v/>
      </c>
      <c r="U79" t="s">
        <v>1416</v>
      </c>
      <c r="V79" t="str">
        <f>IF(E79="","",IF(②選手情報入力!V88="","",IF(G79=1,IF(②選手情報入力!$W$6="","",②選手情報入力!$W$6),IF(②選手情報入力!$W$7="","",②選手情報入力!$W$7))))</f>
        <v/>
      </c>
      <c r="W79" t="str">
        <f>IF(E79="","",IF(②選手情報入力!V88="","",IF(G79=1,IF(②選手情報入力!$V$6="",0,1),IF(②選手情報入力!$V$7="",0,1))))</f>
        <v/>
      </c>
      <c r="X79" t="str">
        <f>IF(E79="","",IF(②選手情報入力!V88="","",2))</f>
        <v/>
      </c>
    </row>
    <row r="80" spans="1:24">
      <c r="A80" t="str">
        <f>IF(E80="","",data_kyogisha!A80)</f>
        <v/>
      </c>
      <c r="B80" t="str">
        <f>IF(E80="","",①団体情報入力!$C$5)</f>
        <v/>
      </c>
      <c r="C80" t="str">
        <f>IF(A80="","",VLOOKUP(B80,Sheet6!C:D,2,0))</f>
        <v/>
      </c>
      <c r="E80" t="str">
        <f>IF(②選手情報入力!C89="","",②選手情報入力!C89)</f>
        <v/>
      </c>
      <c r="F80" t="str">
        <f>IF(E80="","",②選手情報入力!D89)</f>
        <v/>
      </c>
      <c r="G80" t="str">
        <f>IF(E80="","",IF(②選手情報入力!I89="男",1,2))</f>
        <v/>
      </c>
      <c r="H80" t="str">
        <f>IF(E80="","",VLOOKUP(data_kyogisha!Q80,Sheet3!A:G,2,0))</f>
        <v/>
      </c>
      <c r="I80" t="str">
        <f>IF(E80="","",IF(②選手情報入力!M89="","",②選手情報入力!M89))</f>
        <v/>
      </c>
      <c r="J80" s="28" t="str">
        <f>IF(E80="","",②選手情報入力!N89)</f>
        <v/>
      </c>
      <c r="K80" t="str">
        <f>IF(E80="","",VLOOKUP(data_kyogisha!U80,Sheet3!A:G,2,0))</f>
        <v/>
      </c>
      <c r="L80" t="str">
        <f>IF(E80="","",IF(②選手情報入力!P89="","",②選手情報入力!P89))</f>
        <v/>
      </c>
      <c r="M80" s="28" t="str">
        <f>IF(E80="","",②選手情報入力!Q89)</f>
        <v/>
      </c>
      <c r="N80" t="s">
        <v>1416</v>
      </c>
      <c r="O80" t="str">
        <f>IF(E80="","",IF(②選手情報入力!S89="","",②選手情報入力!S89))</f>
        <v/>
      </c>
      <c r="P80" t="s">
        <v>1416</v>
      </c>
      <c r="Q80" t="s">
        <v>1416</v>
      </c>
      <c r="R80" t="str">
        <f>IF(E80="","",IF(②選手情報入力!T89="","",IF(G80=1,IF(②選手情報入力!$U$6="","",②選手情報入力!$U$6),IF(②選手情報入力!$U$7="","",②選手情報入力!$U$7))))</f>
        <v/>
      </c>
      <c r="S80" t="str">
        <f>IF(E80="","",IF(②選手情報入力!T89="","",IF(G80=1,IF(②選手情報入力!$T$6="",0,1),IF(②選手情報入力!$T$7="",0,1))))</f>
        <v/>
      </c>
      <c r="T80" t="str">
        <f>IF(E80="","",IF(②選手情報入力!T89="","",2))</f>
        <v/>
      </c>
      <c r="U80" t="s">
        <v>1416</v>
      </c>
      <c r="V80" t="str">
        <f>IF(E80="","",IF(②選手情報入力!V89="","",IF(G80=1,IF(②選手情報入力!$W$6="","",②選手情報入力!$W$6),IF(②選手情報入力!$W$7="","",②選手情報入力!$W$7))))</f>
        <v/>
      </c>
      <c r="W80" t="str">
        <f>IF(E80="","",IF(②選手情報入力!V89="","",IF(G80=1,IF(②選手情報入力!$V$6="",0,1),IF(②選手情報入力!$V$7="",0,1))))</f>
        <v/>
      </c>
      <c r="X80" t="str">
        <f>IF(E80="","",IF(②選手情報入力!V89="","",2))</f>
        <v/>
      </c>
    </row>
    <row r="81" spans="1:24">
      <c r="A81" t="str">
        <f>IF(E81="","",data_kyogisha!A81)</f>
        <v/>
      </c>
      <c r="B81" t="str">
        <f>IF(E81="","",①団体情報入力!$C$5)</f>
        <v/>
      </c>
      <c r="C81" t="str">
        <f>IF(A81="","",VLOOKUP(B81,Sheet6!C:D,2,0))</f>
        <v/>
      </c>
      <c r="E81" t="str">
        <f>IF(②選手情報入力!C90="","",②選手情報入力!C90)</f>
        <v/>
      </c>
      <c r="F81" t="str">
        <f>IF(E81="","",②選手情報入力!D90)</f>
        <v/>
      </c>
      <c r="G81" t="str">
        <f>IF(E81="","",IF(②選手情報入力!I90="男",1,2))</f>
        <v/>
      </c>
      <c r="H81" t="str">
        <f>IF(E81="","",VLOOKUP(data_kyogisha!Q81,Sheet3!A:G,2,0))</f>
        <v/>
      </c>
      <c r="I81" t="str">
        <f>IF(E81="","",IF(②選手情報入力!M90="","",②選手情報入力!M90))</f>
        <v/>
      </c>
      <c r="J81" s="28" t="str">
        <f>IF(E81="","",②選手情報入力!N90)</f>
        <v/>
      </c>
      <c r="K81" t="str">
        <f>IF(E81="","",VLOOKUP(data_kyogisha!U81,Sheet3!A:G,2,0))</f>
        <v/>
      </c>
      <c r="L81" t="str">
        <f>IF(E81="","",IF(②選手情報入力!P90="","",②選手情報入力!P90))</f>
        <v/>
      </c>
      <c r="M81" s="28" t="str">
        <f>IF(E81="","",②選手情報入力!Q90)</f>
        <v/>
      </c>
      <c r="N81" t="s">
        <v>1416</v>
      </c>
      <c r="O81" t="str">
        <f>IF(E81="","",IF(②選手情報入力!S90="","",②選手情報入力!S90))</f>
        <v/>
      </c>
      <c r="P81" t="s">
        <v>1416</v>
      </c>
      <c r="Q81" t="s">
        <v>1416</v>
      </c>
      <c r="R81" t="str">
        <f>IF(E81="","",IF(②選手情報入力!T90="","",IF(G81=1,IF(②選手情報入力!$U$6="","",②選手情報入力!$U$6),IF(②選手情報入力!$U$7="","",②選手情報入力!$U$7))))</f>
        <v/>
      </c>
      <c r="S81" t="str">
        <f>IF(E81="","",IF(②選手情報入力!T90="","",IF(G81=1,IF(②選手情報入力!$T$6="",0,1),IF(②選手情報入力!$T$7="",0,1))))</f>
        <v/>
      </c>
      <c r="T81" t="str">
        <f>IF(E81="","",IF(②選手情報入力!T90="","",2))</f>
        <v/>
      </c>
      <c r="U81" t="s">
        <v>1416</v>
      </c>
      <c r="V81" t="str">
        <f>IF(E81="","",IF(②選手情報入力!V90="","",IF(G81=1,IF(②選手情報入力!$W$6="","",②選手情報入力!$W$6),IF(②選手情報入力!$W$7="","",②選手情報入力!$W$7))))</f>
        <v/>
      </c>
      <c r="W81" t="str">
        <f>IF(E81="","",IF(②選手情報入力!V90="","",IF(G81=1,IF(②選手情報入力!$V$6="",0,1),IF(②選手情報入力!$V$7="",0,1))))</f>
        <v/>
      </c>
      <c r="X81" t="str">
        <f>IF(E81="","",IF(②選手情報入力!V90="","",2))</f>
        <v/>
      </c>
    </row>
    <row r="82" spans="1:24">
      <c r="A82" t="str">
        <f>IF(E82="","",data_kyogisha!A82)</f>
        <v/>
      </c>
      <c r="B82" t="str">
        <f>IF(E82="","",①団体情報入力!$C$5)</f>
        <v/>
      </c>
      <c r="C82" t="str">
        <f>IF(A82="","",VLOOKUP(B82,Sheet6!C:D,2,0))</f>
        <v/>
      </c>
      <c r="E82" t="str">
        <f>IF(②選手情報入力!C91="","",②選手情報入力!C91)</f>
        <v/>
      </c>
      <c r="F82" t="str">
        <f>IF(E82="","",②選手情報入力!D91)</f>
        <v/>
      </c>
      <c r="G82" t="str">
        <f>IF(E82="","",IF(②選手情報入力!I91="男",1,2))</f>
        <v/>
      </c>
      <c r="H82" t="str">
        <f>IF(E82="","",VLOOKUP(data_kyogisha!Q82,Sheet3!A:G,2,0))</f>
        <v/>
      </c>
      <c r="I82" t="str">
        <f>IF(E82="","",IF(②選手情報入力!M91="","",②選手情報入力!M91))</f>
        <v/>
      </c>
      <c r="J82" s="28" t="str">
        <f>IF(E82="","",②選手情報入力!N91)</f>
        <v/>
      </c>
      <c r="K82" t="str">
        <f>IF(E82="","",VLOOKUP(data_kyogisha!U82,Sheet3!A:G,2,0))</f>
        <v/>
      </c>
      <c r="L82" t="str">
        <f>IF(E82="","",IF(②選手情報入力!P91="","",②選手情報入力!P91))</f>
        <v/>
      </c>
      <c r="M82" s="28" t="str">
        <f>IF(E82="","",②選手情報入力!Q91)</f>
        <v/>
      </c>
      <c r="N82" t="s">
        <v>1416</v>
      </c>
      <c r="O82" t="str">
        <f>IF(E82="","",IF(②選手情報入力!S91="","",②選手情報入力!S91))</f>
        <v/>
      </c>
      <c r="P82" t="s">
        <v>1416</v>
      </c>
      <c r="Q82" t="s">
        <v>1416</v>
      </c>
      <c r="R82" t="str">
        <f>IF(E82="","",IF(②選手情報入力!T91="","",IF(G82=1,IF(②選手情報入力!$U$6="","",②選手情報入力!$U$6),IF(②選手情報入力!$U$7="","",②選手情報入力!$U$7))))</f>
        <v/>
      </c>
      <c r="S82" t="str">
        <f>IF(E82="","",IF(②選手情報入力!T91="","",IF(G82=1,IF(②選手情報入力!$T$6="",0,1),IF(②選手情報入力!$T$7="",0,1))))</f>
        <v/>
      </c>
      <c r="T82" t="str">
        <f>IF(E82="","",IF(②選手情報入力!T91="","",2))</f>
        <v/>
      </c>
      <c r="U82" t="s">
        <v>1416</v>
      </c>
      <c r="V82" t="str">
        <f>IF(E82="","",IF(②選手情報入力!V91="","",IF(G82=1,IF(②選手情報入力!$W$6="","",②選手情報入力!$W$6),IF(②選手情報入力!$W$7="","",②選手情報入力!$W$7))))</f>
        <v/>
      </c>
      <c r="W82" t="str">
        <f>IF(E82="","",IF(②選手情報入力!V91="","",IF(G82=1,IF(②選手情報入力!$V$6="",0,1),IF(②選手情報入力!$V$7="",0,1))))</f>
        <v/>
      </c>
      <c r="X82" t="str">
        <f>IF(E82="","",IF(②選手情報入力!V91="","",2))</f>
        <v/>
      </c>
    </row>
    <row r="83" spans="1:24">
      <c r="A83" t="str">
        <f>IF(E83="","",data_kyogisha!A83)</f>
        <v/>
      </c>
      <c r="B83" t="str">
        <f>IF(E83="","",①団体情報入力!$C$5)</f>
        <v/>
      </c>
      <c r="C83" t="str">
        <f>IF(A83="","",VLOOKUP(B83,Sheet6!C:D,2,0))</f>
        <v/>
      </c>
      <c r="E83" t="str">
        <f>IF(②選手情報入力!C92="","",②選手情報入力!C92)</f>
        <v/>
      </c>
      <c r="F83" t="str">
        <f>IF(E83="","",②選手情報入力!D92)</f>
        <v/>
      </c>
      <c r="G83" t="str">
        <f>IF(E83="","",IF(②選手情報入力!I92="男",1,2))</f>
        <v/>
      </c>
      <c r="H83" t="str">
        <f>IF(E83="","",VLOOKUP(data_kyogisha!Q83,Sheet3!A:G,2,0))</f>
        <v/>
      </c>
      <c r="I83" t="str">
        <f>IF(E83="","",IF(②選手情報入力!M92="","",②選手情報入力!M92))</f>
        <v/>
      </c>
      <c r="J83" s="28" t="str">
        <f>IF(E83="","",②選手情報入力!N92)</f>
        <v/>
      </c>
      <c r="K83" t="str">
        <f>IF(E83="","",VLOOKUP(data_kyogisha!U83,Sheet3!A:G,2,0))</f>
        <v/>
      </c>
      <c r="L83" t="str">
        <f>IF(E83="","",IF(②選手情報入力!P92="","",②選手情報入力!P92))</f>
        <v/>
      </c>
      <c r="M83" s="28" t="str">
        <f>IF(E83="","",②選手情報入力!Q92)</f>
        <v/>
      </c>
      <c r="N83" t="s">
        <v>1416</v>
      </c>
      <c r="O83" t="str">
        <f>IF(E83="","",IF(②選手情報入力!S92="","",②選手情報入力!S92))</f>
        <v/>
      </c>
      <c r="P83" t="s">
        <v>1416</v>
      </c>
      <c r="Q83" t="s">
        <v>1416</v>
      </c>
      <c r="R83" t="str">
        <f>IF(E83="","",IF(②選手情報入力!T92="","",IF(G83=1,IF(②選手情報入力!$U$6="","",②選手情報入力!$U$6),IF(②選手情報入力!$U$7="","",②選手情報入力!$U$7))))</f>
        <v/>
      </c>
      <c r="S83" t="str">
        <f>IF(E83="","",IF(②選手情報入力!T92="","",IF(G83=1,IF(②選手情報入力!$T$6="",0,1),IF(②選手情報入力!$T$7="",0,1))))</f>
        <v/>
      </c>
      <c r="T83" t="str">
        <f>IF(E83="","",IF(②選手情報入力!T92="","",2))</f>
        <v/>
      </c>
      <c r="U83" t="s">
        <v>1416</v>
      </c>
      <c r="V83" t="str">
        <f>IF(E83="","",IF(②選手情報入力!V92="","",IF(G83=1,IF(②選手情報入力!$W$6="","",②選手情報入力!$W$6),IF(②選手情報入力!$W$7="","",②選手情報入力!$W$7))))</f>
        <v/>
      </c>
      <c r="W83" t="str">
        <f>IF(E83="","",IF(②選手情報入力!V92="","",IF(G83=1,IF(②選手情報入力!$V$6="",0,1),IF(②選手情報入力!$V$7="",0,1))))</f>
        <v/>
      </c>
      <c r="X83" t="str">
        <f>IF(E83="","",IF(②選手情報入力!V92="","",2))</f>
        <v/>
      </c>
    </row>
    <row r="84" spans="1:24">
      <c r="A84" t="str">
        <f>IF(E84="","",data_kyogisha!A84)</f>
        <v/>
      </c>
      <c r="B84" t="str">
        <f>IF(E84="","",①団体情報入力!$C$5)</f>
        <v/>
      </c>
      <c r="C84" t="str">
        <f>IF(A84="","",VLOOKUP(B84,Sheet6!C:D,2,0))</f>
        <v/>
      </c>
      <c r="E84" t="str">
        <f>IF(②選手情報入力!C93="","",②選手情報入力!C93)</f>
        <v/>
      </c>
      <c r="F84" t="str">
        <f>IF(E84="","",②選手情報入力!D93)</f>
        <v/>
      </c>
      <c r="G84" t="str">
        <f>IF(E84="","",IF(②選手情報入力!I93="男",1,2))</f>
        <v/>
      </c>
      <c r="H84" t="str">
        <f>IF(E84="","",VLOOKUP(data_kyogisha!Q84,Sheet3!A:G,2,0))</f>
        <v/>
      </c>
      <c r="I84" t="str">
        <f>IF(E84="","",IF(②選手情報入力!M93="","",②選手情報入力!M93))</f>
        <v/>
      </c>
      <c r="J84" s="28" t="str">
        <f>IF(E84="","",②選手情報入力!N93)</f>
        <v/>
      </c>
      <c r="K84" t="str">
        <f>IF(E84="","",VLOOKUP(data_kyogisha!U84,Sheet3!A:G,2,0))</f>
        <v/>
      </c>
      <c r="L84" t="str">
        <f>IF(E84="","",IF(②選手情報入力!P93="","",②選手情報入力!P93))</f>
        <v/>
      </c>
      <c r="M84" s="28" t="str">
        <f>IF(E84="","",②選手情報入力!Q93)</f>
        <v/>
      </c>
      <c r="N84" t="s">
        <v>1416</v>
      </c>
      <c r="O84" t="str">
        <f>IF(E84="","",IF(②選手情報入力!S93="","",②選手情報入力!S93))</f>
        <v/>
      </c>
      <c r="P84" t="s">
        <v>1416</v>
      </c>
      <c r="Q84" t="s">
        <v>1416</v>
      </c>
      <c r="R84" t="str">
        <f>IF(E84="","",IF(②選手情報入力!T93="","",IF(G84=1,IF(②選手情報入力!$U$6="","",②選手情報入力!$U$6),IF(②選手情報入力!$U$7="","",②選手情報入力!$U$7))))</f>
        <v/>
      </c>
      <c r="S84" t="str">
        <f>IF(E84="","",IF(②選手情報入力!T93="","",IF(G84=1,IF(②選手情報入力!$T$6="",0,1),IF(②選手情報入力!$T$7="",0,1))))</f>
        <v/>
      </c>
      <c r="T84" t="str">
        <f>IF(E84="","",IF(②選手情報入力!T93="","",2))</f>
        <v/>
      </c>
      <c r="U84" t="s">
        <v>1416</v>
      </c>
      <c r="V84" t="str">
        <f>IF(E84="","",IF(②選手情報入力!V93="","",IF(G84=1,IF(②選手情報入力!$W$6="","",②選手情報入力!$W$6),IF(②選手情報入力!$W$7="","",②選手情報入力!$W$7))))</f>
        <v/>
      </c>
      <c r="W84" t="str">
        <f>IF(E84="","",IF(②選手情報入力!V93="","",IF(G84=1,IF(②選手情報入力!$V$6="",0,1),IF(②選手情報入力!$V$7="",0,1))))</f>
        <v/>
      </c>
      <c r="X84" t="str">
        <f>IF(E84="","",IF(②選手情報入力!V93="","",2))</f>
        <v/>
      </c>
    </row>
    <row r="85" spans="1:24">
      <c r="A85" t="str">
        <f>IF(E85="","",data_kyogisha!A85)</f>
        <v/>
      </c>
      <c r="B85" t="str">
        <f>IF(E85="","",①団体情報入力!$C$5)</f>
        <v/>
      </c>
      <c r="C85" t="str">
        <f>IF(A85="","",VLOOKUP(B85,Sheet6!C:D,2,0))</f>
        <v/>
      </c>
      <c r="E85" t="str">
        <f>IF(②選手情報入力!C94="","",②選手情報入力!C94)</f>
        <v/>
      </c>
      <c r="F85" t="str">
        <f>IF(E85="","",②選手情報入力!D94)</f>
        <v/>
      </c>
      <c r="G85" t="str">
        <f>IF(E85="","",IF(②選手情報入力!I94="男",1,2))</f>
        <v/>
      </c>
      <c r="H85" t="str">
        <f>IF(E85="","",VLOOKUP(data_kyogisha!Q85,Sheet3!A:G,2,0))</f>
        <v/>
      </c>
      <c r="I85" t="str">
        <f>IF(E85="","",IF(②選手情報入力!M94="","",②選手情報入力!M94))</f>
        <v/>
      </c>
      <c r="J85" s="28" t="str">
        <f>IF(E85="","",②選手情報入力!N94)</f>
        <v/>
      </c>
      <c r="K85" t="str">
        <f>IF(E85="","",VLOOKUP(data_kyogisha!U85,Sheet3!A:G,2,0))</f>
        <v/>
      </c>
      <c r="L85" t="str">
        <f>IF(E85="","",IF(②選手情報入力!P94="","",②選手情報入力!P94))</f>
        <v/>
      </c>
      <c r="M85" s="28" t="str">
        <f>IF(E85="","",②選手情報入力!Q94)</f>
        <v/>
      </c>
      <c r="N85" t="s">
        <v>1416</v>
      </c>
      <c r="O85" t="str">
        <f>IF(E85="","",IF(②選手情報入力!S94="","",②選手情報入力!S94))</f>
        <v/>
      </c>
      <c r="P85" t="s">
        <v>1416</v>
      </c>
      <c r="Q85" t="s">
        <v>1416</v>
      </c>
      <c r="R85" t="str">
        <f>IF(E85="","",IF(②選手情報入力!T94="","",IF(G85=1,IF(②選手情報入力!$U$6="","",②選手情報入力!$U$6),IF(②選手情報入力!$U$7="","",②選手情報入力!$U$7))))</f>
        <v/>
      </c>
      <c r="S85" t="str">
        <f>IF(E85="","",IF(②選手情報入力!T94="","",IF(G85=1,IF(②選手情報入力!$T$6="",0,1),IF(②選手情報入力!$T$7="",0,1))))</f>
        <v/>
      </c>
      <c r="T85" t="str">
        <f>IF(E85="","",IF(②選手情報入力!T94="","",2))</f>
        <v/>
      </c>
      <c r="U85" t="s">
        <v>1416</v>
      </c>
      <c r="V85" t="str">
        <f>IF(E85="","",IF(②選手情報入力!V94="","",IF(G85=1,IF(②選手情報入力!$W$6="","",②選手情報入力!$W$6),IF(②選手情報入力!$W$7="","",②選手情報入力!$W$7))))</f>
        <v/>
      </c>
      <c r="W85" t="str">
        <f>IF(E85="","",IF(②選手情報入力!V94="","",IF(G85=1,IF(②選手情報入力!$V$6="",0,1),IF(②選手情報入力!$V$7="",0,1))))</f>
        <v/>
      </c>
      <c r="X85" t="str">
        <f>IF(E85="","",IF(②選手情報入力!V94="","",2))</f>
        <v/>
      </c>
    </row>
    <row r="86" spans="1:24">
      <c r="A86" t="str">
        <f>IF(E86="","",data_kyogisha!A86)</f>
        <v/>
      </c>
      <c r="B86" t="str">
        <f>IF(E86="","",①団体情報入力!$C$5)</f>
        <v/>
      </c>
      <c r="C86" t="str">
        <f>IF(A86="","",VLOOKUP(B86,Sheet6!C:D,2,0))</f>
        <v/>
      </c>
      <c r="E86" t="str">
        <f>IF(②選手情報入力!C95="","",②選手情報入力!C95)</f>
        <v/>
      </c>
      <c r="F86" t="str">
        <f>IF(E86="","",②選手情報入力!D95)</f>
        <v/>
      </c>
      <c r="G86" t="str">
        <f>IF(E86="","",IF(②選手情報入力!I95="男",1,2))</f>
        <v/>
      </c>
      <c r="H86" t="str">
        <f>IF(E86="","",VLOOKUP(data_kyogisha!Q86,Sheet3!A:G,2,0))</f>
        <v/>
      </c>
      <c r="I86" t="str">
        <f>IF(E86="","",IF(②選手情報入力!M95="","",②選手情報入力!M95))</f>
        <v/>
      </c>
      <c r="J86" s="28" t="str">
        <f>IF(E86="","",②選手情報入力!N95)</f>
        <v/>
      </c>
      <c r="K86" t="str">
        <f>IF(E86="","",VLOOKUP(data_kyogisha!U86,Sheet3!A:G,2,0))</f>
        <v/>
      </c>
      <c r="L86" t="str">
        <f>IF(E86="","",IF(②選手情報入力!P95="","",②選手情報入力!P95))</f>
        <v/>
      </c>
      <c r="M86" s="28" t="str">
        <f>IF(E86="","",②選手情報入力!Q95)</f>
        <v/>
      </c>
      <c r="N86" t="s">
        <v>1416</v>
      </c>
      <c r="O86" t="str">
        <f>IF(E86="","",IF(②選手情報入力!S95="","",②選手情報入力!S95))</f>
        <v/>
      </c>
      <c r="P86" t="s">
        <v>1416</v>
      </c>
      <c r="Q86" t="s">
        <v>1416</v>
      </c>
      <c r="R86" t="str">
        <f>IF(E86="","",IF(②選手情報入力!T95="","",IF(G86=1,IF(②選手情報入力!$U$6="","",②選手情報入力!$U$6),IF(②選手情報入力!$U$7="","",②選手情報入力!$U$7))))</f>
        <v/>
      </c>
      <c r="S86" t="str">
        <f>IF(E86="","",IF(②選手情報入力!T95="","",IF(G86=1,IF(②選手情報入力!$T$6="",0,1),IF(②選手情報入力!$T$7="",0,1))))</f>
        <v/>
      </c>
      <c r="T86" t="str">
        <f>IF(E86="","",IF(②選手情報入力!T95="","",2))</f>
        <v/>
      </c>
      <c r="U86" t="s">
        <v>1416</v>
      </c>
      <c r="V86" t="str">
        <f>IF(E86="","",IF(②選手情報入力!V95="","",IF(G86=1,IF(②選手情報入力!$W$6="","",②選手情報入力!$W$6),IF(②選手情報入力!$W$7="","",②選手情報入力!$W$7))))</f>
        <v/>
      </c>
      <c r="W86" t="str">
        <f>IF(E86="","",IF(②選手情報入力!V95="","",IF(G86=1,IF(②選手情報入力!$V$6="",0,1),IF(②選手情報入力!$V$7="",0,1))))</f>
        <v/>
      </c>
      <c r="X86" t="str">
        <f>IF(E86="","",IF(②選手情報入力!V95="","",2))</f>
        <v/>
      </c>
    </row>
    <row r="87" spans="1:24">
      <c r="A87" t="str">
        <f>IF(E87="","",data_kyogisha!A87)</f>
        <v/>
      </c>
      <c r="B87" t="str">
        <f>IF(E87="","",①団体情報入力!$C$5)</f>
        <v/>
      </c>
      <c r="C87" t="str">
        <f>IF(A87="","",VLOOKUP(B87,Sheet6!C:D,2,0))</f>
        <v/>
      </c>
      <c r="E87" t="str">
        <f>IF(②選手情報入力!C96="","",②選手情報入力!C96)</f>
        <v/>
      </c>
      <c r="F87" t="str">
        <f>IF(E87="","",②選手情報入力!D96)</f>
        <v/>
      </c>
      <c r="G87" t="str">
        <f>IF(E87="","",IF(②選手情報入力!I96="男",1,2))</f>
        <v/>
      </c>
      <c r="H87" t="str">
        <f>IF(E87="","",VLOOKUP(data_kyogisha!Q87,Sheet3!A:G,2,0))</f>
        <v/>
      </c>
      <c r="I87" t="str">
        <f>IF(E87="","",IF(②選手情報入力!M96="","",②選手情報入力!M96))</f>
        <v/>
      </c>
      <c r="J87" s="28" t="str">
        <f>IF(E87="","",②選手情報入力!N96)</f>
        <v/>
      </c>
      <c r="K87" t="str">
        <f>IF(E87="","",VLOOKUP(data_kyogisha!U87,Sheet3!A:G,2,0))</f>
        <v/>
      </c>
      <c r="L87" t="str">
        <f>IF(E87="","",IF(②選手情報入力!P96="","",②選手情報入力!P96))</f>
        <v/>
      </c>
      <c r="M87" s="28" t="str">
        <f>IF(E87="","",②選手情報入力!Q96)</f>
        <v/>
      </c>
      <c r="N87" t="s">
        <v>1416</v>
      </c>
      <c r="O87" t="str">
        <f>IF(E87="","",IF(②選手情報入力!S96="","",②選手情報入力!S96))</f>
        <v/>
      </c>
      <c r="P87" t="s">
        <v>1416</v>
      </c>
      <c r="Q87" t="s">
        <v>1416</v>
      </c>
      <c r="R87" t="str">
        <f>IF(E87="","",IF(②選手情報入力!T96="","",IF(G87=1,IF(②選手情報入力!$U$6="","",②選手情報入力!$U$6),IF(②選手情報入力!$U$7="","",②選手情報入力!$U$7))))</f>
        <v/>
      </c>
      <c r="S87" t="str">
        <f>IF(E87="","",IF(②選手情報入力!T96="","",IF(G87=1,IF(②選手情報入力!$T$6="",0,1),IF(②選手情報入力!$T$7="",0,1))))</f>
        <v/>
      </c>
      <c r="T87" t="str">
        <f>IF(E87="","",IF(②選手情報入力!T96="","",2))</f>
        <v/>
      </c>
      <c r="U87" t="s">
        <v>1416</v>
      </c>
      <c r="V87" t="str">
        <f>IF(E87="","",IF(②選手情報入力!V96="","",IF(G87=1,IF(②選手情報入力!$W$6="","",②選手情報入力!$W$6),IF(②選手情報入力!$W$7="","",②選手情報入力!$W$7))))</f>
        <v/>
      </c>
      <c r="W87" t="str">
        <f>IF(E87="","",IF(②選手情報入力!V96="","",IF(G87=1,IF(②選手情報入力!$V$6="",0,1),IF(②選手情報入力!$V$7="",0,1))))</f>
        <v/>
      </c>
      <c r="X87" t="str">
        <f>IF(E87="","",IF(②選手情報入力!V96="","",2))</f>
        <v/>
      </c>
    </row>
    <row r="88" spans="1:24">
      <c r="A88" t="str">
        <f>IF(E88="","",data_kyogisha!A88)</f>
        <v/>
      </c>
      <c r="B88" t="str">
        <f>IF(E88="","",①団体情報入力!$C$5)</f>
        <v/>
      </c>
      <c r="C88" t="str">
        <f>IF(A88="","",VLOOKUP(B88,Sheet6!C:D,2,0))</f>
        <v/>
      </c>
      <c r="E88" t="str">
        <f>IF(②選手情報入力!C97="","",②選手情報入力!C97)</f>
        <v/>
      </c>
      <c r="F88" t="str">
        <f>IF(E88="","",②選手情報入力!D97)</f>
        <v/>
      </c>
      <c r="G88" t="str">
        <f>IF(E88="","",IF(②選手情報入力!I97="男",1,2))</f>
        <v/>
      </c>
      <c r="H88" t="str">
        <f>IF(E88="","",VLOOKUP(data_kyogisha!Q88,Sheet3!A:G,2,0))</f>
        <v/>
      </c>
      <c r="I88" t="str">
        <f>IF(E88="","",IF(②選手情報入力!M97="","",②選手情報入力!M97))</f>
        <v/>
      </c>
      <c r="J88" s="28" t="str">
        <f>IF(E88="","",②選手情報入力!N97)</f>
        <v/>
      </c>
      <c r="K88" t="str">
        <f>IF(E88="","",VLOOKUP(data_kyogisha!U88,Sheet3!A:G,2,0))</f>
        <v/>
      </c>
      <c r="L88" t="str">
        <f>IF(E88="","",IF(②選手情報入力!P97="","",②選手情報入力!P97))</f>
        <v/>
      </c>
      <c r="M88" s="28" t="str">
        <f>IF(E88="","",②選手情報入力!Q97)</f>
        <v/>
      </c>
      <c r="N88" t="s">
        <v>1416</v>
      </c>
      <c r="O88" t="str">
        <f>IF(E88="","",IF(②選手情報入力!S97="","",②選手情報入力!S97))</f>
        <v/>
      </c>
      <c r="P88" t="s">
        <v>1416</v>
      </c>
      <c r="Q88" t="s">
        <v>1416</v>
      </c>
      <c r="R88" t="str">
        <f>IF(E88="","",IF(②選手情報入力!T97="","",IF(G88=1,IF(②選手情報入力!$U$6="","",②選手情報入力!$U$6),IF(②選手情報入力!$U$7="","",②選手情報入力!$U$7))))</f>
        <v/>
      </c>
      <c r="S88" t="str">
        <f>IF(E88="","",IF(②選手情報入力!T97="","",IF(G88=1,IF(②選手情報入力!$T$6="",0,1),IF(②選手情報入力!$T$7="",0,1))))</f>
        <v/>
      </c>
      <c r="T88" t="str">
        <f>IF(E88="","",IF(②選手情報入力!T97="","",2))</f>
        <v/>
      </c>
      <c r="U88" t="s">
        <v>1416</v>
      </c>
      <c r="V88" t="str">
        <f>IF(E88="","",IF(②選手情報入力!V97="","",IF(G88=1,IF(②選手情報入力!$W$6="","",②選手情報入力!$W$6),IF(②選手情報入力!$W$7="","",②選手情報入力!$W$7))))</f>
        <v/>
      </c>
      <c r="W88" t="str">
        <f>IF(E88="","",IF(②選手情報入力!V97="","",IF(G88=1,IF(②選手情報入力!$V$6="",0,1),IF(②選手情報入力!$V$7="",0,1))))</f>
        <v/>
      </c>
      <c r="X88" t="str">
        <f>IF(E88="","",IF(②選手情報入力!V97="","",2))</f>
        <v/>
      </c>
    </row>
    <row r="89" spans="1:24">
      <c r="A89" t="str">
        <f>IF(E89="","",data_kyogisha!A89)</f>
        <v/>
      </c>
      <c r="B89" t="str">
        <f>IF(E89="","",①団体情報入力!$C$5)</f>
        <v/>
      </c>
      <c r="C89" t="str">
        <f>IF(A89="","",VLOOKUP(B89,Sheet6!C:D,2,0))</f>
        <v/>
      </c>
      <c r="E89" t="str">
        <f>IF(②選手情報入力!C98="","",②選手情報入力!C98)</f>
        <v/>
      </c>
      <c r="F89" t="str">
        <f>IF(E89="","",②選手情報入力!D98)</f>
        <v/>
      </c>
      <c r="G89" t="str">
        <f>IF(E89="","",IF(②選手情報入力!I98="男",1,2))</f>
        <v/>
      </c>
      <c r="H89" t="str">
        <f>IF(E89="","",VLOOKUP(data_kyogisha!Q89,Sheet3!A:G,2,0))</f>
        <v/>
      </c>
      <c r="I89" t="str">
        <f>IF(E89="","",IF(②選手情報入力!M98="","",②選手情報入力!M98))</f>
        <v/>
      </c>
      <c r="J89" s="28" t="str">
        <f>IF(E89="","",②選手情報入力!N98)</f>
        <v/>
      </c>
      <c r="K89" t="str">
        <f>IF(E89="","",VLOOKUP(data_kyogisha!U89,Sheet3!A:G,2,0))</f>
        <v/>
      </c>
      <c r="L89" t="str">
        <f>IF(E89="","",IF(②選手情報入力!P98="","",②選手情報入力!P98))</f>
        <v/>
      </c>
      <c r="M89" s="28" t="str">
        <f>IF(E89="","",②選手情報入力!Q98)</f>
        <v/>
      </c>
      <c r="N89" t="s">
        <v>1416</v>
      </c>
      <c r="O89" t="str">
        <f>IF(E89="","",IF(②選手情報入力!S98="","",②選手情報入力!S98))</f>
        <v/>
      </c>
      <c r="P89" t="s">
        <v>1416</v>
      </c>
      <c r="Q89" t="s">
        <v>1416</v>
      </c>
      <c r="R89" t="str">
        <f>IF(E89="","",IF(②選手情報入力!T98="","",IF(G89=1,IF(②選手情報入力!$U$6="","",②選手情報入力!$U$6),IF(②選手情報入力!$U$7="","",②選手情報入力!$U$7))))</f>
        <v/>
      </c>
      <c r="S89" t="str">
        <f>IF(E89="","",IF(②選手情報入力!T98="","",IF(G89=1,IF(②選手情報入力!$T$6="",0,1),IF(②選手情報入力!$T$7="",0,1))))</f>
        <v/>
      </c>
      <c r="T89" t="str">
        <f>IF(E89="","",IF(②選手情報入力!T98="","",2))</f>
        <v/>
      </c>
      <c r="U89" t="s">
        <v>1416</v>
      </c>
      <c r="V89" t="str">
        <f>IF(E89="","",IF(②選手情報入力!V98="","",IF(G89=1,IF(②選手情報入力!$W$6="","",②選手情報入力!$W$6),IF(②選手情報入力!$W$7="","",②選手情報入力!$W$7))))</f>
        <v/>
      </c>
      <c r="W89" t="str">
        <f>IF(E89="","",IF(②選手情報入力!V98="","",IF(G89=1,IF(②選手情報入力!$V$6="",0,1),IF(②選手情報入力!$V$7="",0,1))))</f>
        <v/>
      </c>
      <c r="X89" t="str">
        <f>IF(E89="","",IF(②選手情報入力!V98="","",2))</f>
        <v/>
      </c>
    </row>
    <row r="90" spans="1:24">
      <c r="A90" t="str">
        <f>IF(E90="","",data_kyogisha!A90)</f>
        <v/>
      </c>
      <c r="B90" t="str">
        <f>IF(E90="","",①団体情報入力!$C$5)</f>
        <v/>
      </c>
      <c r="C90" t="str">
        <f>IF(A90="","",VLOOKUP(B90,Sheet6!C:D,2,0))</f>
        <v/>
      </c>
      <c r="E90" t="str">
        <f>IF(②選手情報入力!C99="","",②選手情報入力!C99)</f>
        <v/>
      </c>
      <c r="F90" t="str">
        <f>IF(E90="","",②選手情報入力!D99)</f>
        <v/>
      </c>
      <c r="G90" t="str">
        <f>IF(E90="","",IF(②選手情報入力!I99="男",1,2))</f>
        <v/>
      </c>
      <c r="H90" t="str">
        <f>IF(E90="","",VLOOKUP(data_kyogisha!Q90,Sheet3!A:G,2,0))</f>
        <v/>
      </c>
      <c r="I90" t="str">
        <f>IF(E90="","",IF(②選手情報入力!M99="","",②選手情報入力!M99))</f>
        <v/>
      </c>
      <c r="J90" s="28" t="str">
        <f>IF(E90="","",②選手情報入力!N99)</f>
        <v/>
      </c>
      <c r="K90" t="str">
        <f>IF(E90="","",VLOOKUP(data_kyogisha!U90,Sheet3!A:G,2,0))</f>
        <v/>
      </c>
      <c r="L90" t="str">
        <f>IF(E90="","",IF(②選手情報入力!P99="","",②選手情報入力!P99))</f>
        <v/>
      </c>
      <c r="M90" s="28" t="str">
        <f>IF(E90="","",②選手情報入力!Q99)</f>
        <v/>
      </c>
      <c r="N90" t="s">
        <v>1416</v>
      </c>
      <c r="O90" t="str">
        <f>IF(E90="","",IF(②選手情報入力!S99="","",②選手情報入力!S99))</f>
        <v/>
      </c>
      <c r="P90" t="s">
        <v>1416</v>
      </c>
      <c r="Q90" t="s">
        <v>1416</v>
      </c>
      <c r="R90" t="str">
        <f>IF(E90="","",IF(②選手情報入力!T99="","",IF(G90=1,IF(②選手情報入力!$U$6="","",②選手情報入力!$U$6),IF(②選手情報入力!$U$7="","",②選手情報入力!$U$7))))</f>
        <v/>
      </c>
      <c r="S90" t="str">
        <f>IF(E90="","",IF(②選手情報入力!T99="","",IF(G90=1,IF(②選手情報入力!$T$6="",0,1),IF(②選手情報入力!$T$7="",0,1))))</f>
        <v/>
      </c>
      <c r="T90" t="str">
        <f>IF(E90="","",IF(②選手情報入力!T99="","",2))</f>
        <v/>
      </c>
      <c r="U90" t="s">
        <v>1416</v>
      </c>
      <c r="V90" t="str">
        <f>IF(E90="","",IF(②選手情報入力!V99="","",IF(G90=1,IF(②選手情報入力!$W$6="","",②選手情報入力!$W$6),IF(②選手情報入力!$W$7="","",②選手情報入力!$W$7))))</f>
        <v/>
      </c>
      <c r="W90" t="str">
        <f>IF(E90="","",IF(②選手情報入力!V99="","",IF(G90=1,IF(②選手情報入力!$V$6="",0,1),IF(②選手情報入力!$V$7="",0,1))))</f>
        <v/>
      </c>
      <c r="X90" t="str">
        <f>IF(E90="","",IF(②選手情報入力!V99="","",2))</f>
        <v/>
      </c>
    </row>
    <row r="91" spans="1:24">
      <c r="A91" t="str">
        <f>IF(E91="","",data_kyogisha!A91)</f>
        <v/>
      </c>
      <c r="B91" t="str">
        <f>IF(E91="","",①団体情報入力!$C$5)</f>
        <v/>
      </c>
      <c r="C91" t="str">
        <f>IF(A91="","",VLOOKUP(B91,Sheet6!C:D,2,0))</f>
        <v/>
      </c>
      <c r="E91" t="str">
        <f>IF(②選手情報入力!C100="","",②選手情報入力!C100)</f>
        <v/>
      </c>
      <c r="F91" t="str">
        <f>IF(E91="","",②選手情報入力!D100)</f>
        <v/>
      </c>
      <c r="G91" t="str">
        <f>IF(E91="","",IF(②選手情報入力!I100="男",1,2))</f>
        <v/>
      </c>
      <c r="H91" t="str">
        <f>IF(E91="","",VLOOKUP(data_kyogisha!Q91,Sheet3!A:G,2,0))</f>
        <v/>
      </c>
      <c r="I91" t="str">
        <f>IF(E91="","",IF(②選手情報入力!M100="","",②選手情報入力!M100))</f>
        <v/>
      </c>
      <c r="J91" s="28" t="str">
        <f>IF(E91="","",②選手情報入力!N100)</f>
        <v/>
      </c>
      <c r="K91" t="str">
        <f>IF(E91="","",VLOOKUP(data_kyogisha!U91,Sheet3!A:G,2,0))</f>
        <v/>
      </c>
      <c r="L91" t="str">
        <f>IF(E91="","",IF(②選手情報入力!P100="","",②選手情報入力!P100))</f>
        <v/>
      </c>
      <c r="M91" s="28" t="str">
        <f>IF(E91="","",②選手情報入力!Q100)</f>
        <v/>
      </c>
      <c r="N91" t="s">
        <v>1416</v>
      </c>
      <c r="O91" t="str">
        <f>IF(E91="","",IF(②選手情報入力!S100="","",②選手情報入力!S100))</f>
        <v/>
      </c>
      <c r="P91" t="s">
        <v>1416</v>
      </c>
      <c r="Q91" t="s">
        <v>1416</v>
      </c>
      <c r="R91" t="str">
        <f>IF(E91="","",IF(②選手情報入力!T100="","",IF(G91=1,IF(②選手情報入力!$U$6="","",②選手情報入力!$U$6),IF(②選手情報入力!$U$7="","",②選手情報入力!$U$7))))</f>
        <v/>
      </c>
      <c r="S91" t="str">
        <f>IF(E91="","",IF(②選手情報入力!T100="","",IF(G91=1,IF(②選手情報入力!$T$6="",0,1),IF(②選手情報入力!$T$7="",0,1))))</f>
        <v/>
      </c>
      <c r="T91" t="str">
        <f>IF(E91="","",IF(②選手情報入力!T100="","",2))</f>
        <v/>
      </c>
      <c r="U91" t="s">
        <v>1416</v>
      </c>
      <c r="V91" t="str">
        <f>IF(E91="","",IF(②選手情報入力!V100="","",IF(G91=1,IF(②選手情報入力!$W$6="","",②選手情報入力!$W$6),IF(②選手情報入力!$W$7="","",②選手情報入力!$W$7))))</f>
        <v/>
      </c>
      <c r="W91" t="str">
        <f>IF(E91="","",IF(②選手情報入力!V100="","",IF(G91=1,IF(②選手情報入力!$V$6="",0,1),IF(②選手情報入力!$V$7="",0,1))))</f>
        <v/>
      </c>
      <c r="X91" t="str">
        <f>IF(E91="","",IF(②選手情報入力!V100="","",2))</f>
        <v/>
      </c>
    </row>
    <row r="92" spans="1:24">
      <c r="A92" t="str">
        <f>IF(E92="","",data_kyogisha!A92)</f>
        <v/>
      </c>
      <c r="B92" t="str">
        <f>IF(E92="","",①団体情報入力!$C$5)</f>
        <v/>
      </c>
      <c r="C92" t="str">
        <f>IF(A92="","",VLOOKUP(B92,Sheet6!C:D,2,0))</f>
        <v/>
      </c>
      <c r="E92" t="str">
        <f>IF(②選手情報入力!C101="","",②選手情報入力!C101)</f>
        <v/>
      </c>
      <c r="F92" t="str">
        <f>IF(E92="","",②選手情報入力!D101)</f>
        <v/>
      </c>
      <c r="G92" t="str">
        <f>IF(E92="","",IF(②選手情報入力!I101="男",1,2))</f>
        <v/>
      </c>
      <c r="H92" t="str">
        <f>IF(E92="","",VLOOKUP(data_kyogisha!Q92,Sheet3!A:G,2,0))</f>
        <v/>
      </c>
      <c r="I92" t="str">
        <f>IF(E92="","",IF(②選手情報入力!M101="","",②選手情報入力!M101))</f>
        <v/>
      </c>
      <c r="J92" s="28" t="str">
        <f>IF(E92="","",②選手情報入力!N101)</f>
        <v/>
      </c>
      <c r="K92" t="str">
        <f>IF(E92="","",VLOOKUP(data_kyogisha!U92,Sheet3!A:G,2,0))</f>
        <v/>
      </c>
      <c r="L92" t="str">
        <f>IF(E92="","",IF(②選手情報入力!P101="","",②選手情報入力!P101))</f>
        <v/>
      </c>
      <c r="M92" s="28" t="str">
        <f>IF(E92="","",②選手情報入力!Q101)</f>
        <v/>
      </c>
      <c r="N92" t="s">
        <v>1416</v>
      </c>
      <c r="O92" t="str">
        <f>IF(E92="","",IF(②選手情報入力!S101="","",②選手情報入力!S101))</f>
        <v/>
      </c>
      <c r="P92" t="s">
        <v>1416</v>
      </c>
      <c r="Q92" t="s">
        <v>1416</v>
      </c>
      <c r="R92" t="str">
        <f>IF(E92="","",IF(②選手情報入力!T101="","",IF(G92=1,IF(②選手情報入力!$U$6="","",②選手情報入力!$U$6),IF(②選手情報入力!$U$7="","",②選手情報入力!$U$7))))</f>
        <v/>
      </c>
      <c r="S92" t="str">
        <f>IF(E92="","",IF(②選手情報入力!T101="","",IF(G92=1,IF(②選手情報入力!$T$6="",0,1),IF(②選手情報入力!$T$7="",0,1))))</f>
        <v/>
      </c>
      <c r="T92" t="str">
        <f>IF(E92="","",IF(②選手情報入力!T101="","",2))</f>
        <v/>
      </c>
      <c r="U92" t="s">
        <v>1416</v>
      </c>
      <c r="V92" t="str">
        <f>IF(E92="","",IF(②選手情報入力!V101="","",IF(G92=1,IF(②選手情報入力!$W$6="","",②選手情報入力!$W$6),IF(②選手情報入力!$W$7="","",②選手情報入力!$W$7))))</f>
        <v/>
      </c>
      <c r="W92" t="str">
        <f>IF(E92="","",IF(②選手情報入力!V101="","",IF(G92=1,IF(②選手情報入力!$V$6="",0,1),IF(②選手情報入力!$V$7="",0,1))))</f>
        <v/>
      </c>
      <c r="X92" t="str">
        <f>IF(E92="","",IF(②選手情報入力!V101="","",2))</f>
        <v/>
      </c>
    </row>
    <row r="93" spans="1:24">
      <c r="A93" t="str">
        <f>IF(E93="","",data_kyogisha!A93)</f>
        <v/>
      </c>
      <c r="B93" t="str">
        <f>IF(E93="","",①団体情報入力!$C$5)</f>
        <v/>
      </c>
      <c r="C93" t="str">
        <f>IF(A93="","",VLOOKUP(B93,Sheet6!C:D,2,0))</f>
        <v/>
      </c>
      <c r="E93" t="str">
        <f>IF(②選手情報入力!C102="","",②選手情報入力!C102)</f>
        <v/>
      </c>
      <c r="F93" t="str">
        <f>IF(E93="","",②選手情報入力!D102)</f>
        <v/>
      </c>
      <c r="G93" t="str">
        <f>IF(E93="","",IF(②選手情報入力!I102="男",1,2))</f>
        <v/>
      </c>
      <c r="H93" t="str">
        <f>IF(E93="","",VLOOKUP(data_kyogisha!Q93,Sheet3!A:G,2,0))</f>
        <v/>
      </c>
      <c r="I93" t="str">
        <f>IF(E93="","",IF(②選手情報入力!M102="","",②選手情報入力!M102))</f>
        <v/>
      </c>
      <c r="J93" s="28" t="str">
        <f>IF(E93="","",②選手情報入力!N102)</f>
        <v/>
      </c>
      <c r="K93" t="str">
        <f>IF(E93="","",VLOOKUP(data_kyogisha!U93,Sheet3!A:G,2,0))</f>
        <v/>
      </c>
      <c r="L93" t="str">
        <f>IF(E93="","",IF(②選手情報入力!P102="","",②選手情報入力!P102))</f>
        <v/>
      </c>
      <c r="M93" s="28" t="str">
        <f>IF(E93="","",②選手情報入力!Q102)</f>
        <v/>
      </c>
      <c r="N93" t="s">
        <v>1416</v>
      </c>
      <c r="O93" t="str">
        <f>IF(E93="","",IF(②選手情報入力!S102="","",②選手情報入力!S102))</f>
        <v/>
      </c>
      <c r="P93" t="s">
        <v>1416</v>
      </c>
      <c r="Q93" t="s">
        <v>1416</v>
      </c>
      <c r="R93" t="str">
        <f>IF(E93="","",IF(②選手情報入力!T102="","",IF(G93=1,IF(②選手情報入力!$U$6="","",②選手情報入力!$U$6),IF(②選手情報入力!$U$7="","",②選手情報入力!$U$7))))</f>
        <v/>
      </c>
      <c r="S93" t="str">
        <f>IF(E93="","",IF(②選手情報入力!T102="","",IF(G93=1,IF(②選手情報入力!$T$6="",0,1),IF(②選手情報入力!$T$7="",0,1))))</f>
        <v/>
      </c>
      <c r="T93" t="str">
        <f>IF(E93="","",IF(②選手情報入力!T102="","",2))</f>
        <v/>
      </c>
      <c r="U93" t="s">
        <v>1416</v>
      </c>
      <c r="V93" t="str">
        <f>IF(E93="","",IF(②選手情報入力!V102="","",IF(G93=1,IF(②選手情報入力!$W$6="","",②選手情報入力!$W$6),IF(②選手情報入力!$W$7="","",②選手情報入力!$W$7))))</f>
        <v/>
      </c>
      <c r="W93" t="str">
        <f>IF(E93="","",IF(②選手情報入力!V102="","",IF(G93=1,IF(②選手情報入力!$V$6="",0,1),IF(②選手情報入力!$V$7="",0,1))))</f>
        <v/>
      </c>
      <c r="X93" t="str">
        <f>IF(E93="","",IF(②選手情報入力!V102="","",2))</f>
        <v/>
      </c>
    </row>
    <row r="94" spans="1:24">
      <c r="A94" t="str">
        <f>IF(E94="","",data_kyogisha!A94)</f>
        <v/>
      </c>
      <c r="B94" t="str">
        <f>IF(E94="","",①団体情報入力!$C$5)</f>
        <v/>
      </c>
      <c r="C94" t="str">
        <f>IF(A94="","",VLOOKUP(B94,Sheet6!C:D,2,0))</f>
        <v/>
      </c>
      <c r="E94" t="str">
        <f>IF(②選手情報入力!C103="","",②選手情報入力!C103)</f>
        <v/>
      </c>
      <c r="F94" t="str">
        <f>IF(E94="","",②選手情報入力!D103)</f>
        <v/>
      </c>
      <c r="G94" t="str">
        <f>IF(E94="","",IF(②選手情報入力!I103="男",1,2))</f>
        <v/>
      </c>
      <c r="H94" t="str">
        <f>IF(E94="","",VLOOKUP(data_kyogisha!Q94,Sheet3!A:G,2,0))</f>
        <v/>
      </c>
      <c r="I94" t="str">
        <f>IF(E94="","",IF(②選手情報入力!M103="","",②選手情報入力!M103))</f>
        <v/>
      </c>
      <c r="J94" s="28" t="str">
        <f>IF(E94="","",②選手情報入力!N103)</f>
        <v/>
      </c>
      <c r="K94" t="str">
        <f>IF(E94="","",VLOOKUP(data_kyogisha!U94,Sheet3!A:G,2,0))</f>
        <v/>
      </c>
      <c r="L94" t="str">
        <f>IF(E94="","",IF(②選手情報入力!P103="","",②選手情報入力!P103))</f>
        <v/>
      </c>
      <c r="M94" s="28" t="str">
        <f>IF(E94="","",②選手情報入力!Q103)</f>
        <v/>
      </c>
      <c r="N94" t="s">
        <v>1416</v>
      </c>
      <c r="O94" t="str">
        <f>IF(E94="","",IF(②選手情報入力!S103="","",②選手情報入力!S103))</f>
        <v/>
      </c>
      <c r="P94" t="s">
        <v>1416</v>
      </c>
      <c r="Q94" t="s">
        <v>1416</v>
      </c>
      <c r="R94" t="str">
        <f>IF(E94="","",IF(②選手情報入力!T103="","",IF(G94=1,IF(②選手情報入力!$U$6="","",②選手情報入力!$U$6),IF(②選手情報入力!$U$7="","",②選手情報入力!$U$7))))</f>
        <v/>
      </c>
      <c r="S94" t="str">
        <f>IF(E94="","",IF(②選手情報入力!T103="","",IF(G94=1,IF(②選手情報入力!$T$6="",0,1),IF(②選手情報入力!$T$7="",0,1))))</f>
        <v/>
      </c>
      <c r="T94" t="str">
        <f>IF(E94="","",IF(②選手情報入力!T103="","",2))</f>
        <v/>
      </c>
      <c r="U94" t="s">
        <v>1416</v>
      </c>
      <c r="V94" t="str">
        <f>IF(E94="","",IF(②選手情報入力!V103="","",IF(G94=1,IF(②選手情報入力!$W$6="","",②選手情報入力!$W$6),IF(②選手情報入力!$W$7="","",②選手情報入力!$W$7))))</f>
        <v/>
      </c>
      <c r="W94" t="str">
        <f>IF(E94="","",IF(②選手情報入力!V103="","",IF(G94=1,IF(②選手情報入力!$V$6="",0,1),IF(②選手情報入力!$V$7="",0,1))))</f>
        <v/>
      </c>
      <c r="X94" t="str">
        <f>IF(E94="","",IF(②選手情報入力!V103="","",2))</f>
        <v/>
      </c>
    </row>
    <row r="95" spans="1:24">
      <c r="A95" t="str">
        <f>IF(E95="","",data_kyogisha!A95)</f>
        <v/>
      </c>
      <c r="B95" t="str">
        <f>IF(E95="","",①団体情報入力!$C$5)</f>
        <v/>
      </c>
      <c r="C95" t="str">
        <f>IF(A95="","",VLOOKUP(B95,Sheet6!C:D,2,0))</f>
        <v/>
      </c>
      <c r="E95" t="str">
        <f>IF(②選手情報入力!C104="","",②選手情報入力!C104)</f>
        <v/>
      </c>
      <c r="F95" t="str">
        <f>IF(E95="","",②選手情報入力!D104)</f>
        <v/>
      </c>
      <c r="G95" t="str">
        <f>IF(E95="","",IF(②選手情報入力!I104="男",1,2))</f>
        <v/>
      </c>
      <c r="H95" t="str">
        <f>IF(E95="","",VLOOKUP(data_kyogisha!Q95,Sheet3!A:G,2,0))</f>
        <v/>
      </c>
      <c r="I95" t="str">
        <f>IF(E95="","",IF(②選手情報入力!M104="","",②選手情報入力!M104))</f>
        <v/>
      </c>
      <c r="J95" s="28" t="str">
        <f>IF(E95="","",②選手情報入力!N104)</f>
        <v/>
      </c>
      <c r="K95" t="str">
        <f>IF(E95="","",VLOOKUP(data_kyogisha!U95,Sheet3!A:G,2,0))</f>
        <v/>
      </c>
      <c r="L95" t="str">
        <f>IF(E95="","",IF(②選手情報入力!P104="","",②選手情報入力!P104))</f>
        <v/>
      </c>
      <c r="M95" s="28" t="str">
        <f>IF(E95="","",②選手情報入力!Q104)</f>
        <v/>
      </c>
      <c r="N95" t="s">
        <v>1416</v>
      </c>
      <c r="O95" t="str">
        <f>IF(E95="","",IF(②選手情報入力!S104="","",②選手情報入力!S104))</f>
        <v/>
      </c>
      <c r="P95" t="s">
        <v>1416</v>
      </c>
      <c r="Q95" t="s">
        <v>1416</v>
      </c>
      <c r="R95" t="str">
        <f>IF(E95="","",IF(②選手情報入力!T104="","",IF(G95=1,IF(②選手情報入力!$U$6="","",②選手情報入力!$U$6),IF(②選手情報入力!$U$7="","",②選手情報入力!$U$7))))</f>
        <v/>
      </c>
      <c r="S95" t="str">
        <f>IF(E95="","",IF(②選手情報入力!T104="","",IF(G95=1,IF(②選手情報入力!$T$6="",0,1),IF(②選手情報入力!$T$7="",0,1))))</f>
        <v/>
      </c>
      <c r="T95" t="str">
        <f>IF(E95="","",IF(②選手情報入力!T104="","",2))</f>
        <v/>
      </c>
      <c r="U95" t="s">
        <v>1416</v>
      </c>
      <c r="V95" t="str">
        <f>IF(E95="","",IF(②選手情報入力!V104="","",IF(G95=1,IF(②選手情報入力!$W$6="","",②選手情報入力!$W$6),IF(②選手情報入力!$W$7="","",②選手情報入力!$W$7))))</f>
        <v/>
      </c>
      <c r="W95" t="str">
        <f>IF(E95="","",IF(②選手情報入力!V104="","",IF(G95=1,IF(②選手情報入力!$V$6="",0,1),IF(②選手情報入力!$V$7="",0,1))))</f>
        <v/>
      </c>
      <c r="X95" t="str">
        <f>IF(E95="","",IF(②選手情報入力!V104="","",2))</f>
        <v/>
      </c>
    </row>
    <row r="96" spans="1:24">
      <c r="A96" t="str">
        <f>IF(E96="","",data_kyogisha!A96)</f>
        <v/>
      </c>
      <c r="B96" t="str">
        <f>IF(E96="","",①団体情報入力!$C$5)</f>
        <v/>
      </c>
      <c r="C96" t="str">
        <f>IF(A96="","",VLOOKUP(B96,Sheet6!C:D,2,0))</f>
        <v/>
      </c>
      <c r="E96" t="str">
        <f>IF(②選手情報入力!C105="","",②選手情報入力!C105)</f>
        <v/>
      </c>
      <c r="F96" t="str">
        <f>IF(E96="","",②選手情報入力!D105)</f>
        <v/>
      </c>
      <c r="G96" t="str">
        <f>IF(E96="","",IF(②選手情報入力!I105="男",1,2))</f>
        <v/>
      </c>
      <c r="H96" t="str">
        <f>IF(E96="","",VLOOKUP(data_kyogisha!Q96,Sheet3!A:G,2,0))</f>
        <v/>
      </c>
      <c r="I96" t="str">
        <f>IF(E96="","",IF(②選手情報入力!M105="","",②選手情報入力!M105))</f>
        <v/>
      </c>
      <c r="J96" s="28" t="str">
        <f>IF(E96="","",②選手情報入力!N105)</f>
        <v/>
      </c>
      <c r="K96" t="str">
        <f>IF(E96="","",VLOOKUP(data_kyogisha!U96,Sheet3!A:G,2,0))</f>
        <v/>
      </c>
      <c r="L96" t="str">
        <f>IF(E96="","",IF(②選手情報入力!P105="","",②選手情報入力!P105))</f>
        <v/>
      </c>
      <c r="M96" s="28" t="str">
        <f>IF(E96="","",②選手情報入力!Q105)</f>
        <v/>
      </c>
      <c r="N96" t="s">
        <v>1416</v>
      </c>
      <c r="O96" t="str">
        <f>IF(E96="","",IF(②選手情報入力!S105="","",②選手情報入力!S105))</f>
        <v/>
      </c>
      <c r="P96" t="s">
        <v>1416</v>
      </c>
      <c r="Q96" t="s">
        <v>1416</v>
      </c>
      <c r="R96" t="str">
        <f>IF(E96="","",IF(②選手情報入力!T105="","",IF(G96=1,IF(②選手情報入力!$U$6="","",②選手情報入力!$U$6),IF(②選手情報入力!$U$7="","",②選手情報入力!$U$7))))</f>
        <v/>
      </c>
      <c r="S96" t="str">
        <f>IF(E96="","",IF(②選手情報入力!T105="","",IF(G96=1,IF(②選手情報入力!$T$6="",0,1),IF(②選手情報入力!$T$7="",0,1))))</f>
        <v/>
      </c>
      <c r="T96" t="str">
        <f>IF(E96="","",IF(②選手情報入力!T105="","",2))</f>
        <v/>
      </c>
      <c r="U96" t="s">
        <v>1416</v>
      </c>
      <c r="V96" t="str">
        <f>IF(E96="","",IF(②選手情報入力!V105="","",IF(G96=1,IF(②選手情報入力!$W$6="","",②選手情報入力!$W$6),IF(②選手情報入力!$W$7="","",②選手情報入力!$W$7))))</f>
        <v/>
      </c>
      <c r="W96" t="str">
        <f>IF(E96="","",IF(②選手情報入力!V105="","",IF(G96=1,IF(②選手情報入力!$V$6="",0,1),IF(②選手情報入力!$V$7="",0,1))))</f>
        <v/>
      </c>
      <c r="X96" t="str">
        <f>IF(E96="","",IF(②選手情報入力!V105="","",2))</f>
        <v/>
      </c>
    </row>
    <row r="97" spans="1:24">
      <c r="A97" t="str">
        <f>IF(E97="","",data_kyogisha!A97)</f>
        <v/>
      </c>
      <c r="B97" t="str">
        <f>IF(E97="","",①団体情報入力!$C$5)</f>
        <v/>
      </c>
      <c r="C97" t="str">
        <f>IF(A97="","",VLOOKUP(B97,Sheet6!C:D,2,0))</f>
        <v/>
      </c>
      <c r="E97" t="str">
        <f>IF(②選手情報入力!C106="","",②選手情報入力!C106)</f>
        <v/>
      </c>
      <c r="F97" t="str">
        <f>IF(E97="","",②選手情報入力!D106)</f>
        <v/>
      </c>
      <c r="G97" t="str">
        <f>IF(E97="","",IF(②選手情報入力!I106="男",1,2))</f>
        <v/>
      </c>
      <c r="H97" t="str">
        <f>IF(E97="","",VLOOKUP(data_kyogisha!Q97,Sheet3!A:G,2,0))</f>
        <v/>
      </c>
      <c r="I97" t="str">
        <f>IF(E97="","",IF(②選手情報入力!M106="","",②選手情報入力!M106))</f>
        <v/>
      </c>
      <c r="J97" s="28" t="str">
        <f>IF(E97="","",②選手情報入力!N106)</f>
        <v/>
      </c>
      <c r="K97" t="str">
        <f>IF(E97="","",VLOOKUP(data_kyogisha!U97,Sheet3!A:G,2,0))</f>
        <v/>
      </c>
      <c r="L97" t="str">
        <f>IF(E97="","",IF(②選手情報入力!P106="","",②選手情報入力!P106))</f>
        <v/>
      </c>
      <c r="M97" s="28" t="str">
        <f>IF(E97="","",②選手情報入力!Q106)</f>
        <v/>
      </c>
      <c r="N97" t="s">
        <v>1416</v>
      </c>
      <c r="O97" t="str">
        <f>IF(E97="","",IF(②選手情報入力!S106="","",②選手情報入力!S106))</f>
        <v/>
      </c>
      <c r="P97" t="s">
        <v>1416</v>
      </c>
      <c r="Q97" t="s">
        <v>1416</v>
      </c>
      <c r="R97" t="str">
        <f>IF(E97="","",IF(②選手情報入力!T106="","",IF(G97=1,IF(②選手情報入力!$U$6="","",②選手情報入力!$U$6),IF(②選手情報入力!$U$7="","",②選手情報入力!$U$7))))</f>
        <v/>
      </c>
      <c r="S97" t="str">
        <f>IF(E97="","",IF(②選手情報入力!T106="","",IF(G97=1,IF(②選手情報入力!$T$6="",0,1),IF(②選手情報入力!$T$7="",0,1))))</f>
        <v/>
      </c>
      <c r="T97" t="str">
        <f>IF(E97="","",IF(②選手情報入力!T106="","",2))</f>
        <v/>
      </c>
      <c r="U97" t="s">
        <v>1416</v>
      </c>
      <c r="V97" t="str">
        <f>IF(E97="","",IF(②選手情報入力!V106="","",IF(G97=1,IF(②選手情報入力!$W$6="","",②選手情報入力!$W$6),IF(②選手情報入力!$W$7="","",②選手情報入力!$W$7))))</f>
        <v/>
      </c>
      <c r="W97" t="str">
        <f>IF(E97="","",IF(②選手情報入力!V106="","",IF(G97=1,IF(②選手情報入力!$V$6="",0,1),IF(②選手情報入力!$V$7="",0,1))))</f>
        <v/>
      </c>
      <c r="X97" t="str">
        <f>IF(E97="","",IF(②選手情報入力!V106="","",2))</f>
        <v/>
      </c>
    </row>
    <row r="98" spans="1:24">
      <c r="A98" t="str">
        <f>IF(E98="","",data_kyogisha!A98)</f>
        <v/>
      </c>
      <c r="B98" t="str">
        <f>IF(E98="","",①団体情報入力!$C$5)</f>
        <v/>
      </c>
      <c r="C98" t="str">
        <f>IF(A98="","",VLOOKUP(B98,Sheet6!C:D,2,0))</f>
        <v/>
      </c>
      <c r="E98" t="str">
        <f>IF(②選手情報入力!C107="","",②選手情報入力!C107)</f>
        <v/>
      </c>
      <c r="F98" t="str">
        <f>IF(E98="","",②選手情報入力!D107)</f>
        <v/>
      </c>
      <c r="G98" t="str">
        <f>IF(E98="","",IF(②選手情報入力!I107="男",1,2))</f>
        <v/>
      </c>
      <c r="H98" t="str">
        <f>IF(E98="","",VLOOKUP(data_kyogisha!Q98,Sheet3!A:G,2,0))</f>
        <v/>
      </c>
      <c r="I98" t="str">
        <f>IF(E98="","",IF(②選手情報入力!M107="","",②選手情報入力!M107))</f>
        <v/>
      </c>
      <c r="J98" s="28" t="str">
        <f>IF(E98="","",②選手情報入力!N107)</f>
        <v/>
      </c>
      <c r="K98" t="str">
        <f>IF(E98="","",VLOOKUP(data_kyogisha!U98,Sheet3!A:G,2,0))</f>
        <v/>
      </c>
      <c r="L98" t="str">
        <f>IF(E98="","",IF(②選手情報入力!P107="","",②選手情報入力!P107))</f>
        <v/>
      </c>
      <c r="M98" s="28" t="str">
        <f>IF(E98="","",②選手情報入力!Q107)</f>
        <v/>
      </c>
      <c r="N98" t="s">
        <v>1416</v>
      </c>
      <c r="O98" t="str">
        <f>IF(E98="","",IF(②選手情報入力!S107="","",②選手情報入力!S107))</f>
        <v/>
      </c>
      <c r="P98" t="s">
        <v>1416</v>
      </c>
      <c r="Q98" t="s">
        <v>1416</v>
      </c>
      <c r="R98" t="str">
        <f>IF(E98="","",IF(②選手情報入力!T107="","",IF(G98=1,IF(②選手情報入力!$U$6="","",②選手情報入力!$U$6),IF(②選手情報入力!$U$7="","",②選手情報入力!$U$7))))</f>
        <v/>
      </c>
      <c r="S98" t="str">
        <f>IF(E98="","",IF(②選手情報入力!T107="","",IF(G98=1,IF(②選手情報入力!$T$6="",0,1),IF(②選手情報入力!$T$7="",0,1))))</f>
        <v/>
      </c>
      <c r="T98" t="str">
        <f>IF(E98="","",IF(②選手情報入力!T107="","",2))</f>
        <v/>
      </c>
      <c r="U98" t="s">
        <v>1416</v>
      </c>
      <c r="V98" t="str">
        <f>IF(E98="","",IF(②選手情報入力!V107="","",IF(G98=1,IF(②選手情報入力!$W$6="","",②選手情報入力!$W$6),IF(②選手情報入力!$W$7="","",②選手情報入力!$W$7))))</f>
        <v/>
      </c>
      <c r="W98" t="str">
        <f>IF(E98="","",IF(②選手情報入力!V107="","",IF(G98=1,IF(②選手情報入力!$V$6="",0,1),IF(②選手情報入力!$V$7="",0,1))))</f>
        <v/>
      </c>
      <c r="X98" t="str">
        <f>IF(E98="","",IF(②選手情報入力!V107="","",2))</f>
        <v/>
      </c>
    </row>
    <row r="99" spans="1:24">
      <c r="A99" t="str">
        <f>IF(E99="","",data_kyogisha!A99)</f>
        <v/>
      </c>
      <c r="B99" t="str">
        <f>IF(E99="","",①団体情報入力!$C$5)</f>
        <v/>
      </c>
      <c r="C99" t="str">
        <f>IF(A99="","",VLOOKUP(B99,Sheet6!C:D,2,0))</f>
        <v/>
      </c>
      <c r="E99" t="str">
        <f>IF(②選手情報入力!C108="","",②選手情報入力!C108)</f>
        <v/>
      </c>
      <c r="F99" t="str">
        <f>IF(E99="","",②選手情報入力!D108)</f>
        <v/>
      </c>
      <c r="G99" t="str">
        <f>IF(E99="","",IF(②選手情報入力!I108="男",1,2))</f>
        <v/>
      </c>
      <c r="H99" t="str">
        <f>IF(E99="","",VLOOKUP(data_kyogisha!Q99,Sheet3!A:G,2,0))</f>
        <v/>
      </c>
      <c r="I99" t="str">
        <f>IF(E99="","",IF(②選手情報入力!M108="","",②選手情報入力!M108))</f>
        <v/>
      </c>
      <c r="J99" s="28" t="str">
        <f>IF(E99="","",②選手情報入力!N108)</f>
        <v/>
      </c>
      <c r="K99" t="str">
        <f>IF(E99="","",VLOOKUP(data_kyogisha!U99,Sheet3!A:G,2,0))</f>
        <v/>
      </c>
      <c r="L99" t="str">
        <f>IF(E99="","",IF(②選手情報入力!P108="","",②選手情報入力!P108))</f>
        <v/>
      </c>
      <c r="M99" s="28" t="str">
        <f>IF(E99="","",②選手情報入力!Q108)</f>
        <v/>
      </c>
      <c r="N99" t="s">
        <v>1416</v>
      </c>
      <c r="O99" t="str">
        <f>IF(E99="","",IF(②選手情報入力!S108="","",②選手情報入力!S108))</f>
        <v/>
      </c>
      <c r="P99" t="s">
        <v>1416</v>
      </c>
      <c r="Q99" t="s">
        <v>1416</v>
      </c>
      <c r="R99" t="str">
        <f>IF(E99="","",IF(②選手情報入力!T108="","",IF(G99=1,IF(②選手情報入力!$U$6="","",②選手情報入力!$U$6),IF(②選手情報入力!$U$7="","",②選手情報入力!$U$7))))</f>
        <v/>
      </c>
      <c r="S99" t="str">
        <f>IF(E99="","",IF(②選手情報入力!T108="","",IF(G99=1,IF(②選手情報入力!$T$6="",0,1),IF(②選手情報入力!$T$7="",0,1))))</f>
        <v/>
      </c>
      <c r="T99" t="str">
        <f>IF(E99="","",IF(②選手情報入力!T108="","",2))</f>
        <v/>
      </c>
      <c r="U99" t="s">
        <v>1416</v>
      </c>
      <c r="V99" t="str">
        <f>IF(E99="","",IF(②選手情報入力!V108="","",IF(G99=1,IF(②選手情報入力!$W$6="","",②選手情報入力!$W$6),IF(②選手情報入力!$W$7="","",②選手情報入力!$W$7))))</f>
        <v/>
      </c>
      <c r="W99" t="str">
        <f>IF(E99="","",IF(②選手情報入力!V108="","",IF(G99=1,IF(②選手情報入力!$V$6="",0,1),IF(②選手情報入力!$V$7="",0,1))))</f>
        <v/>
      </c>
      <c r="X99" t="str">
        <f>IF(E99="","",IF(②選手情報入力!V108="","",2))</f>
        <v/>
      </c>
    </row>
    <row r="100" spans="1:24">
      <c r="A100" t="str">
        <f>IF(E100="","",data_kyogisha!A100)</f>
        <v/>
      </c>
      <c r="B100" t="str">
        <f>IF(E100="","",①団体情報入力!$C$5)</f>
        <v/>
      </c>
      <c r="C100" t="str">
        <f>IF(A100="","",VLOOKUP(B100,Sheet6!C:D,2,0))</f>
        <v/>
      </c>
      <c r="E100" t="str">
        <f>IF(②選手情報入力!C109="","",②選手情報入力!C109)</f>
        <v/>
      </c>
      <c r="F100" t="str">
        <f>IF(E100="","",②選手情報入力!D109)</f>
        <v/>
      </c>
      <c r="G100" t="str">
        <f>IF(E100="","",IF(②選手情報入力!I109="男",1,2))</f>
        <v/>
      </c>
      <c r="H100" t="str">
        <f>IF(E100="","",VLOOKUP(data_kyogisha!Q100,Sheet3!A:G,2,0))</f>
        <v/>
      </c>
      <c r="I100" t="str">
        <f>IF(E100="","",IF(②選手情報入力!M109="","",②選手情報入力!M109))</f>
        <v/>
      </c>
      <c r="J100" s="28" t="str">
        <f>IF(E100="","",②選手情報入力!N109)</f>
        <v/>
      </c>
      <c r="K100" t="str">
        <f>IF(E100="","",VLOOKUP(data_kyogisha!U100,Sheet3!A:G,2,0))</f>
        <v/>
      </c>
      <c r="L100" t="str">
        <f>IF(E100="","",IF(②選手情報入力!P109="","",②選手情報入力!P109))</f>
        <v/>
      </c>
      <c r="M100" s="28" t="str">
        <f>IF(E100="","",②選手情報入力!Q109)</f>
        <v/>
      </c>
      <c r="N100" t="s">
        <v>1416</v>
      </c>
      <c r="O100" t="str">
        <f>IF(E100="","",IF(②選手情報入力!S109="","",②選手情報入力!S109))</f>
        <v/>
      </c>
      <c r="P100" t="s">
        <v>1416</v>
      </c>
      <c r="Q100" t="s">
        <v>1416</v>
      </c>
      <c r="R100" t="str">
        <f>IF(E100="","",IF(②選手情報入力!T109="","",IF(G100=1,IF(②選手情報入力!$U$6="","",②選手情報入力!$U$6),IF(②選手情報入力!$U$7="","",②選手情報入力!$U$7))))</f>
        <v/>
      </c>
      <c r="S100" t="str">
        <f>IF(E100="","",IF(②選手情報入力!T109="","",IF(G100=1,IF(②選手情報入力!$T$6="",0,1),IF(②選手情報入力!$T$7="",0,1))))</f>
        <v/>
      </c>
      <c r="T100" t="str">
        <f>IF(E100="","",IF(②選手情報入力!T109="","",2))</f>
        <v/>
      </c>
      <c r="U100" t="s">
        <v>1416</v>
      </c>
      <c r="V100" t="str">
        <f>IF(E100="","",IF(②選手情報入力!V109="","",IF(G100=1,IF(②選手情報入力!$W$6="","",②選手情報入力!$W$6),IF(②選手情報入力!$W$7="","",②選手情報入力!$W$7))))</f>
        <v/>
      </c>
      <c r="W100" t="str">
        <f>IF(E100="","",IF(②選手情報入力!V109="","",IF(G100=1,IF(②選手情報入力!$V$6="",0,1),IF(②選手情報入力!$V$7="",0,1))))</f>
        <v/>
      </c>
      <c r="X100" t="str">
        <f>IF(E100="","",IF(②選手情報入力!V109="","",2))</f>
        <v/>
      </c>
    </row>
    <row r="101" spans="1:24">
      <c r="A101" t="str">
        <f>IF(E101="","",data_kyogisha!A101)</f>
        <v/>
      </c>
      <c r="B101" t="str">
        <f>IF(E101="","",①団体情報入力!$C$5)</f>
        <v/>
      </c>
      <c r="C101" t="str">
        <f>IF(A101="","",VLOOKUP(B101,Sheet6!C:D,2,0))</f>
        <v/>
      </c>
      <c r="E101" t="str">
        <f>IF(②選手情報入力!C110="","",②選手情報入力!C110)</f>
        <v/>
      </c>
      <c r="F101" t="str">
        <f>IF(E101="","",②選手情報入力!D110)</f>
        <v/>
      </c>
      <c r="G101" t="str">
        <f>IF(E101="","",IF(②選手情報入力!I110="男",1,2))</f>
        <v/>
      </c>
      <c r="H101" t="str">
        <f>IF(E101="","",VLOOKUP(data_kyogisha!Q101,Sheet3!A:G,2,0))</f>
        <v/>
      </c>
      <c r="I101" t="str">
        <f>IF(E101="","",IF(②選手情報入力!M110="","",②選手情報入力!M110))</f>
        <v/>
      </c>
      <c r="J101" s="28" t="str">
        <f>IF(E101="","",②選手情報入力!N110)</f>
        <v/>
      </c>
      <c r="K101" t="str">
        <f>IF(E101="","",VLOOKUP(data_kyogisha!U101,Sheet3!A:G,2,0))</f>
        <v/>
      </c>
      <c r="L101" t="str">
        <f>IF(E101="","",IF(②選手情報入力!P110="","",②選手情報入力!P110))</f>
        <v/>
      </c>
      <c r="M101" s="28" t="str">
        <f>IF(E101="","",②選手情報入力!Q110)</f>
        <v/>
      </c>
      <c r="N101" t="s">
        <v>1416</v>
      </c>
      <c r="O101" t="str">
        <f>IF(E101="","",IF(②選手情報入力!S110="","",②選手情報入力!S110))</f>
        <v/>
      </c>
      <c r="P101" t="s">
        <v>1416</v>
      </c>
      <c r="Q101" t="s">
        <v>1416</v>
      </c>
      <c r="R101" t="str">
        <f>IF(E101="","",IF(②選手情報入力!T110="","",IF(G101=1,IF(②選手情報入力!$U$6="","",②選手情報入力!$U$6),IF(②選手情報入力!$U$7="","",②選手情報入力!$U$7))))</f>
        <v/>
      </c>
      <c r="S101" t="str">
        <f>IF(E101="","",IF(②選手情報入力!T110="","",IF(G101=1,IF(②選手情報入力!$T$6="",0,1),IF(②選手情報入力!$T$7="",0,1))))</f>
        <v/>
      </c>
      <c r="T101" t="str">
        <f>IF(E101="","",IF(②選手情報入力!T110="","",2))</f>
        <v/>
      </c>
      <c r="U101" t="s">
        <v>1416</v>
      </c>
      <c r="V101" t="str">
        <f>IF(E101="","",IF(②選手情報入力!V110="","",IF(G101=1,IF(②選手情報入力!$W$6="","",②選手情報入力!$W$6),IF(②選手情報入力!$W$7="","",②選手情報入力!$W$7))))</f>
        <v/>
      </c>
      <c r="W101" t="str">
        <f>IF(E101="","",IF(②選手情報入力!V110="","",IF(G101=1,IF(②選手情報入力!$V$6="",0,1),IF(②選手情報入力!$V$7="",0,1))))</f>
        <v/>
      </c>
      <c r="X101" t="str">
        <f>IF(E101="","",IF(②選手情報入力!V110="","",2))</f>
        <v/>
      </c>
    </row>
    <row r="102" spans="1:24">
      <c r="A102" t="str">
        <f>IF(E102="","",data_kyogisha!A102)</f>
        <v/>
      </c>
      <c r="B102" t="str">
        <f>IF(E102="","",①団体情報入力!$C$5)</f>
        <v/>
      </c>
      <c r="C102" t="str">
        <f>IF(A102="","",VLOOKUP(B102,Sheet6!C:D,2,0))</f>
        <v/>
      </c>
      <c r="E102" t="str">
        <f>IF(②選手情報入力!C111="","",②選手情報入力!C111)</f>
        <v/>
      </c>
      <c r="F102" t="str">
        <f>IF(E102="","",②選手情報入力!D111)</f>
        <v/>
      </c>
      <c r="G102" t="str">
        <f>IF(E102="","",IF(②選手情報入力!I111="男",1,2))</f>
        <v/>
      </c>
      <c r="H102" t="str">
        <f>IF(E102="","",VLOOKUP(data_kyogisha!Q102,Sheet3!A:G,2,0))</f>
        <v/>
      </c>
      <c r="I102" t="str">
        <f>IF(E102="","",IF(②選手情報入力!M111="","",②選手情報入力!M111))</f>
        <v/>
      </c>
      <c r="J102" s="28" t="str">
        <f>IF(E102="","",②選手情報入力!N111)</f>
        <v/>
      </c>
      <c r="K102" t="str">
        <f>IF(E102="","",VLOOKUP(data_kyogisha!U102,Sheet3!A:G,2,0))</f>
        <v/>
      </c>
      <c r="L102" t="str">
        <f>IF(E102="","",IF(②選手情報入力!P111="","",②選手情報入力!P111))</f>
        <v/>
      </c>
      <c r="M102" s="28" t="str">
        <f>IF(E102="","",②選手情報入力!Q111)</f>
        <v/>
      </c>
      <c r="N102" t="s">
        <v>1416</v>
      </c>
      <c r="O102" t="str">
        <f>IF(E102="","",IF(②選手情報入力!S111="","",②選手情報入力!S111))</f>
        <v/>
      </c>
      <c r="P102" t="s">
        <v>1416</v>
      </c>
      <c r="Q102" t="s">
        <v>1416</v>
      </c>
      <c r="R102" t="str">
        <f>IF(E102="","",IF(②選手情報入力!T111="","",IF(G102=1,IF(②選手情報入力!$U$6="","",②選手情報入力!$U$6),IF(②選手情報入力!$U$7="","",②選手情報入力!$U$7))))</f>
        <v/>
      </c>
      <c r="S102" t="str">
        <f>IF(E102="","",IF(②選手情報入力!T111="","",IF(G102=1,IF(②選手情報入力!$T$6="",0,1),IF(②選手情報入力!$T$7="",0,1))))</f>
        <v/>
      </c>
      <c r="T102" t="str">
        <f>IF(E102="","",IF(②選手情報入力!T111="","",2))</f>
        <v/>
      </c>
      <c r="U102" t="s">
        <v>1416</v>
      </c>
      <c r="V102" t="str">
        <f>IF(E102="","",IF(②選手情報入力!V111="","",IF(G102=1,IF(②選手情報入力!$W$6="","",②選手情報入力!$W$6),IF(②選手情報入力!$W$7="","",②選手情報入力!$W$7))))</f>
        <v/>
      </c>
      <c r="W102" t="str">
        <f>IF(E102="","",IF(②選手情報入力!V111="","",IF(G102=1,IF(②選手情報入力!$V$6="",0,1),IF(②選手情報入力!$V$7="",0,1))))</f>
        <v/>
      </c>
      <c r="X102" t="str">
        <f>IF(E102="","",IF(②選手情報入力!V111="","",2))</f>
        <v/>
      </c>
    </row>
    <row r="103" spans="1:24">
      <c r="A103" t="str">
        <f>IF(E103="","",data_kyogisha!A103)</f>
        <v/>
      </c>
      <c r="B103" t="str">
        <f>IF(E103="","",①団体情報入力!$C$5)</f>
        <v/>
      </c>
      <c r="C103" t="str">
        <f>IF(A103="","",VLOOKUP(B103,Sheet6!C:D,2,0))</f>
        <v/>
      </c>
      <c r="E103" t="str">
        <f>IF(②選手情報入力!C112="","",②選手情報入力!C112)</f>
        <v/>
      </c>
      <c r="F103" t="str">
        <f>IF(E103="","",②選手情報入力!D112)</f>
        <v/>
      </c>
      <c r="G103" t="str">
        <f>IF(E103="","",IF(②選手情報入力!I112="男",1,2))</f>
        <v/>
      </c>
      <c r="H103" t="str">
        <f>IF(E103="","",VLOOKUP(data_kyogisha!Q103,Sheet3!A:G,2,0))</f>
        <v/>
      </c>
      <c r="I103" t="str">
        <f>IF(E103="","",IF(②選手情報入力!M112="","",②選手情報入力!M112))</f>
        <v/>
      </c>
      <c r="J103" s="28" t="str">
        <f>IF(E103="","",②選手情報入力!N112)</f>
        <v/>
      </c>
      <c r="K103" t="str">
        <f>IF(E103="","",VLOOKUP(data_kyogisha!U103,Sheet3!A:G,2,0))</f>
        <v/>
      </c>
      <c r="L103" t="str">
        <f>IF(E103="","",IF(②選手情報入力!P112="","",②選手情報入力!P112))</f>
        <v/>
      </c>
      <c r="M103" s="28" t="str">
        <f>IF(E103="","",②選手情報入力!Q112)</f>
        <v/>
      </c>
      <c r="N103" t="s">
        <v>1416</v>
      </c>
      <c r="O103" t="str">
        <f>IF(E103="","",IF(②選手情報入力!S112="","",②選手情報入力!S112))</f>
        <v/>
      </c>
      <c r="P103" t="s">
        <v>1416</v>
      </c>
      <c r="Q103" t="s">
        <v>1416</v>
      </c>
      <c r="R103" t="str">
        <f>IF(E103="","",IF(②選手情報入力!T112="","",IF(G103=1,IF(②選手情報入力!$U$6="","",②選手情報入力!$U$6),IF(②選手情報入力!$U$7="","",②選手情報入力!$U$7))))</f>
        <v/>
      </c>
      <c r="S103" t="str">
        <f>IF(E103="","",IF(②選手情報入力!T112="","",IF(G103=1,IF(②選手情報入力!$T$6="",0,1),IF(②選手情報入力!$T$7="",0,1))))</f>
        <v/>
      </c>
      <c r="T103" t="str">
        <f>IF(E103="","",IF(②選手情報入力!T112="","",2))</f>
        <v/>
      </c>
      <c r="U103" t="s">
        <v>1416</v>
      </c>
      <c r="V103" t="str">
        <f>IF(E103="","",IF(②選手情報入力!V112="","",IF(G103=1,IF(②選手情報入力!$W$6="","",②選手情報入力!$W$6),IF(②選手情報入力!$W$7="","",②選手情報入力!$W$7))))</f>
        <v/>
      </c>
      <c r="W103" t="str">
        <f>IF(E103="","",IF(②選手情報入力!V112="","",IF(G103=1,IF(②選手情報入力!$V$6="",0,1),IF(②選手情報入力!$V$7="",0,1))))</f>
        <v/>
      </c>
      <c r="X103" t="str">
        <f>IF(E103="","",IF(②選手情報入力!V112="","",2))</f>
        <v/>
      </c>
    </row>
    <row r="104" spans="1:24">
      <c r="A104" t="str">
        <f>IF(E104="","",data_kyogisha!A104)</f>
        <v/>
      </c>
      <c r="B104" t="str">
        <f>IF(E104="","",①団体情報入力!$C$5)</f>
        <v/>
      </c>
      <c r="C104" t="str">
        <f>IF(A104="","",VLOOKUP(B104,Sheet6!C:D,2,0))</f>
        <v/>
      </c>
      <c r="E104" t="str">
        <f>IF(②選手情報入力!C113="","",②選手情報入力!C113)</f>
        <v/>
      </c>
      <c r="F104" t="str">
        <f>IF(E104="","",②選手情報入力!D113)</f>
        <v/>
      </c>
      <c r="G104" t="str">
        <f>IF(E104="","",IF(②選手情報入力!I113="男",1,2))</f>
        <v/>
      </c>
      <c r="H104" t="str">
        <f>IF(E104="","",VLOOKUP(data_kyogisha!Q104,Sheet3!A:G,2,0))</f>
        <v/>
      </c>
      <c r="I104" t="str">
        <f>IF(E104="","",IF(②選手情報入力!M113="","",②選手情報入力!M113))</f>
        <v/>
      </c>
      <c r="J104" s="28" t="str">
        <f>IF(E104="","",②選手情報入力!N113)</f>
        <v/>
      </c>
      <c r="K104" t="str">
        <f>IF(E104="","",VLOOKUP(data_kyogisha!U104,Sheet3!A:G,2,0))</f>
        <v/>
      </c>
      <c r="L104" t="str">
        <f>IF(E104="","",IF(②選手情報入力!P113="","",②選手情報入力!P113))</f>
        <v/>
      </c>
      <c r="M104" s="28" t="str">
        <f>IF(E104="","",②選手情報入力!Q113)</f>
        <v/>
      </c>
      <c r="N104" t="s">
        <v>1416</v>
      </c>
      <c r="O104" t="str">
        <f>IF(E104="","",IF(②選手情報入力!S113="","",②選手情報入力!S113))</f>
        <v/>
      </c>
      <c r="P104" t="s">
        <v>1416</v>
      </c>
      <c r="Q104" t="s">
        <v>1416</v>
      </c>
      <c r="R104" t="str">
        <f>IF(E104="","",IF(②選手情報入力!T113="","",IF(G104=1,IF(②選手情報入力!$U$6="","",②選手情報入力!$U$6),IF(②選手情報入力!$U$7="","",②選手情報入力!$U$7))))</f>
        <v/>
      </c>
      <c r="S104" t="str">
        <f>IF(E104="","",IF(②選手情報入力!T113="","",IF(G104=1,IF(②選手情報入力!$T$6="",0,1),IF(②選手情報入力!$T$7="",0,1))))</f>
        <v/>
      </c>
      <c r="T104" t="str">
        <f>IF(E104="","",IF(②選手情報入力!T113="","",2))</f>
        <v/>
      </c>
      <c r="U104" t="s">
        <v>1416</v>
      </c>
      <c r="V104" t="str">
        <f>IF(E104="","",IF(②選手情報入力!V113="","",IF(G104=1,IF(②選手情報入力!$W$6="","",②選手情報入力!$W$6),IF(②選手情報入力!$W$7="","",②選手情報入力!$W$7))))</f>
        <v/>
      </c>
      <c r="W104" t="str">
        <f>IF(E104="","",IF(②選手情報入力!V113="","",IF(G104=1,IF(②選手情報入力!$V$6="",0,1),IF(②選手情報入力!$V$7="",0,1))))</f>
        <v/>
      </c>
      <c r="X104" t="str">
        <f>IF(E104="","",IF(②選手情報入力!V113="","",2))</f>
        <v/>
      </c>
    </row>
    <row r="105" spans="1:24">
      <c r="A105" t="str">
        <f>IF(E105="","",data_kyogisha!A105)</f>
        <v/>
      </c>
      <c r="B105" t="str">
        <f>IF(E105="","",①団体情報入力!$C$5)</f>
        <v/>
      </c>
      <c r="C105" t="str">
        <f>IF(A105="","",VLOOKUP(B105,Sheet6!C:D,2,0))</f>
        <v/>
      </c>
      <c r="E105" t="str">
        <f>IF(②選手情報入力!C114="","",②選手情報入力!C114)</f>
        <v/>
      </c>
      <c r="F105" t="str">
        <f>IF(E105="","",②選手情報入力!D114)</f>
        <v/>
      </c>
      <c r="G105" t="str">
        <f>IF(E105="","",IF(②選手情報入力!I114="男",1,2))</f>
        <v/>
      </c>
      <c r="H105" t="str">
        <f>IF(E105="","",VLOOKUP(data_kyogisha!Q105,Sheet3!A:G,2,0))</f>
        <v/>
      </c>
      <c r="I105" t="str">
        <f>IF(E105="","",IF(②選手情報入力!M114="","",②選手情報入力!M114))</f>
        <v/>
      </c>
      <c r="J105" s="28" t="str">
        <f>IF(E105="","",②選手情報入力!N114)</f>
        <v/>
      </c>
      <c r="K105" t="str">
        <f>IF(E105="","",VLOOKUP(data_kyogisha!U105,Sheet3!A:G,2,0))</f>
        <v/>
      </c>
      <c r="L105" t="str">
        <f>IF(E105="","",IF(②選手情報入力!P114="","",②選手情報入力!P114))</f>
        <v/>
      </c>
      <c r="M105" s="28" t="str">
        <f>IF(E105="","",②選手情報入力!Q114)</f>
        <v/>
      </c>
      <c r="N105" t="s">
        <v>1416</v>
      </c>
      <c r="O105" t="str">
        <f>IF(E105="","",IF(②選手情報入力!S114="","",②選手情報入力!S114))</f>
        <v/>
      </c>
      <c r="P105" t="s">
        <v>1416</v>
      </c>
      <c r="Q105" t="s">
        <v>1416</v>
      </c>
      <c r="R105" t="str">
        <f>IF(E105="","",IF(②選手情報入力!T114="","",IF(G105=1,IF(②選手情報入力!$U$6="","",②選手情報入力!$U$6),IF(②選手情報入力!$U$7="","",②選手情報入力!$U$7))))</f>
        <v/>
      </c>
      <c r="S105" t="str">
        <f>IF(E105="","",IF(②選手情報入力!T114="","",IF(G105=1,IF(②選手情報入力!$T$6="",0,1),IF(②選手情報入力!$T$7="",0,1))))</f>
        <v/>
      </c>
      <c r="T105" t="str">
        <f>IF(E105="","",IF(②選手情報入力!T114="","",2))</f>
        <v/>
      </c>
      <c r="U105" t="s">
        <v>1416</v>
      </c>
      <c r="V105" t="str">
        <f>IF(E105="","",IF(②選手情報入力!V114="","",IF(G105=1,IF(②選手情報入力!$W$6="","",②選手情報入力!$W$6),IF(②選手情報入力!$W$7="","",②選手情報入力!$W$7))))</f>
        <v/>
      </c>
      <c r="W105" t="str">
        <f>IF(E105="","",IF(②選手情報入力!V114="","",IF(G105=1,IF(②選手情報入力!$V$6="",0,1),IF(②選手情報入力!$V$7="",0,1))))</f>
        <v/>
      </c>
      <c r="X105" t="str">
        <f>IF(E105="","",IF(②選手情報入力!V114="","",2))</f>
        <v/>
      </c>
    </row>
    <row r="106" spans="1:24">
      <c r="A106" t="str">
        <f>IF(E106="","",data_kyogisha!A106)</f>
        <v/>
      </c>
      <c r="B106" t="str">
        <f>IF(E106="","",①団体情報入力!$C$5)</f>
        <v/>
      </c>
      <c r="C106" t="str">
        <f>IF(A106="","",VLOOKUP(B106,Sheet6!C:D,2,0))</f>
        <v/>
      </c>
      <c r="E106" t="str">
        <f>IF(②選手情報入力!C115="","",②選手情報入力!C115)</f>
        <v/>
      </c>
      <c r="F106" t="str">
        <f>IF(E106="","",②選手情報入力!D115)</f>
        <v/>
      </c>
      <c r="G106" t="str">
        <f>IF(E106="","",IF(②選手情報入力!I115="男",1,2))</f>
        <v/>
      </c>
      <c r="H106" t="str">
        <f>IF(E106="","",VLOOKUP(data_kyogisha!Q106,Sheet3!A:G,2,0))</f>
        <v/>
      </c>
      <c r="I106" t="str">
        <f>IF(E106="","",IF(②選手情報入力!M115="","",②選手情報入力!M115))</f>
        <v/>
      </c>
      <c r="J106" s="28" t="str">
        <f>IF(E106="","",②選手情報入力!N115)</f>
        <v/>
      </c>
      <c r="K106" t="str">
        <f>IF(E106="","",VLOOKUP(data_kyogisha!U106,Sheet3!A:G,2,0))</f>
        <v/>
      </c>
      <c r="L106" t="str">
        <f>IF(E106="","",IF(②選手情報入力!P115="","",②選手情報入力!P115))</f>
        <v/>
      </c>
      <c r="M106" s="28" t="str">
        <f>IF(E106="","",②選手情報入力!Q115)</f>
        <v/>
      </c>
      <c r="N106" t="s">
        <v>1416</v>
      </c>
      <c r="O106" t="str">
        <f>IF(E106="","",IF(②選手情報入力!S115="","",②選手情報入力!S115))</f>
        <v/>
      </c>
      <c r="P106" t="s">
        <v>1416</v>
      </c>
      <c r="Q106" t="s">
        <v>1416</v>
      </c>
      <c r="R106" t="str">
        <f>IF(E106="","",IF(②選手情報入力!T115="","",IF(G106=1,IF(②選手情報入力!$U$6="","",②選手情報入力!$U$6),IF(②選手情報入力!$U$7="","",②選手情報入力!$U$7))))</f>
        <v/>
      </c>
      <c r="S106" t="str">
        <f>IF(E106="","",IF(②選手情報入力!T115="","",IF(G106=1,IF(②選手情報入力!$T$6="",0,1),IF(②選手情報入力!$T$7="",0,1))))</f>
        <v/>
      </c>
      <c r="T106" t="str">
        <f>IF(E106="","",IF(②選手情報入力!T115="","",2))</f>
        <v/>
      </c>
      <c r="U106" t="s">
        <v>1416</v>
      </c>
      <c r="V106" t="str">
        <f>IF(E106="","",IF(②選手情報入力!V115="","",IF(G106=1,IF(②選手情報入力!$W$6="","",②選手情報入力!$W$6),IF(②選手情報入力!$W$7="","",②選手情報入力!$W$7))))</f>
        <v/>
      </c>
      <c r="W106" t="str">
        <f>IF(E106="","",IF(②選手情報入力!V115="","",IF(G106=1,IF(②選手情報入力!$V$6="",0,1),IF(②選手情報入力!$V$7="",0,1))))</f>
        <v/>
      </c>
      <c r="X106" t="str">
        <f>IF(E106="","",IF(②選手情報入力!V115="","",2))</f>
        <v/>
      </c>
    </row>
    <row r="107" spans="1:24">
      <c r="A107" t="str">
        <f>IF(E107="","",data_kyogisha!A107)</f>
        <v/>
      </c>
      <c r="B107" t="str">
        <f>IF(E107="","",①団体情報入力!$C$5)</f>
        <v/>
      </c>
      <c r="C107" t="str">
        <f>IF(A107="","",VLOOKUP(B107,Sheet6!C:D,2,0))</f>
        <v/>
      </c>
      <c r="E107" t="str">
        <f>IF(②選手情報入力!C116="","",②選手情報入力!C116)</f>
        <v/>
      </c>
      <c r="F107" t="str">
        <f>IF(E107="","",②選手情報入力!D116)</f>
        <v/>
      </c>
      <c r="G107" t="str">
        <f>IF(E107="","",IF(②選手情報入力!I116="男",1,2))</f>
        <v/>
      </c>
      <c r="H107" t="str">
        <f>IF(E107="","",VLOOKUP(data_kyogisha!Q107,Sheet3!A:G,2,0))</f>
        <v/>
      </c>
      <c r="I107" t="str">
        <f>IF(E107="","",IF(②選手情報入力!M116="","",②選手情報入力!M116))</f>
        <v/>
      </c>
      <c r="J107" s="28" t="str">
        <f>IF(E107="","",②選手情報入力!N116)</f>
        <v/>
      </c>
      <c r="K107" t="str">
        <f>IF(E107="","",VLOOKUP(data_kyogisha!U107,Sheet3!A:G,2,0))</f>
        <v/>
      </c>
      <c r="L107" t="str">
        <f>IF(E107="","",IF(②選手情報入力!P116="","",②選手情報入力!P116))</f>
        <v/>
      </c>
      <c r="M107" s="28" t="str">
        <f>IF(E107="","",②選手情報入力!Q116)</f>
        <v/>
      </c>
      <c r="N107" t="s">
        <v>1416</v>
      </c>
      <c r="O107" t="str">
        <f>IF(E107="","",IF(②選手情報入力!S116="","",②選手情報入力!S116))</f>
        <v/>
      </c>
      <c r="P107" t="s">
        <v>1416</v>
      </c>
      <c r="Q107" t="s">
        <v>1416</v>
      </c>
      <c r="R107" t="str">
        <f>IF(E107="","",IF(②選手情報入力!T116="","",IF(G107=1,IF(②選手情報入力!$U$6="","",②選手情報入力!$U$6),IF(②選手情報入力!$U$7="","",②選手情報入力!$U$7))))</f>
        <v/>
      </c>
      <c r="S107" t="str">
        <f>IF(E107="","",IF(②選手情報入力!T116="","",IF(G107=1,IF(②選手情報入力!$T$6="",0,1),IF(②選手情報入力!$T$7="",0,1))))</f>
        <v/>
      </c>
      <c r="T107" t="str">
        <f>IF(E107="","",IF(②選手情報入力!T116="","",2))</f>
        <v/>
      </c>
      <c r="U107" t="s">
        <v>1416</v>
      </c>
      <c r="V107" t="str">
        <f>IF(E107="","",IF(②選手情報入力!V116="","",IF(G107=1,IF(②選手情報入力!$W$6="","",②選手情報入力!$W$6),IF(②選手情報入力!$W$7="","",②選手情報入力!$W$7))))</f>
        <v/>
      </c>
      <c r="W107" t="str">
        <f>IF(E107="","",IF(②選手情報入力!V116="","",IF(G107=1,IF(②選手情報入力!$V$6="",0,1),IF(②選手情報入力!$V$7="",0,1))))</f>
        <v/>
      </c>
      <c r="X107" t="str">
        <f>IF(E107="","",IF(②選手情報入力!V116="","",2))</f>
        <v/>
      </c>
    </row>
    <row r="108" spans="1:24">
      <c r="A108" t="str">
        <f>IF(E108="","",data_kyogisha!A108)</f>
        <v/>
      </c>
      <c r="B108" t="str">
        <f>IF(E108="","",①団体情報入力!$C$5)</f>
        <v/>
      </c>
      <c r="C108" t="str">
        <f>IF(A108="","",VLOOKUP(B108,Sheet6!C:D,2,0))</f>
        <v/>
      </c>
      <c r="E108" t="str">
        <f>IF(②選手情報入力!C117="","",②選手情報入力!C117)</f>
        <v/>
      </c>
      <c r="F108" t="str">
        <f>IF(E108="","",②選手情報入力!D117)</f>
        <v/>
      </c>
      <c r="G108" t="str">
        <f>IF(E108="","",IF(②選手情報入力!I117="男",1,2))</f>
        <v/>
      </c>
      <c r="H108" t="str">
        <f>IF(E108="","",VLOOKUP(data_kyogisha!Q108,Sheet3!A:G,2,0))</f>
        <v/>
      </c>
      <c r="I108" t="str">
        <f>IF(E108="","",IF(②選手情報入力!M117="","",②選手情報入力!M117))</f>
        <v/>
      </c>
      <c r="J108" s="28" t="str">
        <f>IF(E108="","",②選手情報入力!N117)</f>
        <v/>
      </c>
      <c r="K108" t="str">
        <f>IF(E108="","",VLOOKUP(data_kyogisha!U108,Sheet3!A:G,2,0))</f>
        <v/>
      </c>
      <c r="L108" t="str">
        <f>IF(E108="","",IF(②選手情報入力!P117="","",②選手情報入力!P117))</f>
        <v/>
      </c>
      <c r="M108" s="28" t="str">
        <f>IF(E108="","",②選手情報入力!Q117)</f>
        <v/>
      </c>
      <c r="N108" t="s">
        <v>1416</v>
      </c>
      <c r="O108" t="str">
        <f>IF(E108="","",IF(②選手情報入力!S117="","",②選手情報入力!S117))</f>
        <v/>
      </c>
      <c r="P108" t="s">
        <v>1416</v>
      </c>
      <c r="Q108" t="s">
        <v>1416</v>
      </c>
      <c r="R108" t="str">
        <f>IF(E108="","",IF(②選手情報入力!T117="","",IF(G108=1,IF(②選手情報入力!$U$6="","",②選手情報入力!$U$6),IF(②選手情報入力!$U$7="","",②選手情報入力!$U$7))))</f>
        <v/>
      </c>
      <c r="S108" t="str">
        <f>IF(E108="","",IF(②選手情報入力!T117="","",IF(G108=1,IF(②選手情報入力!$T$6="",0,1),IF(②選手情報入力!$T$7="",0,1))))</f>
        <v/>
      </c>
      <c r="T108" t="str">
        <f>IF(E108="","",IF(②選手情報入力!T117="","",2))</f>
        <v/>
      </c>
      <c r="U108" t="s">
        <v>1416</v>
      </c>
      <c r="V108" t="str">
        <f>IF(E108="","",IF(②選手情報入力!V117="","",IF(G108=1,IF(②選手情報入力!$W$6="","",②選手情報入力!$W$6),IF(②選手情報入力!$W$7="","",②選手情報入力!$W$7))))</f>
        <v/>
      </c>
      <c r="W108" t="str">
        <f>IF(E108="","",IF(②選手情報入力!V117="","",IF(G108=1,IF(②選手情報入力!$V$6="",0,1),IF(②選手情報入力!$V$7="",0,1))))</f>
        <v/>
      </c>
      <c r="X108" t="str">
        <f>IF(E108="","",IF(②選手情報入力!V117="","",2))</f>
        <v/>
      </c>
    </row>
    <row r="109" spans="1:24">
      <c r="A109" t="str">
        <f>IF(E109="","",data_kyogisha!A109)</f>
        <v/>
      </c>
      <c r="B109" t="str">
        <f>IF(E109="","",①団体情報入力!$C$5)</f>
        <v/>
      </c>
      <c r="C109" t="str">
        <f>IF(A109="","",VLOOKUP(B109,Sheet6!C:D,2,0))</f>
        <v/>
      </c>
      <c r="E109" t="str">
        <f>IF(②選手情報入力!C118="","",②選手情報入力!C118)</f>
        <v/>
      </c>
      <c r="F109" t="str">
        <f>IF(E109="","",②選手情報入力!D118)</f>
        <v/>
      </c>
      <c r="G109" t="str">
        <f>IF(E109="","",IF(②選手情報入力!I118="男",1,2))</f>
        <v/>
      </c>
      <c r="H109" t="str">
        <f>IF(E109="","",VLOOKUP(data_kyogisha!Q109,Sheet3!A:G,2,0))</f>
        <v/>
      </c>
      <c r="I109" t="str">
        <f>IF(E109="","",IF(②選手情報入力!M118="","",②選手情報入力!M118))</f>
        <v/>
      </c>
      <c r="J109" s="28" t="str">
        <f>IF(E109="","",②選手情報入力!N118)</f>
        <v/>
      </c>
      <c r="K109" t="str">
        <f>IF(E109="","",VLOOKUP(data_kyogisha!U109,Sheet3!A:G,2,0))</f>
        <v/>
      </c>
      <c r="L109" t="str">
        <f>IF(E109="","",IF(②選手情報入力!P118="","",②選手情報入力!P118))</f>
        <v/>
      </c>
      <c r="M109" s="28" t="str">
        <f>IF(E109="","",②選手情報入力!Q118)</f>
        <v/>
      </c>
      <c r="N109" t="s">
        <v>1416</v>
      </c>
      <c r="O109" t="str">
        <f>IF(E109="","",IF(②選手情報入力!S118="","",②選手情報入力!S118))</f>
        <v/>
      </c>
      <c r="P109" t="s">
        <v>1416</v>
      </c>
      <c r="Q109" t="s">
        <v>1416</v>
      </c>
      <c r="R109" t="str">
        <f>IF(E109="","",IF(②選手情報入力!T118="","",IF(G109=1,IF(②選手情報入力!$U$6="","",②選手情報入力!$U$6),IF(②選手情報入力!$U$7="","",②選手情報入力!$U$7))))</f>
        <v/>
      </c>
      <c r="S109" t="str">
        <f>IF(E109="","",IF(②選手情報入力!T118="","",IF(G109=1,IF(②選手情報入力!$T$6="",0,1),IF(②選手情報入力!$T$7="",0,1))))</f>
        <v/>
      </c>
      <c r="T109" t="str">
        <f>IF(E109="","",IF(②選手情報入力!T118="","",2))</f>
        <v/>
      </c>
      <c r="U109" t="s">
        <v>1416</v>
      </c>
      <c r="V109" t="str">
        <f>IF(E109="","",IF(②選手情報入力!V118="","",IF(G109=1,IF(②選手情報入力!$W$6="","",②選手情報入力!$W$6),IF(②選手情報入力!$W$7="","",②選手情報入力!$W$7))))</f>
        <v/>
      </c>
      <c r="W109" t="str">
        <f>IF(E109="","",IF(②選手情報入力!V118="","",IF(G109=1,IF(②選手情報入力!$V$6="",0,1),IF(②選手情報入力!$V$7="",0,1))))</f>
        <v/>
      </c>
      <c r="X109" t="str">
        <f>IF(E109="","",IF(②選手情報入力!V118="","",2))</f>
        <v/>
      </c>
    </row>
    <row r="110" spans="1:24">
      <c r="A110" t="str">
        <f>IF(E110="","",data_kyogisha!A110)</f>
        <v/>
      </c>
      <c r="B110" t="str">
        <f>IF(E110="","",①団体情報入力!$C$5)</f>
        <v/>
      </c>
      <c r="C110" t="str">
        <f>IF(A110="","",VLOOKUP(B110,Sheet6!C:D,2,0))</f>
        <v/>
      </c>
      <c r="E110" t="str">
        <f>IF(②選手情報入力!C119="","",②選手情報入力!C119)</f>
        <v/>
      </c>
      <c r="F110" t="str">
        <f>IF(E110="","",②選手情報入力!D119)</f>
        <v/>
      </c>
      <c r="G110" t="str">
        <f>IF(E110="","",IF(②選手情報入力!I119="男",1,2))</f>
        <v/>
      </c>
      <c r="H110" t="str">
        <f>IF(E110="","",VLOOKUP(data_kyogisha!Q110,Sheet3!A:G,2,0))</f>
        <v/>
      </c>
      <c r="I110" t="str">
        <f>IF(E110="","",IF(②選手情報入力!M119="","",②選手情報入力!M119))</f>
        <v/>
      </c>
      <c r="J110" s="28" t="str">
        <f>IF(E110="","",②選手情報入力!N119)</f>
        <v/>
      </c>
      <c r="K110" t="str">
        <f>IF(E110="","",VLOOKUP(data_kyogisha!U110,Sheet3!A:G,2,0))</f>
        <v/>
      </c>
      <c r="L110" t="str">
        <f>IF(E110="","",IF(②選手情報入力!P119="","",②選手情報入力!P119))</f>
        <v/>
      </c>
      <c r="M110" s="28" t="str">
        <f>IF(E110="","",②選手情報入力!Q119)</f>
        <v/>
      </c>
      <c r="N110" t="s">
        <v>1416</v>
      </c>
      <c r="O110" t="str">
        <f>IF(E110="","",IF(②選手情報入力!S119="","",②選手情報入力!S119))</f>
        <v/>
      </c>
      <c r="P110" t="s">
        <v>1416</v>
      </c>
      <c r="Q110" t="s">
        <v>1416</v>
      </c>
      <c r="R110" t="str">
        <f>IF(E110="","",IF(②選手情報入力!T119="","",IF(G110=1,IF(②選手情報入力!$U$6="","",②選手情報入力!$U$6),IF(②選手情報入力!$U$7="","",②選手情報入力!$U$7))))</f>
        <v/>
      </c>
      <c r="S110" t="str">
        <f>IF(E110="","",IF(②選手情報入力!T119="","",IF(G110=1,IF(②選手情報入力!$T$6="",0,1),IF(②選手情報入力!$T$7="",0,1))))</f>
        <v/>
      </c>
      <c r="T110" t="str">
        <f>IF(E110="","",IF(②選手情報入力!T119="","",2))</f>
        <v/>
      </c>
      <c r="U110" t="s">
        <v>1416</v>
      </c>
      <c r="V110" t="str">
        <f>IF(E110="","",IF(②選手情報入力!V119="","",IF(G110=1,IF(②選手情報入力!$W$6="","",②選手情報入力!$W$6),IF(②選手情報入力!$W$7="","",②選手情報入力!$W$7))))</f>
        <v/>
      </c>
      <c r="W110" t="str">
        <f>IF(E110="","",IF(②選手情報入力!V119="","",IF(G110=1,IF(②選手情報入力!$V$6="",0,1),IF(②選手情報入力!$V$7="",0,1))))</f>
        <v/>
      </c>
      <c r="X110" t="str">
        <f>IF(E110="","",IF(②選手情報入力!V119="","",2))</f>
        <v/>
      </c>
    </row>
    <row r="111" spans="1:24">
      <c r="A111" t="str">
        <f>IF(E111="","",data_kyogisha!A111)</f>
        <v/>
      </c>
      <c r="B111" t="str">
        <f>IF(E111="","",①団体情報入力!$C$5)</f>
        <v/>
      </c>
      <c r="C111" t="str">
        <f>IF(A111="","",VLOOKUP(B111,Sheet6!C:D,2,0))</f>
        <v/>
      </c>
      <c r="E111" t="str">
        <f>IF(②選手情報入力!C120="","",②選手情報入力!C120)</f>
        <v/>
      </c>
      <c r="F111" t="str">
        <f>IF(E111="","",②選手情報入力!D120)</f>
        <v/>
      </c>
      <c r="G111" t="str">
        <f>IF(E111="","",IF(②選手情報入力!I120="男",1,2))</f>
        <v/>
      </c>
      <c r="H111" t="str">
        <f>IF(E111="","",VLOOKUP(data_kyogisha!Q111,Sheet3!A:G,2,0))</f>
        <v/>
      </c>
      <c r="I111" t="str">
        <f>IF(E111="","",IF(②選手情報入力!M120="","",②選手情報入力!M120))</f>
        <v/>
      </c>
      <c r="J111" s="28" t="str">
        <f>IF(E111="","",②選手情報入力!N120)</f>
        <v/>
      </c>
      <c r="K111" t="str">
        <f>IF(E111="","",VLOOKUP(data_kyogisha!U111,Sheet3!A:G,2,0))</f>
        <v/>
      </c>
      <c r="L111" t="str">
        <f>IF(E111="","",IF(②選手情報入力!P120="","",②選手情報入力!P120))</f>
        <v/>
      </c>
      <c r="M111" s="28" t="str">
        <f>IF(E111="","",②選手情報入力!Q120)</f>
        <v/>
      </c>
      <c r="N111" t="s">
        <v>1416</v>
      </c>
      <c r="O111" t="str">
        <f>IF(E111="","",IF(②選手情報入力!S120="","",②選手情報入力!S120))</f>
        <v/>
      </c>
      <c r="P111" t="s">
        <v>1416</v>
      </c>
      <c r="Q111" t="s">
        <v>1416</v>
      </c>
      <c r="R111" t="str">
        <f>IF(E111="","",IF(②選手情報入力!T120="","",IF(G111=1,IF(②選手情報入力!$U$6="","",②選手情報入力!$U$6),IF(②選手情報入力!$U$7="","",②選手情報入力!$U$7))))</f>
        <v/>
      </c>
      <c r="S111" t="str">
        <f>IF(E111="","",IF(②選手情報入力!T120="","",IF(G111=1,IF(②選手情報入力!$T$6="",0,1),IF(②選手情報入力!$T$7="",0,1))))</f>
        <v/>
      </c>
      <c r="T111" t="str">
        <f>IF(E111="","",IF(②選手情報入力!T120="","",2))</f>
        <v/>
      </c>
      <c r="U111" t="s">
        <v>1416</v>
      </c>
      <c r="V111" t="str">
        <f>IF(E111="","",IF(②選手情報入力!V120="","",IF(G111=1,IF(②選手情報入力!$W$6="","",②選手情報入力!$W$6),IF(②選手情報入力!$W$7="","",②選手情報入力!$W$7))))</f>
        <v/>
      </c>
      <c r="W111" t="str">
        <f>IF(E111="","",IF(②選手情報入力!V120="","",IF(G111=1,IF(②選手情報入力!$V$6="",0,1),IF(②選手情報入力!$V$7="",0,1))))</f>
        <v/>
      </c>
      <c r="X111" t="str">
        <f>IF(E111="","",IF(②選手情報入力!V120="","",2))</f>
        <v/>
      </c>
    </row>
    <row r="112" spans="1:24">
      <c r="A112" t="str">
        <f>IF(E112="","",data_kyogisha!A112)</f>
        <v/>
      </c>
      <c r="B112" t="str">
        <f>IF(E112="","",①団体情報入力!$C$5)</f>
        <v/>
      </c>
      <c r="C112" t="str">
        <f>IF(A112="","",VLOOKUP(B112,Sheet6!C:D,2,0))</f>
        <v/>
      </c>
      <c r="E112" t="str">
        <f>IF(②選手情報入力!C121="","",②選手情報入力!C121)</f>
        <v/>
      </c>
      <c r="F112" t="str">
        <f>IF(E112="","",②選手情報入力!D121)</f>
        <v/>
      </c>
      <c r="G112" t="str">
        <f>IF(E112="","",IF(②選手情報入力!I121="男",1,2))</f>
        <v/>
      </c>
      <c r="H112" t="str">
        <f>IF(E112="","",VLOOKUP(data_kyogisha!Q112,Sheet3!A:G,2,0))</f>
        <v/>
      </c>
      <c r="I112" t="str">
        <f>IF(E112="","",IF(②選手情報入力!M121="","",②選手情報入力!M121))</f>
        <v/>
      </c>
      <c r="J112" s="28" t="str">
        <f>IF(E112="","",②選手情報入力!N121)</f>
        <v/>
      </c>
      <c r="K112" t="str">
        <f>IF(E112="","",VLOOKUP(data_kyogisha!U112,Sheet3!A:G,2,0))</f>
        <v/>
      </c>
      <c r="L112" t="str">
        <f>IF(E112="","",IF(②選手情報入力!P121="","",②選手情報入力!P121))</f>
        <v/>
      </c>
      <c r="M112" s="28" t="str">
        <f>IF(E112="","",②選手情報入力!Q121)</f>
        <v/>
      </c>
      <c r="N112" t="s">
        <v>1416</v>
      </c>
      <c r="O112" t="str">
        <f>IF(E112="","",IF(②選手情報入力!S121="","",②選手情報入力!S121))</f>
        <v/>
      </c>
      <c r="P112" t="s">
        <v>1416</v>
      </c>
      <c r="Q112" t="s">
        <v>1416</v>
      </c>
      <c r="R112" t="str">
        <f>IF(E112="","",IF(②選手情報入力!T121="","",IF(G112=1,IF(②選手情報入力!$U$6="","",②選手情報入力!$U$6),IF(②選手情報入力!$U$7="","",②選手情報入力!$U$7))))</f>
        <v/>
      </c>
      <c r="S112" t="str">
        <f>IF(E112="","",IF(②選手情報入力!T121="","",IF(G112=1,IF(②選手情報入力!$T$6="",0,1),IF(②選手情報入力!$T$7="",0,1))))</f>
        <v/>
      </c>
      <c r="T112" t="str">
        <f>IF(E112="","",IF(②選手情報入力!T121="","",2))</f>
        <v/>
      </c>
      <c r="U112" t="s">
        <v>1416</v>
      </c>
      <c r="V112" t="str">
        <f>IF(E112="","",IF(②選手情報入力!V121="","",IF(G112=1,IF(②選手情報入力!$W$6="","",②選手情報入力!$W$6),IF(②選手情報入力!$W$7="","",②選手情報入力!$W$7))))</f>
        <v/>
      </c>
      <c r="W112" t="str">
        <f>IF(E112="","",IF(②選手情報入力!V121="","",IF(G112=1,IF(②選手情報入力!$V$6="",0,1),IF(②選手情報入力!$V$7="",0,1))))</f>
        <v/>
      </c>
      <c r="X112" t="str">
        <f>IF(E112="","",IF(②選手情報入力!V121="","",2))</f>
        <v/>
      </c>
    </row>
    <row r="113" spans="1:24">
      <c r="A113" t="str">
        <f>IF(E113="","",data_kyogisha!A113)</f>
        <v/>
      </c>
      <c r="B113" t="str">
        <f>IF(E113="","",①団体情報入力!$C$5)</f>
        <v/>
      </c>
      <c r="C113" t="str">
        <f>IF(A113="","",VLOOKUP(B113,Sheet6!C:D,2,0))</f>
        <v/>
      </c>
      <c r="E113" t="str">
        <f>IF(②選手情報入力!C122="","",②選手情報入力!C122)</f>
        <v/>
      </c>
      <c r="F113" t="str">
        <f>IF(E113="","",②選手情報入力!D122)</f>
        <v/>
      </c>
      <c r="G113" t="str">
        <f>IF(E113="","",IF(②選手情報入力!I122="男",1,2))</f>
        <v/>
      </c>
      <c r="H113" t="str">
        <f>IF(E113="","",VLOOKUP(data_kyogisha!Q113,Sheet3!A:G,2,0))</f>
        <v/>
      </c>
      <c r="I113" t="str">
        <f>IF(E113="","",IF(②選手情報入力!M122="","",②選手情報入力!M122))</f>
        <v/>
      </c>
      <c r="J113" s="28" t="str">
        <f>IF(E113="","",②選手情報入力!N122)</f>
        <v/>
      </c>
      <c r="K113" t="str">
        <f>IF(E113="","",VLOOKUP(data_kyogisha!U113,Sheet3!A:G,2,0))</f>
        <v/>
      </c>
      <c r="L113" t="str">
        <f>IF(E113="","",IF(②選手情報入力!P122="","",②選手情報入力!P122))</f>
        <v/>
      </c>
      <c r="M113" s="28" t="str">
        <f>IF(E113="","",②選手情報入力!Q122)</f>
        <v/>
      </c>
      <c r="N113" t="s">
        <v>1416</v>
      </c>
      <c r="O113" t="str">
        <f>IF(E113="","",IF(②選手情報入力!S122="","",②選手情報入力!S122))</f>
        <v/>
      </c>
      <c r="P113" t="s">
        <v>1416</v>
      </c>
      <c r="Q113" t="s">
        <v>1416</v>
      </c>
      <c r="R113" t="str">
        <f>IF(E113="","",IF(②選手情報入力!T122="","",IF(G113=1,IF(②選手情報入力!$U$6="","",②選手情報入力!$U$6),IF(②選手情報入力!$U$7="","",②選手情報入力!$U$7))))</f>
        <v/>
      </c>
      <c r="S113" t="str">
        <f>IF(E113="","",IF(②選手情報入力!T122="","",IF(G113=1,IF(②選手情報入力!$T$6="",0,1),IF(②選手情報入力!$T$7="",0,1))))</f>
        <v/>
      </c>
      <c r="T113" t="str">
        <f>IF(E113="","",IF(②選手情報入力!T122="","",2))</f>
        <v/>
      </c>
      <c r="U113" t="s">
        <v>1416</v>
      </c>
      <c r="V113" t="str">
        <f>IF(E113="","",IF(②選手情報入力!V122="","",IF(G113=1,IF(②選手情報入力!$W$6="","",②選手情報入力!$W$6),IF(②選手情報入力!$W$7="","",②選手情報入力!$W$7))))</f>
        <v/>
      </c>
      <c r="W113" t="str">
        <f>IF(E113="","",IF(②選手情報入力!V122="","",IF(G113=1,IF(②選手情報入力!$V$6="",0,1),IF(②選手情報入力!$V$7="",0,1))))</f>
        <v/>
      </c>
      <c r="X113" t="str">
        <f>IF(E113="","",IF(②選手情報入力!V122="","",2))</f>
        <v/>
      </c>
    </row>
    <row r="114" spans="1:24">
      <c r="A114" t="str">
        <f>IF(E114="","",data_kyogisha!A114)</f>
        <v/>
      </c>
      <c r="B114" t="str">
        <f>IF(E114="","",①団体情報入力!$C$5)</f>
        <v/>
      </c>
      <c r="C114" t="str">
        <f>IF(A114="","",VLOOKUP(B114,Sheet6!C:D,2,0))</f>
        <v/>
      </c>
      <c r="E114" t="str">
        <f>IF(②選手情報入力!C123="","",②選手情報入力!C123)</f>
        <v/>
      </c>
      <c r="F114" t="str">
        <f>IF(E114="","",②選手情報入力!D123)</f>
        <v/>
      </c>
      <c r="G114" t="str">
        <f>IF(E114="","",IF(②選手情報入力!I123="男",1,2))</f>
        <v/>
      </c>
      <c r="H114" t="str">
        <f>IF(E114="","",VLOOKUP(data_kyogisha!Q114,Sheet3!A:G,2,0))</f>
        <v/>
      </c>
      <c r="I114" t="str">
        <f>IF(E114="","",IF(②選手情報入力!M123="","",②選手情報入力!M123))</f>
        <v/>
      </c>
      <c r="J114" s="28" t="str">
        <f>IF(E114="","",②選手情報入力!N123)</f>
        <v/>
      </c>
      <c r="K114" t="str">
        <f>IF(E114="","",VLOOKUP(data_kyogisha!U114,Sheet3!A:G,2,0))</f>
        <v/>
      </c>
      <c r="L114" t="str">
        <f>IF(E114="","",IF(②選手情報入力!P123="","",②選手情報入力!P123))</f>
        <v/>
      </c>
      <c r="M114" s="28" t="str">
        <f>IF(E114="","",②選手情報入力!Q123)</f>
        <v/>
      </c>
      <c r="N114" t="s">
        <v>1416</v>
      </c>
      <c r="O114" t="str">
        <f>IF(E114="","",IF(②選手情報入力!S123="","",②選手情報入力!S123))</f>
        <v/>
      </c>
      <c r="P114" t="s">
        <v>1416</v>
      </c>
      <c r="Q114" t="s">
        <v>1416</v>
      </c>
      <c r="R114" t="str">
        <f>IF(E114="","",IF(②選手情報入力!T123="","",IF(G114=1,IF(②選手情報入力!$U$6="","",②選手情報入力!$U$6),IF(②選手情報入力!$U$7="","",②選手情報入力!$U$7))))</f>
        <v/>
      </c>
      <c r="S114" t="str">
        <f>IF(E114="","",IF(②選手情報入力!T123="","",IF(G114=1,IF(②選手情報入力!$T$6="",0,1),IF(②選手情報入力!$T$7="",0,1))))</f>
        <v/>
      </c>
      <c r="T114" t="str">
        <f>IF(E114="","",IF(②選手情報入力!T123="","",2))</f>
        <v/>
      </c>
      <c r="U114" t="s">
        <v>1416</v>
      </c>
      <c r="V114" t="str">
        <f>IF(E114="","",IF(②選手情報入力!V123="","",IF(G114=1,IF(②選手情報入力!$W$6="","",②選手情報入力!$W$6),IF(②選手情報入力!$W$7="","",②選手情報入力!$W$7))))</f>
        <v/>
      </c>
      <c r="W114" t="str">
        <f>IF(E114="","",IF(②選手情報入力!V123="","",IF(G114=1,IF(②選手情報入力!$V$6="",0,1),IF(②選手情報入力!$V$7="",0,1))))</f>
        <v/>
      </c>
      <c r="X114" t="str">
        <f>IF(E114="","",IF(②選手情報入力!V123="","",2))</f>
        <v/>
      </c>
    </row>
    <row r="115" spans="1:24">
      <c r="A115" t="str">
        <f>IF(E115="","",data_kyogisha!A115)</f>
        <v/>
      </c>
      <c r="B115" t="str">
        <f>IF(E115="","",①団体情報入力!$C$5)</f>
        <v/>
      </c>
      <c r="C115" t="str">
        <f>IF(A115="","",VLOOKUP(B115,Sheet6!C:D,2,0))</f>
        <v/>
      </c>
      <c r="E115" t="str">
        <f>IF(②選手情報入力!C124="","",②選手情報入力!C124)</f>
        <v/>
      </c>
      <c r="F115" t="str">
        <f>IF(E115="","",②選手情報入力!D124)</f>
        <v/>
      </c>
      <c r="G115" t="str">
        <f>IF(E115="","",IF(②選手情報入力!I124="男",1,2))</f>
        <v/>
      </c>
      <c r="H115" t="str">
        <f>IF(E115="","",VLOOKUP(data_kyogisha!Q115,Sheet3!A:G,2,0))</f>
        <v/>
      </c>
      <c r="I115" t="str">
        <f>IF(E115="","",IF(②選手情報入力!M124="","",②選手情報入力!M124))</f>
        <v/>
      </c>
      <c r="J115" s="28" t="str">
        <f>IF(E115="","",②選手情報入力!N124)</f>
        <v/>
      </c>
      <c r="K115" t="str">
        <f>IF(E115="","",VLOOKUP(data_kyogisha!U115,Sheet3!A:G,2,0))</f>
        <v/>
      </c>
      <c r="L115" t="str">
        <f>IF(E115="","",IF(②選手情報入力!P124="","",②選手情報入力!P124))</f>
        <v/>
      </c>
      <c r="M115" s="28" t="str">
        <f>IF(E115="","",②選手情報入力!Q124)</f>
        <v/>
      </c>
      <c r="N115" t="s">
        <v>1416</v>
      </c>
      <c r="O115" t="str">
        <f>IF(E115="","",IF(②選手情報入力!S124="","",②選手情報入力!S124))</f>
        <v/>
      </c>
      <c r="P115" t="s">
        <v>1416</v>
      </c>
      <c r="Q115" t="s">
        <v>1416</v>
      </c>
      <c r="R115" t="str">
        <f>IF(E115="","",IF(②選手情報入力!T124="","",IF(G115=1,IF(②選手情報入力!$U$6="","",②選手情報入力!$U$6),IF(②選手情報入力!$U$7="","",②選手情報入力!$U$7))))</f>
        <v/>
      </c>
      <c r="S115" t="str">
        <f>IF(E115="","",IF(②選手情報入力!T124="","",IF(G115=1,IF(②選手情報入力!$T$6="",0,1),IF(②選手情報入力!$T$7="",0,1))))</f>
        <v/>
      </c>
      <c r="T115" t="str">
        <f>IF(E115="","",IF(②選手情報入力!T124="","",2))</f>
        <v/>
      </c>
      <c r="U115" t="s">
        <v>1416</v>
      </c>
      <c r="V115" t="str">
        <f>IF(E115="","",IF(②選手情報入力!V124="","",IF(G115=1,IF(②選手情報入力!$W$6="","",②選手情報入力!$W$6),IF(②選手情報入力!$W$7="","",②選手情報入力!$W$7))))</f>
        <v/>
      </c>
      <c r="W115" t="str">
        <f>IF(E115="","",IF(②選手情報入力!V124="","",IF(G115=1,IF(②選手情報入力!$V$6="",0,1),IF(②選手情報入力!$V$7="",0,1))))</f>
        <v/>
      </c>
      <c r="X115" t="str">
        <f>IF(E115="","",IF(②選手情報入力!V124="","",2))</f>
        <v/>
      </c>
    </row>
    <row r="116" spans="1:24">
      <c r="A116" t="str">
        <f>IF(E116="","",data_kyogisha!A116)</f>
        <v/>
      </c>
      <c r="B116" t="str">
        <f>IF(E116="","",①団体情報入力!$C$5)</f>
        <v/>
      </c>
      <c r="C116" t="str">
        <f>IF(A116="","",VLOOKUP(B116,Sheet6!C:D,2,0))</f>
        <v/>
      </c>
      <c r="E116" t="str">
        <f>IF(②選手情報入力!C125="","",②選手情報入力!C125)</f>
        <v/>
      </c>
      <c r="F116" t="str">
        <f>IF(E116="","",②選手情報入力!D125)</f>
        <v/>
      </c>
      <c r="G116" t="str">
        <f>IF(E116="","",IF(②選手情報入力!I125="男",1,2))</f>
        <v/>
      </c>
      <c r="H116" t="str">
        <f>IF(E116="","",VLOOKUP(data_kyogisha!Q116,Sheet3!A:G,2,0))</f>
        <v/>
      </c>
      <c r="I116" t="str">
        <f>IF(E116="","",IF(②選手情報入力!M125="","",②選手情報入力!M125))</f>
        <v/>
      </c>
      <c r="J116" s="28" t="str">
        <f>IF(E116="","",②選手情報入力!N125)</f>
        <v/>
      </c>
      <c r="K116" t="str">
        <f>IF(E116="","",VLOOKUP(data_kyogisha!U116,Sheet3!A:G,2,0))</f>
        <v/>
      </c>
      <c r="L116" t="str">
        <f>IF(E116="","",IF(②選手情報入力!P125="","",②選手情報入力!P125))</f>
        <v/>
      </c>
      <c r="M116" s="28" t="str">
        <f>IF(E116="","",②選手情報入力!Q125)</f>
        <v/>
      </c>
      <c r="N116" t="s">
        <v>1416</v>
      </c>
      <c r="O116" t="str">
        <f>IF(E116="","",IF(②選手情報入力!S125="","",②選手情報入力!S125))</f>
        <v/>
      </c>
      <c r="P116" t="s">
        <v>1416</v>
      </c>
      <c r="Q116" t="s">
        <v>1416</v>
      </c>
      <c r="R116" t="str">
        <f>IF(E116="","",IF(②選手情報入力!T125="","",IF(G116=1,IF(②選手情報入力!$U$6="","",②選手情報入力!$U$6),IF(②選手情報入力!$U$7="","",②選手情報入力!$U$7))))</f>
        <v/>
      </c>
      <c r="S116" t="str">
        <f>IF(E116="","",IF(②選手情報入力!T125="","",IF(G116=1,IF(②選手情報入力!$T$6="",0,1),IF(②選手情報入力!$T$7="",0,1))))</f>
        <v/>
      </c>
      <c r="T116" t="str">
        <f>IF(E116="","",IF(②選手情報入力!T125="","",2))</f>
        <v/>
      </c>
      <c r="U116" t="s">
        <v>1416</v>
      </c>
      <c r="V116" t="str">
        <f>IF(E116="","",IF(②選手情報入力!V125="","",IF(G116=1,IF(②選手情報入力!$W$6="","",②選手情報入力!$W$6),IF(②選手情報入力!$W$7="","",②選手情報入力!$W$7))))</f>
        <v/>
      </c>
      <c r="W116" t="str">
        <f>IF(E116="","",IF(②選手情報入力!V125="","",IF(G116=1,IF(②選手情報入力!$V$6="",0,1),IF(②選手情報入力!$V$7="",0,1))))</f>
        <v/>
      </c>
      <c r="X116" t="str">
        <f>IF(E116="","",IF(②選手情報入力!V125="","",2))</f>
        <v/>
      </c>
    </row>
    <row r="117" spans="1:24">
      <c r="A117" t="str">
        <f>IF(E117="","",data_kyogisha!A117)</f>
        <v/>
      </c>
      <c r="B117" t="str">
        <f>IF(E117="","",①団体情報入力!$C$5)</f>
        <v/>
      </c>
      <c r="C117" t="str">
        <f>IF(A117="","",VLOOKUP(B117,Sheet6!C:D,2,0))</f>
        <v/>
      </c>
      <c r="E117" t="str">
        <f>IF(②選手情報入力!C126="","",②選手情報入力!C126)</f>
        <v/>
      </c>
      <c r="F117" t="str">
        <f>IF(E117="","",②選手情報入力!D126)</f>
        <v/>
      </c>
      <c r="G117" t="str">
        <f>IF(E117="","",IF(②選手情報入力!I126="男",1,2))</f>
        <v/>
      </c>
      <c r="H117" t="str">
        <f>IF(E117="","",VLOOKUP(data_kyogisha!Q117,Sheet3!A:G,2,0))</f>
        <v/>
      </c>
      <c r="I117" t="str">
        <f>IF(E117="","",IF(②選手情報入力!M126="","",②選手情報入力!M126))</f>
        <v/>
      </c>
      <c r="J117" s="28" t="str">
        <f>IF(E117="","",②選手情報入力!N126)</f>
        <v/>
      </c>
      <c r="K117" t="str">
        <f>IF(E117="","",VLOOKUP(data_kyogisha!U117,Sheet3!A:G,2,0))</f>
        <v/>
      </c>
      <c r="L117" t="str">
        <f>IF(E117="","",IF(②選手情報入力!P126="","",②選手情報入力!P126))</f>
        <v/>
      </c>
      <c r="M117" s="28" t="str">
        <f>IF(E117="","",②選手情報入力!Q126)</f>
        <v/>
      </c>
      <c r="N117" t="s">
        <v>1416</v>
      </c>
      <c r="O117" t="str">
        <f>IF(E117="","",IF(②選手情報入力!S126="","",②選手情報入力!S126))</f>
        <v/>
      </c>
      <c r="P117" t="s">
        <v>1416</v>
      </c>
      <c r="Q117" t="s">
        <v>1416</v>
      </c>
      <c r="R117" t="str">
        <f>IF(E117="","",IF(②選手情報入力!T126="","",IF(G117=1,IF(②選手情報入力!$U$6="","",②選手情報入力!$U$6),IF(②選手情報入力!$U$7="","",②選手情報入力!$U$7))))</f>
        <v/>
      </c>
      <c r="S117" t="str">
        <f>IF(E117="","",IF(②選手情報入力!T126="","",IF(G117=1,IF(②選手情報入力!$T$6="",0,1),IF(②選手情報入力!$T$7="",0,1))))</f>
        <v/>
      </c>
      <c r="T117" t="str">
        <f>IF(E117="","",IF(②選手情報入力!T126="","",2))</f>
        <v/>
      </c>
      <c r="U117" t="s">
        <v>1416</v>
      </c>
      <c r="V117" t="str">
        <f>IF(E117="","",IF(②選手情報入力!V126="","",IF(G117=1,IF(②選手情報入力!$W$6="","",②選手情報入力!$W$6),IF(②選手情報入力!$W$7="","",②選手情報入力!$W$7))))</f>
        <v/>
      </c>
      <c r="W117" t="str">
        <f>IF(E117="","",IF(②選手情報入力!V126="","",IF(G117=1,IF(②選手情報入力!$V$6="",0,1),IF(②選手情報入力!$V$7="",0,1))))</f>
        <v/>
      </c>
      <c r="X117" t="str">
        <f>IF(E117="","",IF(②選手情報入力!V126="","",2))</f>
        <v/>
      </c>
    </row>
    <row r="118" spans="1:24">
      <c r="A118" t="str">
        <f>IF(E118="","",data_kyogisha!A118)</f>
        <v/>
      </c>
      <c r="B118" t="str">
        <f>IF(E118="","",①団体情報入力!$C$5)</f>
        <v/>
      </c>
      <c r="C118" t="str">
        <f>IF(A118="","",VLOOKUP(B118,Sheet6!C:D,2,0))</f>
        <v/>
      </c>
      <c r="E118" t="str">
        <f>IF(②選手情報入力!C127="","",②選手情報入力!C127)</f>
        <v/>
      </c>
      <c r="F118" t="str">
        <f>IF(E118="","",②選手情報入力!D127)</f>
        <v/>
      </c>
      <c r="G118" t="str">
        <f>IF(E118="","",IF(②選手情報入力!I127="男",1,2))</f>
        <v/>
      </c>
      <c r="H118" t="str">
        <f>IF(E118="","",VLOOKUP(data_kyogisha!Q118,Sheet3!A:G,2,0))</f>
        <v/>
      </c>
      <c r="I118" t="str">
        <f>IF(E118="","",IF(②選手情報入力!M127="","",②選手情報入力!M127))</f>
        <v/>
      </c>
      <c r="J118" s="28" t="str">
        <f>IF(E118="","",②選手情報入力!N127)</f>
        <v/>
      </c>
      <c r="K118" t="str">
        <f>IF(E118="","",VLOOKUP(data_kyogisha!U118,Sheet3!A:G,2,0))</f>
        <v/>
      </c>
      <c r="L118" t="str">
        <f>IF(E118="","",IF(②選手情報入力!P127="","",②選手情報入力!P127))</f>
        <v/>
      </c>
      <c r="M118" s="28" t="str">
        <f>IF(E118="","",②選手情報入力!Q127)</f>
        <v/>
      </c>
      <c r="N118" t="s">
        <v>1416</v>
      </c>
      <c r="O118" t="str">
        <f>IF(E118="","",IF(②選手情報入力!S127="","",②選手情報入力!S127))</f>
        <v/>
      </c>
      <c r="P118" t="s">
        <v>1416</v>
      </c>
      <c r="Q118" t="s">
        <v>1416</v>
      </c>
      <c r="R118" t="str">
        <f>IF(E118="","",IF(②選手情報入力!T127="","",IF(G118=1,IF(②選手情報入力!$U$6="","",②選手情報入力!$U$6),IF(②選手情報入力!$U$7="","",②選手情報入力!$U$7))))</f>
        <v/>
      </c>
      <c r="S118" t="str">
        <f>IF(E118="","",IF(②選手情報入力!T127="","",IF(G118=1,IF(②選手情報入力!$T$6="",0,1),IF(②選手情報入力!$T$7="",0,1))))</f>
        <v/>
      </c>
      <c r="T118" t="str">
        <f>IF(E118="","",IF(②選手情報入力!T127="","",2))</f>
        <v/>
      </c>
      <c r="U118" t="s">
        <v>1416</v>
      </c>
      <c r="V118" t="str">
        <f>IF(E118="","",IF(②選手情報入力!V127="","",IF(G118=1,IF(②選手情報入力!$W$6="","",②選手情報入力!$W$6),IF(②選手情報入力!$W$7="","",②選手情報入力!$W$7))))</f>
        <v/>
      </c>
      <c r="W118" t="str">
        <f>IF(E118="","",IF(②選手情報入力!V127="","",IF(G118=1,IF(②選手情報入力!$V$6="",0,1),IF(②選手情報入力!$V$7="",0,1))))</f>
        <v/>
      </c>
      <c r="X118" t="str">
        <f>IF(E118="","",IF(②選手情報入力!V127="","",2))</f>
        <v/>
      </c>
    </row>
    <row r="119" spans="1:24">
      <c r="A119" t="str">
        <f>IF(E119="","",data_kyogisha!A119)</f>
        <v/>
      </c>
      <c r="B119" t="str">
        <f>IF(E119="","",①団体情報入力!$C$5)</f>
        <v/>
      </c>
      <c r="C119" t="str">
        <f>IF(A119="","",VLOOKUP(B119,Sheet6!C:D,2,0))</f>
        <v/>
      </c>
      <c r="E119" t="str">
        <f>IF(②選手情報入力!C128="","",②選手情報入力!C128)</f>
        <v/>
      </c>
      <c r="F119" t="str">
        <f>IF(E119="","",②選手情報入力!D128)</f>
        <v/>
      </c>
      <c r="G119" t="str">
        <f>IF(E119="","",IF(②選手情報入力!I128="男",1,2))</f>
        <v/>
      </c>
      <c r="H119" t="str">
        <f>IF(E119="","",VLOOKUP(data_kyogisha!Q119,Sheet3!A:G,2,0))</f>
        <v/>
      </c>
      <c r="I119" t="str">
        <f>IF(E119="","",IF(②選手情報入力!M128="","",②選手情報入力!M128))</f>
        <v/>
      </c>
      <c r="J119" s="28" t="str">
        <f>IF(E119="","",②選手情報入力!N128)</f>
        <v/>
      </c>
      <c r="K119" t="str">
        <f>IF(E119="","",VLOOKUP(data_kyogisha!U119,Sheet3!A:G,2,0))</f>
        <v/>
      </c>
      <c r="L119" t="str">
        <f>IF(E119="","",IF(②選手情報入力!P128="","",②選手情報入力!P128))</f>
        <v/>
      </c>
      <c r="M119" s="28" t="str">
        <f>IF(E119="","",②選手情報入力!Q128)</f>
        <v/>
      </c>
      <c r="N119" t="s">
        <v>1416</v>
      </c>
      <c r="O119" t="str">
        <f>IF(E119="","",IF(②選手情報入力!S128="","",②選手情報入力!S128))</f>
        <v/>
      </c>
      <c r="P119" t="s">
        <v>1416</v>
      </c>
      <c r="Q119" t="s">
        <v>1416</v>
      </c>
      <c r="R119" t="str">
        <f>IF(E119="","",IF(②選手情報入力!T128="","",IF(G119=1,IF(②選手情報入力!$U$6="","",②選手情報入力!$U$6),IF(②選手情報入力!$U$7="","",②選手情報入力!$U$7))))</f>
        <v/>
      </c>
      <c r="S119" t="str">
        <f>IF(E119="","",IF(②選手情報入力!T128="","",IF(G119=1,IF(②選手情報入力!$T$6="",0,1),IF(②選手情報入力!$T$7="",0,1))))</f>
        <v/>
      </c>
      <c r="T119" t="str">
        <f>IF(E119="","",IF(②選手情報入力!T128="","",2))</f>
        <v/>
      </c>
      <c r="U119" t="s">
        <v>1416</v>
      </c>
      <c r="V119" t="str">
        <f>IF(E119="","",IF(②選手情報入力!V128="","",IF(G119=1,IF(②選手情報入力!$W$6="","",②選手情報入力!$W$6),IF(②選手情報入力!$W$7="","",②選手情報入力!$W$7))))</f>
        <v/>
      </c>
      <c r="W119" t="str">
        <f>IF(E119="","",IF(②選手情報入力!V128="","",IF(G119=1,IF(②選手情報入力!$V$6="",0,1),IF(②選手情報入力!$V$7="",0,1))))</f>
        <v/>
      </c>
      <c r="X119" t="str">
        <f>IF(E119="","",IF(②選手情報入力!V128="","",2))</f>
        <v/>
      </c>
    </row>
    <row r="120" spans="1:24">
      <c r="A120" t="str">
        <f>IF(E120="","",data_kyogisha!A120)</f>
        <v/>
      </c>
      <c r="B120" t="str">
        <f>IF(E120="","",①団体情報入力!$C$5)</f>
        <v/>
      </c>
      <c r="C120" t="str">
        <f>IF(A120="","",VLOOKUP(B120,Sheet6!C:D,2,0))</f>
        <v/>
      </c>
      <c r="E120" t="str">
        <f>IF(②選手情報入力!C129="","",②選手情報入力!C129)</f>
        <v/>
      </c>
      <c r="F120" t="str">
        <f>IF(E120="","",②選手情報入力!D129)</f>
        <v/>
      </c>
      <c r="G120" t="str">
        <f>IF(E120="","",IF(②選手情報入力!I129="男",1,2))</f>
        <v/>
      </c>
      <c r="H120" t="str">
        <f>IF(E120="","",VLOOKUP(data_kyogisha!Q120,Sheet3!A:G,2,0))</f>
        <v/>
      </c>
      <c r="I120" t="str">
        <f>IF(E120="","",IF(②選手情報入力!M129="","",②選手情報入力!M129))</f>
        <v/>
      </c>
      <c r="J120" s="28" t="str">
        <f>IF(E120="","",②選手情報入力!N129)</f>
        <v/>
      </c>
      <c r="K120" t="str">
        <f>IF(E120="","",VLOOKUP(data_kyogisha!U120,Sheet3!A:G,2,0))</f>
        <v/>
      </c>
      <c r="L120" t="str">
        <f>IF(E120="","",IF(②選手情報入力!P129="","",②選手情報入力!P129))</f>
        <v/>
      </c>
      <c r="M120" s="28" t="str">
        <f>IF(E120="","",②選手情報入力!Q129)</f>
        <v/>
      </c>
      <c r="N120" t="s">
        <v>1416</v>
      </c>
      <c r="O120" t="str">
        <f>IF(E120="","",IF(②選手情報入力!S129="","",②選手情報入力!S129))</f>
        <v/>
      </c>
      <c r="P120" t="s">
        <v>1416</v>
      </c>
      <c r="Q120" t="s">
        <v>1416</v>
      </c>
      <c r="R120" t="str">
        <f>IF(E120="","",IF(②選手情報入力!T129="","",IF(G120=1,IF(②選手情報入力!$U$6="","",②選手情報入力!$U$6),IF(②選手情報入力!$U$7="","",②選手情報入力!$U$7))))</f>
        <v/>
      </c>
      <c r="S120" t="str">
        <f>IF(E120="","",IF(②選手情報入力!T129="","",IF(G120=1,IF(②選手情報入力!$T$6="",0,1),IF(②選手情報入力!$T$7="",0,1))))</f>
        <v/>
      </c>
      <c r="T120" t="str">
        <f>IF(E120="","",IF(②選手情報入力!T129="","",2))</f>
        <v/>
      </c>
      <c r="U120" t="s">
        <v>1416</v>
      </c>
      <c r="V120" t="str">
        <f>IF(E120="","",IF(②選手情報入力!V129="","",IF(G120=1,IF(②選手情報入力!$W$6="","",②選手情報入力!$W$6),IF(②選手情報入力!$W$7="","",②選手情報入力!$W$7))))</f>
        <v/>
      </c>
      <c r="W120" t="str">
        <f>IF(E120="","",IF(②選手情報入力!V129="","",IF(G120=1,IF(②選手情報入力!$V$6="",0,1),IF(②選手情報入力!$V$7="",0,1))))</f>
        <v/>
      </c>
      <c r="X120" t="str">
        <f>IF(E120="","",IF(②選手情報入力!V129="","",2))</f>
        <v/>
      </c>
    </row>
    <row r="121" spans="1:24">
      <c r="A121" t="str">
        <f>IF(E121="","",data_kyogisha!A121)</f>
        <v/>
      </c>
      <c r="B121" t="str">
        <f>IF(E121="","",①団体情報入力!$C$5)</f>
        <v/>
      </c>
      <c r="C121" t="str">
        <f>IF(A121="","",VLOOKUP(B121,Sheet6!C:D,2,0))</f>
        <v/>
      </c>
      <c r="E121" t="str">
        <f>IF(②選手情報入力!C130="","",②選手情報入力!C130)</f>
        <v/>
      </c>
      <c r="F121" t="str">
        <f>IF(E121="","",②選手情報入力!D130)</f>
        <v/>
      </c>
      <c r="G121" t="str">
        <f>IF(E121="","",IF(②選手情報入力!I130="男",1,2))</f>
        <v/>
      </c>
      <c r="H121" t="str">
        <f>IF(E121="","",VLOOKUP(data_kyogisha!Q121,Sheet3!A:G,2,0))</f>
        <v/>
      </c>
      <c r="I121" t="str">
        <f>IF(E121="","",IF(②選手情報入力!M130="","",②選手情報入力!M130))</f>
        <v/>
      </c>
      <c r="J121" s="28" t="str">
        <f>IF(E121="","",②選手情報入力!N130)</f>
        <v/>
      </c>
      <c r="K121" t="str">
        <f>IF(E121="","",VLOOKUP(data_kyogisha!U121,Sheet3!A:G,2,0))</f>
        <v/>
      </c>
      <c r="L121" t="str">
        <f>IF(E121="","",IF(②選手情報入力!P130="","",②選手情報入力!P130))</f>
        <v/>
      </c>
      <c r="M121" s="28" t="str">
        <f>IF(E121="","",②選手情報入力!Q130)</f>
        <v/>
      </c>
      <c r="N121" t="s">
        <v>1416</v>
      </c>
      <c r="O121" t="str">
        <f>IF(E121="","",IF(②選手情報入力!S130="","",②選手情報入力!S130))</f>
        <v/>
      </c>
      <c r="P121" t="s">
        <v>1416</v>
      </c>
      <c r="Q121" t="s">
        <v>1416</v>
      </c>
      <c r="R121" t="str">
        <f>IF(E121="","",IF(②選手情報入力!T130="","",IF(G121=1,IF(②選手情報入力!$U$6="","",②選手情報入力!$U$6),IF(②選手情報入力!$U$7="","",②選手情報入力!$U$7))))</f>
        <v/>
      </c>
      <c r="S121" t="str">
        <f>IF(E121="","",IF(②選手情報入力!T130="","",IF(G121=1,IF(②選手情報入力!$T$6="",0,1),IF(②選手情報入力!$T$7="",0,1))))</f>
        <v/>
      </c>
      <c r="T121" t="str">
        <f>IF(E121="","",IF(②選手情報入力!T130="","",2))</f>
        <v/>
      </c>
      <c r="U121" t="s">
        <v>1416</v>
      </c>
      <c r="V121" t="str">
        <f>IF(E121="","",IF(②選手情報入力!V130="","",IF(G121=1,IF(②選手情報入力!$W$6="","",②選手情報入力!$W$6),IF(②選手情報入力!$W$7="","",②選手情報入力!$W$7))))</f>
        <v/>
      </c>
      <c r="W121" t="str">
        <f>IF(E121="","",IF(②選手情報入力!V130="","",IF(G121=1,IF(②選手情報入力!$V$6="",0,1),IF(②選手情報入力!$V$7="",0,1))))</f>
        <v/>
      </c>
      <c r="X121" t="str">
        <f>IF(E121="","",IF(②選手情報入力!V130="","",2))</f>
        <v/>
      </c>
    </row>
    <row r="122" spans="1:24">
      <c r="A122" t="str">
        <f>IF(E122="","",data_kyogisha!A122)</f>
        <v/>
      </c>
      <c r="B122" t="str">
        <f>IF(E122="","",①団体情報入力!$C$5)</f>
        <v/>
      </c>
      <c r="C122" t="str">
        <f>IF(A122="","",VLOOKUP(B122,Sheet6!C:D,2,0))</f>
        <v/>
      </c>
      <c r="E122" t="str">
        <f>IF(②選手情報入力!C131="","",②選手情報入力!C131)</f>
        <v/>
      </c>
      <c r="F122" t="str">
        <f>IF(E122="","",②選手情報入力!D131)</f>
        <v/>
      </c>
      <c r="G122" t="str">
        <f>IF(E122="","",IF(②選手情報入力!I131="男",1,2))</f>
        <v/>
      </c>
      <c r="H122" t="str">
        <f>IF(E122="","",VLOOKUP(data_kyogisha!Q122,Sheet3!A:G,2,0))</f>
        <v/>
      </c>
      <c r="I122" t="str">
        <f>IF(E122="","",IF(②選手情報入力!M131="","",②選手情報入力!M131))</f>
        <v/>
      </c>
      <c r="J122" s="28" t="str">
        <f>IF(E122="","",②選手情報入力!N131)</f>
        <v/>
      </c>
      <c r="K122" t="str">
        <f>IF(E122="","",VLOOKUP(data_kyogisha!U122,Sheet3!A:G,2,0))</f>
        <v/>
      </c>
      <c r="L122" t="str">
        <f>IF(E122="","",IF(②選手情報入力!P131="","",②選手情報入力!P131))</f>
        <v/>
      </c>
      <c r="M122" s="28" t="str">
        <f>IF(E122="","",②選手情報入力!Q131)</f>
        <v/>
      </c>
      <c r="N122" t="s">
        <v>1416</v>
      </c>
      <c r="O122" t="str">
        <f>IF(E122="","",IF(②選手情報入力!S131="","",②選手情報入力!S131))</f>
        <v/>
      </c>
      <c r="P122" t="s">
        <v>1416</v>
      </c>
      <c r="Q122" t="s">
        <v>1416</v>
      </c>
      <c r="R122" t="str">
        <f>IF(E122="","",IF(②選手情報入力!T131="","",IF(G122=1,IF(②選手情報入力!$U$6="","",②選手情報入力!$U$6),IF(②選手情報入力!$U$7="","",②選手情報入力!$U$7))))</f>
        <v/>
      </c>
      <c r="S122" t="str">
        <f>IF(E122="","",IF(②選手情報入力!T131="","",IF(G122=1,IF(②選手情報入力!$T$6="",0,1),IF(②選手情報入力!$T$7="",0,1))))</f>
        <v/>
      </c>
      <c r="T122" t="str">
        <f>IF(E122="","",IF(②選手情報入力!T131="","",2))</f>
        <v/>
      </c>
      <c r="U122" t="s">
        <v>1416</v>
      </c>
      <c r="V122" t="str">
        <f>IF(E122="","",IF(②選手情報入力!V131="","",IF(G122=1,IF(②選手情報入力!$W$6="","",②選手情報入力!$W$6),IF(②選手情報入力!$W$7="","",②選手情報入力!$W$7))))</f>
        <v/>
      </c>
      <c r="W122" t="str">
        <f>IF(E122="","",IF(②選手情報入力!V131="","",IF(G122=1,IF(②選手情報入力!$V$6="",0,1),IF(②選手情報入力!$V$7="",0,1))))</f>
        <v/>
      </c>
      <c r="X122" t="str">
        <f>IF(E122="","",IF(②選手情報入力!V131="","",2))</f>
        <v/>
      </c>
    </row>
    <row r="123" spans="1:24">
      <c r="A123" t="str">
        <f>IF(E123="","",data_kyogisha!A123)</f>
        <v/>
      </c>
      <c r="B123" t="str">
        <f>IF(E123="","",①団体情報入力!$C$5)</f>
        <v/>
      </c>
      <c r="C123" t="str">
        <f>IF(A123="","",VLOOKUP(B123,Sheet6!C:D,2,0))</f>
        <v/>
      </c>
      <c r="E123" t="str">
        <f>IF(②選手情報入力!C132="","",②選手情報入力!C132)</f>
        <v/>
      </c>
      <c r="F123" t="str">
        <f>IF(E123="","",②選手情報入力!D132)</f>
        <v/>
      </c>
      <c r="G123" t="str">
        <f>IF(E123="","",IF(②選手情報入力!I132="男",1,2))</f>
        <v/>
      </c>
      <c r="H123" t="str">
        <f>IF(E123="","",VLOOKUP(data_kyogisha!Q123,Sheet3!A:G,2,0))</f>
        <v/>
      </c>
      <c r="I123" t="str">
        <f>IF(E123="","",IF(②選手情報入力!M132="","",②選手情報入力!M132))</f>
        <v/>
      </c>
      <c r="J123" s="28" t="str">
        <f>IF(E123="","",②選手情報入力!N132)</f>
        <v/>
      </c>
      <c r="K123" t="str">
        <f>IF(E123="","",VLOOKUP(data_kyogisha!U123,Sheet3!A:G,2,0))</f>
        <v/>
      </c>
      <c r="L123" t="str">
        <f>IF(E123="","",IF(②選手情報入力!P132="","",②選手情報入力!P132))</f>
        <v/>
      </c>
      <c r="M123" s="28" t="str">
        <f>IF(E123="","",②選手情報入力!Q132)</f>
        <v/>
      </c>
      <c r="N123" t="s">
        <v>1416</v>
      </c>
      <c r="O123" t="str">
        <f>IF(E123="","",IF(②選手情報入力!S132="","",②選手情報入力!S132))</f>
        <v/>
      </c>
      <c r="P123" t="s">
        <v>1416</v>
      </c>
      <c r="Q123" t="s">
        <v>1416</v>
      </c>
      <c r="R123" t="str">
        <f>IF(E123="","",IF(②選手情報入力!T132="","",IF(G123=1,IF(②選手情報入力!$U$6="","",②選手情報入力!$U$6),IF(②選手情報入力!$U$7="","",②選手情報入力!$U$7))))</f>
        <v/>
      </c>
      <c r="S123" t="str">
        <f>IF(E123="","",IF(②選手情報入力!T132="","",IF(G123=1,IF(②選手情報入力!$T$6="",0,1),IF(②選手情報入力!$T$7="",0,1))))</f>
        <v/>
      </c>
      <c r="T123" t="str">
        <f>IF(E123="","",IF(②選手情報入力!T132="","",2))</f>
        <v/>
      </c>
      <c r="U123" t="s">
        <v>1416</v>
      </c>
      <c r="V123" t="str">
        <f>IF(E123="","",IF(②選手情報入力!V132="","",IF(G123=1,IF(②選手情報入力!$W$6="","",②選手情報入力!$W$6),IF(②選手情報入力!$W$7="","",②選手情報入力!$W$7))))</f>
        <v/>
      </c>
      <c r="W123" t="str">
        <f>IF(E123="","",IF(②選手情報入力!V132="","",IF(G123=1,IF(②選手情報入力!$V$6="",0,1),IF(②選手情報入力!$V$7="",0,1))))</f>
        <v/>
      </c>
      <c r="X123" t="str">
        <f>IF(E123="","",IF(②選手情報入力!V132="","",2))</f>
        <v/>
      </c>
    </row>
    <row r="124" spans="1:24">
      <c r="A124" t="str">
        <f>IF(E124="","",data_kyogisha!A124)</f>
        <v/>
      </c>
      <c r="B124" t="str">
        <f>IF(E124="","",①団体情報入力!$C$5)</f>
        <v/>
      </c>
      <c r="C124" t="str">
        <f>IF(A124="","",VLOOKUP(B124,Sheet6!C:D,2,0))</f>
        <v/>
      </c>
      <c r="E124" t="str">
        <f>IF(②選手情報入力!C133="","",②選手情報入力!C133)</f>
        <v/>
      </c>
      <c r="F124" t="str">
        <f>IF(E124="","",②選手情報入力!D133)</f>
        <v/>
      </c>
      <c r="G124" t="str">
        <f>IF(E124="","",IF(②選手情報入力!I133="男",1,2))</f>
        <v/>
      </c>
      <c r="H124" t="str">
        <f>IF(E124="","",VLOOKUP(data_kyogisha!Q124,Sheet3!A:G,2,0))</f>
        <v/>
      </c>
      <c r="I124" t="str">
        <f>IF(E124="","",IF(②選手情報入力!M133="","",②選手情報入力!M133))</f>
        <v/>
      </c>
      <c r="J124" s="28" t="str">
        <f>IF(E124="","",②選手情報入力!N133)</f>
        <v/>
      </c>
      <c r="K124" t="str">
        <f>IF(E124="","",VLOOKUP(data_kyogisha!U124,Sheet3!A:G,2,0))</f>
        <v/>
      </c>
      <c r="L124" t="str">
        <f>IF(E124="","",IF(②選手情報入力!P133="","",②選手情報入力!P133))</f>
        <v/>
      </c>
      <c r="M124" s="28" t="str">
        <f>IF(E124="","",②選手情報入力!Q133)</f>
        <v/>
      </c>
      <c r="N124" t="s">
        <v>1416</v>
      </c>
      <c r="O124" t="str">
        <f>IF(E124="","",IF(②選手情報入力!S133="","",②選手情報入力!S133))</f>
        <v/>
      </c>
      <c r="P124" t="s">
        <v>1416</v>
      </c>
      <c r="Q124" t="s">
        <v>1416</v>
      </c>
      <c r="R124" t="str">
        <f>IF(E124="","",IF(②選手情報入力!T133="","",IF(G124=1,IF(②選手情報入力!$U$6="","",②選手情報入力!$U$6),IF(②選手情報入力!$U$7="","",②選手情報入力!$U$7))))</f>
        <v/>
      </c>
      <c r="S124" t="str">
        <f>IF(E124="","",IF(②選手情報入力!T133="","",IF(G124=1,IF(②選手情報入力!$T$6="",0,1),IF(②選手情報入力!$T$7="",0,1))))</f>
        <v/>
      </c>
      <c r="T124" t="str">
        <f>IF(E124="","",IF(②選手情報入力!T133="","",2))</f>
        <v/>
      </c>
      <c r="U124" t="s">
        <v>1416</v>
      </c>
      <c r="V124" t="str">
        <f>IF(E124="","",IF(②選手情報入力!V133="","",IF(G124=1,IF(②選手情報入力!$W$6="","",②選手情報入力!$W$6),IF(②選手情報入力!$W$7="","",②選手情報入力!$W$7))))</f>
        <v/>
      </c>
      <c r="W124" t="str">
        <f>IF(E124="","",IF(②選手情報入力!V133="","",IF(G124=1,IF(②選手情報入力!$V$6="",0,1),IF(②選手情報入力!$V$7="",0,1))))</f>
        <v/>
      </c>
      <c r="X124" t="str">
        <f>IF(E124="","",IF(②選手情報入力!V133="","",2))</f>
        <v/>
      </c>
    </row>
    <row r="125" spans="1:24">
      <c r="A125" t="str">
        <f>IF(E125="","",data_kyogisha!A125)</f>
        <v/>
      </c>
      <c r="B125" t="str">
        <f>IF(E125="","",①団体情報入力!$C$5)</f>
        <v/>
      </c>
      <c r="C125" t="str">
        <f>IF(A125="","",VLOOKUP(B125,Sheet6!C:D,2,0))</f>
        <v/>
      </c>
      <c r="E125" t="str">
        <f>IF(②選手情報入力!C134="","",②選手情報入力!C134)</f>
        <v/>
      </c>
      <c r="F125" t="str">
        <f>IF(E125="","",②選手情報入力!D134)</f>
        <v/>
      </c>
      <c r="G125" t="str">
        <f>IF(E125="","",IF(②選手情報入力!I134="男",1,2))</f>
        <v/>
      </c>
      <c r="H125" t="str">
        <f>IF(E125="","",VLOOKUP(data_kyogisha!Q125,Sheet3!A:G,2,0))</f>
        <v/>
      </c>
      <c r="I125" t="str">
        <f>IF(E125="","",IF(②選手情報入力!M134="","",②選手情報入力!M134))</f>
        <v/>
      </c>
      <c r="J125" s="28" t="str">
        <f>IF(E125="","",②選手情報入力!N134)</f>
        <v/>
      </c>
      <c r="K125" t="str">
        <f>IF(E125="","",VLOOKUP(data_kyogisha!U125,Sheet3!A:G,2,0))</f>
        <v/>
      </c>
      <c r="L125" t="str">
        <f>IF(E125="","",IF(②選手情報入力!P134="","",②選手情報入力!P134))</f>
        <v/>
      </c>
      <c r="M125" s="28" t="str">
        <f>IF(E125="","",②選手情報入力!Q134)</f>
        <v/>
      </c>
      <c r="N125" t="s">
        <v>1416</v>
      </c>
      <c r="O125" t="str">
        <f>IF(E125="","",IF(②選手情報入力!S134="","",②選手情報入力!S134))</f>
        <v/>
      </c>
      <c r="P125" t="s">
        <v>1416</v>
      </c>
      <c r="Q125" t="s">
        <v>1416</v>
      </c>
      <c r="R125" t="str">
        <f>IF(E125="","",IF(②選手情報入力!T134="","",IF(G125=1,IF(②選手情報入力!$U$6="","",②選手情報入力!$U$6),IF(②選手情報入力!$U$7="","",②選手情報入力!$U$7))))</f>
        <v/>
      </c>
      <c r="S125" t="str">
        <f>IF(E125="","",IF(②選手情報入力!T134="","",IF(G125=1,IF(②選手情報入力!$T$6="",0,1),IF(②選手情報入力!$T$7="",0,1))))</f>
        <v/>
      </c>
      <c r="T125" t="str">
        <f>IF(E125="","",IF(②選手情報入力!T134="","",2))</f>
        <v/>
      </c>
      <c r="U125" t="s">
        <v>1416</v>
      </c>
      <c r="V125" t="str">
        <f>IF(E125="","",IF(②選手情報入力!V134="","",IF(G125=1,IF(②選手情報入力!$W$6="","",②選手情報入力!$W$6),IF(②選手情報入力!$W$7="","",②選手情報入力!$W$7))))</f>
        <v/>
      </c>
      <c r="W125" t="str">
        <f>IF(E125="","",IF(②選手情報入力!V134="","",IF(G125=1,IF(②選手情報入力!$V$6="",0,1),IF(②選手情報入力!$V$7="",0,1))))</f>
        <v/>
      </c>
      <c r="X125" t="str">
        <f>IF(E125="","",IF(②選手情報入力!V134="","",2))</f>
        <v/>
      </c>
    </row>
    <row r="126" spans="1:24">
      <c r="A126" t="str">
        <f>IF(E126="","",data_kyogisha!A126)</f>
        <v/>
      </c>
      <c r="B126" t="str">
        <f>IF(E126="","",①団体情報入力!$C$5)</f>
        <v/>
      </c>
      <c r="C126" t="str">
        <f>IF(A126="","",VLOOKUP(B126,Sheet6!C:D,2,0))</f>
        <v/>
      </c>
      <c r="E126" t="str">
        <f>IF(②選手情報入力!C135="","",②選手情報入力!C135)</f>
        <v/>
      </c>
      <c r="F126" t="str">
        <f>IF(E126="","",②選手情報入力!D135)</f>
        <v/>
      </c>
      <c r="G126" t="str">
        <f>IF(E126="","",IF(②選手情報入力!I135="男",1,2))</f>
        <v/>
      </c>
      <c r="H126" t="str">
        <f>IF(E126="","",VLOOKUP(data_kyogisha!Q126,Sheet3!A:G,2,0))</f>
        <v/>
      </c>
      <c r="I126" t="str">
        <f>IF(E126="","",IF(②選手情報入力!M135="","",②選手情報入力!M135))</f>
        <v/>
      </c>
      <c r="J126" s="28" t="str">
        <f>IF(E126="","",②選手情報入力!N135)</f>
        <v/>
      </c>
      <c r="K126" t="str">
        <f>IF(E126="","",VLOOKUP(data_kyogisha!U126,Sheet3!A:G,2,0))</f>
        <v/>
      </c>
      <c r="L126" t="str">
        <f>IF(E126="","",IF(②選手情報入力!P135="","",②選手情報入力!P135))</f>
        <v/>
      </c>
      <c r="M126" s="28" t="str">
        <f>IF(E126="","",②選手情報入力!Q135)</f>
        <v/>
      </c>
      <c r="N126" t="s">
        <v>1416</v>
      </c>
      <c r="O126" t="str">
        <f>IF(E126="","",IF(②選手情報入力!S135="","",②選手情報入力!S135))</f>
        <v/>
      </c>
      <c r="P126" t="s">
        <v>1416</v>
      </c>
      <c r="Q126" t="s">
        <v>1416</v>
      </c>
      <c r="R126" t="str">
        <f>IF(E126="","",IF(②選手情報入力!T135="","",IF(G126=1,IF(②選手情報入力!$U$6="","",②選手情報入力!$U$6),IF(②選手情報入力!$U$7="","",②選手情報入力!$U$7))))</f>
        <v/>
      </c>
      <c r="S126" t="str">
        <f>IF(E126="","",IF(②選手情報入力!T135="","",IF(G126=1,IF(②選手情報入力!$T$6="",0,1),IF(②選手情報入力!$T$7="",0,1))))</f>
        <v/>
      </c>
      <c r="T126" t="str">
        <f>IF(E126="","",IF(②選手情報入力!T135="","",2))</f>
        <v/>
      </c>
      <c r="U126" t="s">
        <v>1416</v>
      </c>
      <c r="V126" t="str">
        <f>IF(E126="","",IF(②選手情報入力!V135="","",IF(G126=1,IF(②選手情報入力!$W$6="","",②選手情報入力!$W$6),IF(②選手情報入力!$W$7="","",②選手情報入力!$W$7))))</f>
        <v/>
      </c>
      <c r="W126" t="str">
        <f>IF(E126="","",IF(②選手情報入力!V135="","",IF(G126=1,IF(②選手情報入力!$V$6="",0,1),IF(②選手情報入力!$V$7="",0,1))))</f>
        <v/>
      </c>
      <c r="X126" t="str">
        <f>IF(E126="","",IF(②選手情報入力!V135="","",2))</f>
        <v/>
      </c>
    </row>
    <row r="127" spans="1:24">
      <c r="A127" t="str">
        <f>IF(E127="","",data_kyogisha!A127)</f>
        <v/>
      </c>
      <c r="B127" t="str">
        <f>IF(E127="","",①団体情報入力!$C$5)</f>
        <v/>
      </c>
      <c r="C127" t="str">
        <f>IF(A127="","",VLOOKUP(B127,Sheet6!C:D,2,0))</f>
        <v/>
      </c>
      <c r="E127" t="str">
        <f>IF(②選手情報入力!C136="","",②選手情報入力!C136)</f>
        <v/>
      </c>
      <c r="F127" t="str">
        <f>IF(E127="","",②選手情報入力!D136)</f>
        <v/>
      </c>
      <c r="G127" t="str">
        <f>IF(E127="","",IF(②選手情報入力!I136="男",1,2))</f>
        <v/>
      </c>
      <c r="H127" t="str">
        <f>IF(E127="","",VLOOKUP(data_kyogisha!Q127,Sheet3!A:G,2,0))</f>
        <v/>
      </c>
      <c r="I127" t="str">
        <f>IF(E127="","",IF(②選手情報入力!M136="","",②選手情報入力!M136))</f>
        <v/>
      </c>
      <c r="J127" s="28" t="str">
        <f>IF(E127="","",②選手情報入力!N136)</f>
        <v/>
      </c>
      <c r="K127" t="str">
        <f>IF(E127="","",VLOOKUP(data_kyogisha!U127,Sheet3!A:G,2,0))</f>
        <v/>
      </c>
      <c r="L127" t="str">
        <f>IF(E127="","",IF(②選手情報入力!P136="","",②選手情報入力!P136))</f>
        <v/>
      </c>
      <c r="M127" s="28" t="str">
        <f>IF(E127="","",②選手情報入力!Q136)</f>
        <v/>
      </c>
      <c r="N127" t="s">
        <v>1416</v>
      </c>
      <c r="O127" t="str">
        <f>IF(E127="","",IF(②選手情報入力!S136="","",②選手情報入力!S136))</f>
        <v/>
      </c>
      <c r="P127" t="s">
        <v>1416</v>
      </c>
      <c r="Q127" t="s">
        <v>1416</v>
      </c>
      <c r="R127" t="str">
        <f>IF(E127="","",IF(②選手情報入力!T136="","",IF(G127=1,IF(②選手情報入力!$U$6="","",②選手情報入力!$U$6),IF(②選手情報入力!$U$7="","",②選手情報入力!$U$7))))</f>
        <v/>
      </c>
      <c r="S127" t="str">
        <f>IF(E127="","",IF(②選手情報入力!T136="","",IF(G127=1,IF(②選手情報入力!$T$6="",0,1),IF(②選手情報入力!$T$7="",0,1))))</f>
        <v/>
      </c>
      <c r="T127" t="str">
        <f>IF(E127="","",IF(②選手情報入力!T136="","",2))</f>
        <v/>
      </c>
      <c r="U127" t="s">
        <v>1416</v>
      </c>
      <c r="V127" t="str">
        <f>IF(E127="","",IF(②選手情報入力!V136="","",IF(G127=1,IF(②選手情報入力!$W$6="","",②選手情報入力!$W$6),IF(②選手情報入力!$W$7="","",②選手情報入力!$W$7))))</f>
        <v/>
      </c>
      <c r="W127" t="str">
        <f>IF(E127="","",IF(②選手情報入力!V136="","",IF(G127=1,IF(②選手情報入力!$V$6="",0,1),IF(②選手情報入力!$V$7="",0,1))))</f>
        <v/>
      </c>
      <c r="X127" t="str">
        <f>IF(E127="","",IF(②選手情報入力!V136="","",2))</f>
        <v/>
      </c>
    </row>
    <row r="128" spans="1:24">
      <c r="A128" t="str">
        <f>IF(E128="","",data_kyogisha!A128)</f>
        <v/>
      </c>
      <c r="B128" t="str">
        <f>IF(E128="","",①団体情報入力!$C$5)</f>
        <v/>
      </c>
      <c r="C128" t="str">
        <f>IF(A128="","",VLOOKUP(B128,Sheet6!C:D,2,0))</f>
        <v/>
      </c>
      <c r="E128" t="str">
        <f>IF(②選手情報入力!C137="","",②選手情報入力!C137)</f>
        <v/>
      </c>
      <c r="F128" t="str">
        <f>IF(E128="","",②選手情報入力!D137)</f>
        <v/>
      </c>
      <c r="G128" t="str">
        <f>IF(E128="","",IF(②選手情報入力!I137="男",1,2))</f>
        <v/>
      </c>
      <c r="H128" t="str">
        <f>IF(E128="","",VLOOKUP(data_kyogisha!Q128,Sheet3!A:G,2,0))</f>
        <v/>
      </c>
      <c r="I128" t="str">
        <f>IF(E128="","",IF(②選手情報入力!M137="","",②選手情報入力!M137))</f>
        <v/>
      </c>
      <c r="J128" s="28" t="str">
        <f>IF(E128="","",②選手情報入力!N137)</f>
        <v/>
      </c>
      <c r="K128" t="str">
        <f>IF(E128="","",VLOOKUP(data_kyogisha!U128,Sheet3!A:G,2,0))</f>
        <v/>
      </c>
      <c r="L128" t="str">
        <f>IF(E128="","",IF(②選手情報入力!P137="","",②選手情報入力!P137))</f>
        <v/>
      </c>
      <c r="M128" s="28" t="str">
        <f>IF(E128="","",②選手情報入力!Q137)</f>
        <v/>
      </c>
      <c r="N128" t="s">
        <v>1416</v>
      </c>
      <c r="O128" t="str">
        <f>IF(E128="","",IF(②選手情報入力!S137="","",②選手情報入力!S137))</f>
        <v/>
      </c>
      <c r="P128" t="s">
        <v>1416</v>
      </c>
      <c r="Q128" t="s">
        <v>1416</v>
      </c>
      <c r="R128" t="str">
        <f>IF(E128="","",IF(②選手情報入力!T137="","",IF(G128=1,IF(②選手情報入力!$U$6="","",②選手情報入力!$U$6),IF(②選手情報入力!$U$7="","",②選手情報入力!$U$7))))</f>
        <v/>
      </c>
      <c r="S128" t="str">
        <f>IF(E128="","",IF(②選手情報入力!T137="","",IF(G128=1,IF(②選手情報入力!$T$6="",0,1),IF(②選手情報入力!$T$7="",0,1))))</f>
        <v/>
      </c>
      <c r="T128" t="str">
        <f>IF(E128="","",IF(②選手情報入力!T137="","",2))</f>
        <v/>
      </c>
      <c r="U128" t="s">
        <v>1416</v>
      </c>
      <c r="V128" t="str">
        <f>IF(E128="","",IF(②選手情報入力!V137="","",IF(G128=1,IF(②選手情報入力!$W$6="","",②選手情報入力!$W$6),IF(②選手情報入力!$W$7="","",②選手情報入力!$W$7))))</f>
        <v/>
      </c>
      <c r="W128" t="str">
        <f>IF(E128="","",IF(②選手情報入力!V137="","",IF(G128=1,IF(②選手情報入力!$V$6="",0,1),IF(②選手情報入力!$V$7="",0,1))))</f>
        <v/>
      </c>
      <c r="X128" t="str">
        <f>IF(E128="","",IF(②選手情報入力!V137="","",2))</f>
        <v/>
      </c>
    </row>
    <row r="129" spans="1:24">
      <c r="A129" t="str">
        <f>IF(E129="","",data_kyogisha!A129)</f>
        <v/>
      </c>
      <c r="B129" t="str">
        <f>IF(E129="","",①団体情報入力!$C$5)</f>
        <v/>
      </c>
      <c r="C129" t="str">
        <f>IF(A129="","",VLOOKUP(B129,Sheet6!C:D,2,0))</f>
        <v/>
      </c>
      <c r="E129" t="str">
        <f>IF(②選手情報入力!C138="","",②選手情報入力!C138)</f>
        <v/>
      </c>
      <c r="F129" t="str">
        <f>IF(E129="","",②選手情報入力!D138)</f>
        <v/>
      </c>
      <c r="G129" t="str">
        <f>IF(E129="","",IF(②選手情報入力!I138="男",1,2))</f>
        <v/>
      </c>
      <c r="H129" t="str">
        <f>IF(E129="","",VLOOKUP(data_kyogisha!Q129,Sheet3!A:G,2,0))</f>
        <v/>
      </c>
      <c r="I129" t="str">
        <f>IF(E129="","",IF(②選手情報入力!M138="","",②選手情報入力!M138))</f>
        <v/>
      </c>
      <c r="J129" s="28" t="str">
        <f>IF(E129="","",②選手情報入力!N138)</f>
        <v/>
      </c>
      <c r="K129" t="str">
        <f>IF(E129="","",VLOOKUP(data_kyogisha!U129,Sheet3!A:G,2,0))</f>
        <v/>
      </c>
      <c r="L129" t="str">
        <f>IF(E129="","",IF(②選手情報入力!P138="","",②選手情報入力!P138))</f>
        <v/>
      </c>
      <c r="M129" s="28" t="str">
        <f>IF(E129="","",②選手情報入力!Q138)</f>
        <v/>
      </c>
      <c r="N129" t="s">
        <v>1416</v>
      </c>
      <c r="O129" t="str">
        <f>IF(E129="","",IF(②選手情報入力!S138="","",②選手情報入力!S138))</f>
        <v/>
      </c>
      <c r="P129" t="s">
        <v>1416</v>
      </c>
      <c r="Q129" t="s">
        <v>1416</v>
      </c>
      <c r="R129" t="str">
        <f>IF(E129="","",IF(②選手情報入力!T138="","",IF(G129=1,IF(②選手情報入力!$U$6="","",②選手情報入力!$U$6),IF(②選手情報入力!$U$7="","",②選手情報入力!$U$7))))</f>
        <v/>
      </c>
      <c r="S129" t="str">
        <f>IF(E129="","",IF(②選手情報入力!T138="","",IF(G129=1,IF(②選手情報入力!$T$6="",0,1),IF(②選手情報入力!$T$7="",0,1))))</f>
        <v/>
      </c>
      <c r="T129" t="str">
        <f>IF(E129="","",IF(②選手情報入力!T138="","",2))</f>
        <v/>
      </c>
      <c r="U129" t="s">
        <v>1416</v>
      </c>
      <c r="V129" t="str">
        <f>IF(E129="","",IF(②選手情報入力!V138="","",IF(G129=1,IF(②選手情報入力!$W$6="","",②選手情報入力!$W$6),IF(②選手情報入力!$W$7="","",②選手情報入力!$W$7))))</f>
        <v/>
      </c>
      <c r="W129" t="str">
        <f>IF(E129="","",IF(②選手情報入力!V138="","",IF(G129=1,IF(②選手情報入力!$V$6="",0,1),IF(②選手情報入力!$V$7="",0,1))))</f>
        <v/>
      </c>
      <c r="X129" t="str">
        <f>IF(E129="","",IF(②選手情報入力!V138="","",2))</f>
        <v/>
      </c>
    </row>
    <row r="130" spans="1:24">
      <c r="A130" t="str">
        <f>IF(E130="","",data_kyogisha!A130)</f>
        <v/>
      </c>
      <c r="B130" t="str">
        <f>IF(E130="","",①団体情報入力!$C$5)</f>
        <v/>
      </c>
      <c r="C130" t="str">
        <f>IF(A130="","",VLOOKUP(B130,Sheet6!C:D,2,0))</f>
        <v/>
      </c>
      <c r="E130" t="str">
        <f>IF(②選手情報入力!C139="","",②選手情報入力!C139)</f>
        <v/>
      </c>
      <c r="F130" t="str">
        <f>IF(E130="","",②選手情報入力!D139)</f>
        <v/>
      </c>
      <c r="G130" t="str">
        <f>IF(E130="","",IF(②選手情報入力!I139="男",1,2))</f>
        <v/>
      </c>
      <c r="H130" t="str">
        <f>IF(E130="","",VLOOKUP(data_kyogisha!Q130,Sheet3!A:G,2,0))</f>
        <v/>
      </c>
      <c r="I130" t="str">
        <f>IF(E130="","",IF(②選手情報入力!M139="","",②選手情報入力!M139))</f>
        <v/>
      </c>
      <c r="J130" s="28" t="str">
        <f>IF(E130="","",②選手情報入力!N139)</f>
        <v/>
      </c>
      <c r="K130" t="str">
        <f>IF(E130="","",VLOOKUP(data_kyogisha!U130,Sheet3!A:G,2,0))</f>
        <v/>
      </c>
      <c r="L130" t="str">
        <f>IF(E130="","",IF(②選手情報入力!P139="","",②選手情報入力!P139))</f>
        <v/>
      </c>
      <c r="M130" s="28" t="str">
        <f>IF(E130="","",②選手情報入力!Q139)</f>
        <v/>
      </c>
      <c r="N130" t="s">
        <v>1416</v>
      </c>
      <c r="O130" t="str">
        <f>IF(E130="","",IF(②選手情報入力!S139="","",②選手情報入力!S139))</f>
        <v/>
      </c>
      <c r="P130" t="s">
        <v>1416</v>
      </c>
      <c r="Q130" t="s">
        <v>1416</v>
      </c>
      <c r="R130" t="str">
        <f>IF(E130="","",IF(②選手情報入力!T139="","",IF(G130=1,IF(②選手情報入力!$U$6="","",②選手情報入力!$U$6),IF(②選手情報入力!$U$7="","",②選手情報入力!$U$7))))</f>
        <v/>
      </c>
      <c r="S130" t="str">
        <f>IF(E130="","",IF(②選手情報入力!T139="","",IF(G130=1,IF(②選手情報入力!$T$6="",0,1),IF(②選手情報入力!$T$7="",0,1))))</f>
        <v/>
      </c>
      <c r="T130" t="str">
        <f>IF(E130="","",IF(②選手情報入力!T139="","",2))</f>
        <v/>
      </c>
      <c r="U130" t="s">
        <v>1416</v>
      </c>
      <c r="V130" t="str">
        <f>IF(E130="","",IF(②選手情報入力!V139="","",IF(G130=1,IF(②選手情報入力!$W$6="","",②選手情報入力!$W$6),IF(②選手情報入力!$W$7="","",②選手情報入力!$W$7))))</f>
        <v/>
      </c>
      <c r="W130" t="str">
        <f>IF(E130="","",IF(②選手情報入力!V139="","",IF(G130=1,IF(②選手情報入力!$V$6="",0,1),IF(②選手情報入力!$V$7="",0,1))))</f>
        <v/>
      </c>
      <c r="X130" t="str">
        <f>IF(E130="","",IF(②選手情報入力!V139="","",2))</f>
        <v/>
      </c>
    </row>
    <row r="131" spans="1:24">
      <c r="A131" t="str">
        <f>IF(E131="","",data_kyogisha!A131)</f>
        <v/>
      </c>
      <c r="B131" t="str">
        <f>IF(E131="","",①団体情報入力!$C$5)</f>
        <v/>
      </c>
      <c r="C131" t="str">
        <f>IF(A131="","",VLOOKUP(B131,Sheet6!C:D,2,0))</f>
        <v/>
      </c>
      <c r="E131" t="str">
        <f>IF(②選手情報入力!C140="","",②選手情報入力!C140)</f>
        <v/>
      </c>
      <c r="F131" t="str">
        <f>IF(E131="","",②選手情報入力!D140)</f>
        <v/>
      </c>
      <c r="G131" t="str">
        <f>IF(E131="","",IF(②選手情報入力!I140="男",1,2))</f>
        <v/>
      </c>
      <c r="H131" t="str">
        <f>IF(E131="","",VLOOKUP(data_kyogisha!Q131,Sheet3!A:G,2,0))</f>
        <v/>
      </c>
      <c r="I131" t="str">
        <f>IF(E131="","",IF(②選手情報入力!M140="","",②選手情報入力!M140))</f>
        <v/>
      </c>
      <c r="J131" s="28" t="str">
        <f>IF(E131="","",②選手情報入力!N140)</f>
        <v/>
      </c>
      <c r="K131" t="str">
        <f>IF(E131="","",VLOOKUP(data_kyogisha!U131,Sheet3!A:G,2,0))</f>
        <v/>
      </c>
      <c r="L131" t="str">
        <f>IF(E131="","",IF(②選手情報入力!P140="","",②選手情報入力!P140))</f>
        <v/>
      </c>
      <c r="M131" s="28" t="str">
        <f>IF(E131="","",②選手情報入力!Q140)</f>
        <v/>
      </c>
      <c r="N131" t="s">
        <v>1416</v>
      </c>
      <c r="O131" t="str">
        <f>IF(E131="","",IF(②選手情報入力!S140="","",②選手情報入力!S140))</f>
        <v/>
      </c>
      <c r="P131" t="s">
        <v>1416</v>
      </c>
      <c r="Q131" t="s">
        <v>1416</v>
      </c>
      <c r="R131" t="str">
        <f>IF(E131="","",IF(②選手情報入力!T140="","",IF(G131=1,IF(②選手情報入力!$U$6="","",②選手情報入力!$U$6),IF(②選手情報入力!$U$7="","",②選手情報入力!$U$7))))</f>
        <v/>
      </c>
      <c r="S131" t="str">
        <f>IF(E131="","",IF(②選手情報入力!T140="","",IF(G131=1,IF(②選手情報入力!$T$6="",0,1),IF(②選手情報入力!$T$7="",0,1))))</f>
        <v/>
      </c>
      <c r="T131" t="str">
        <f>IF(E131="","",IF(②選手情報入力!T140="","",2))</f>
        <v/>
      </c>
      <c r="U131" t="s">
        <v>1416</v>
      </c>
      <c r="V131" t="str">
        <f>IF(E131="","",IF(②選手情報入力!V140="","",IF(G131=1,IF(②選手情報入力!$W$6="","",②選手情報入力!$W$6),IF(②選手情報入力!$W$7="","",②選手情報入力!$W$7))))</f>
        <v/>
      </c>
      <c r="W131" t="str">
        <f>IF(E131="","",IF(②選手情報入力!V140="","",IF(G131=1,IF(②選手情報入力!$V$6="",0,1),IF(②選手情報入力!$V$7="",0,1))))</f>
        <v/>
      </c>
      <c r="X131" t="str">
        <f>IF(E131="","",IF(②選手情報入力!V140="","",2))</f>
        <v/>
      </c>
    </row>
    <row r="132" spans="1:24">
      <c r="A132" t="str">
        <f>IF(E132="","",data_kyogisha!A132)</f>
        <v/>
      </c>
      <c r="B132" t="str">
        <f>IF(E132="","",①団体情報入力!$C$5)</f>
        <v/>
      </c>
      <c r="C132" t="str">
        <f>IF(A132="","",VLOOKUP(B132,Sheet6!C:D,2,0))</f>
        <v/>
      </c>
      <c r="E132" t="str">
        <f>IF(②選手情報入力!C141="","",②選手情報入力!C141)</f>
        <v/>
      </c>
      <c r="F132" t="str">
        <f>IF(E132="","",②選手情報入力!D141)</f>
        <v/>
      </c>
      <c r="G132" t="str">
        <f>IF(E132="","",IF(②選手情報入力!I141="男",1,2))</f>
        <v/>
      </c>
      <c r="H132" t="str">
        <f>IF(E132="","",VLOOKUP(data_kyogisha!Q132,Sheet3!A:G,2,0))</f>
        <v/>
      </c>
      <c r="I132" t="str">
        <f>IF(E132="","",IF(②選手情報入力!M141="","",②選手情報入力!M141))</f>
        <v/>
      </c>
      <c r="J132" s="28" t="str">
        <f>IF(E132="","",②選手情報入力!N141)</f>
        <v/>
      </c>
      <c r="K132" t="str">
        <f>IF(E132="","",VLOOKUP(data_kyogisha!U132,Sheet3!A:G,2,0))</f>
        <v/>
      </c>
      <c r="L132" t="str">
        <f>IF(E132="","",IF(②選手情報入力!P141="","",②選手情報入力!P141))</f>
        <v/>
      </c>
      <c r="M132" s="28" t="str">
        <f>IF(E132="","",②選手情報入力!Q141)</f>
        <v/>
      </c>
      <c r="N132" t="s">
        <v>1416</v>
      </c>
      <c r="O132" t="str">
        <f>IF(E132="","",IF(②選手情報入力!S141="","",②選手情報入力!S141))</f>
        <v/>
      </c>
      <c r="P132" t="s">
        <v>1416</v>
      </c>
      <c r="Q132" t="s">
        <v>1416</v>
      </c>
      <c r="R132" t="str">
        <f>IF(E132="","",IF(②選手情報入力!T141="","",IF(G132=1,IF(②選手情報入力!$U$6="","",②選手情報入力!$U$6),IF(②選手情報入力!$U$7="","",②選手情報入力!$U$7))))</f>
        <v/>
      </c>
      <c r="S132" t="str">
        <f>IF(E132="","",IF(②選手情報入力!T141="","",IF(G132=1,IF(②選手情報入力!$T$6="",0,1),IF(②選手情報入力!$T$7="",0,1))))</f>
        <v/>
      </c>
      <c r="T132" t="str">
        <f>IF(E132="","",IF(②選手情報入力!T141="","",2))</f>
        <v/>
      </c>
      <c r="U132" t="s">
        <v>1416</v>
      </c>
      <c r="V132" t="str">
        <f>IF(E132="","",IF(②選手情報入力!V141="","",IF(G132=1,IF(②選手情報入力!$W$6="","",②選手情報入力!$W$6),IF(②選手情報入力!$W$7="","",②選手情報入力!$W$7))))</f>
        <v/>
      </c>
      <c r="W132" t="str">
        <f>IF(E132="","",IF(②選手情報入力!V141="","",IF(G132=1,IF(②選手情報入力!$V$6="",0,1),IF(②選手情報入力!$V$7="",0,1))))</f>
        <v/>
      </c>
      <c r="X132" t="str">
        <f>IF(E132="","",IF(②選手情報入力!V141="","",2))</f>
        <v/>
      </c>
    </row>
    <row r="133" spans="1:24">
      <c r="A133" t="str">
        <f>IF(E133="","",data_kyogisha!A133)</f>
        <v/>
      </c>
      <c r="B133" t="str">
        <f>IF(E133="","",①団体情報入力!$C$5)</f>
        <v/>
      </c>
      <c r="C133" t="str">
        <f>IF(A133="","",VLOOKUP(B133,Sheet6!C:D,2,0))</f>
        <v/>
      </c>
      <c r="E133" t="str">
        <f>IF(②選手情報入力!C142="","",②選手情報入力!C142)</f>
        <v/>
      </c>
      <c r="F133" t="str">
        <f>IF(E133="","",②選手情報入力!D142)</f>
        <v/>
      </c>
      <c r="G133" t="str">
        <f>IF(E133="","",IF(②選手情報入力!I142="男",1,2))</f>
        <v/>
      </c>
      <c r="H133" t="str">
        <f>IF(E133="","",VLOOKUP(data_kyogisha!Q133,Sheet3!A:G,2,0))</f>
        <v/>
      </c>
      <c r="I133" t="str">
        <f>IF(E133="","",IF(②選手情報入力!M142="","",②選手情報入力!M142))</f>
        <v/>
      </c>
      <c r="J133" s="28" t="str">
        <f>IF(E133="","",②選手情報入力!N142)</f>
        <v/>
      </c>
      <c r="K133" t="str">
        <f>IF(E133="","",VLOOKUP(data_kyogisha!U133,Sheet3!A:G,2,0))</f>
        <v/>
      </c>
      <c r="L133" t="str">
        <f>IF(E133="","",IF(②選手情報入力!P142="","",②選手情報入力!P142))</f>
        <v/>
      </c>
      <c r="M133" s="28" t="str">
        <f>IF(E133="","",②選手情報入力!Q142)</f>
        <v/>
      </c>
      <c r="N133" t="s">
        <v>1416</v>
      </c>
      <c r="O133" t="str">
        <f>IF(E133="","",IF(②選手情報入力!S142="","",②選手情報入力!S142))</f>
        <v/>
      </c>
      <c r="P133" t="s">
        <v>1416</v>
      </c>
      <c r="Q133" t="s">
        <v>1416</v>
      </c>
      <c r="R133" t="str">
        <f>IF(E133="","",IF(②選手情報入力!T142="","",IF(G133=1,IF(②選手情報入力!$U$6="","",②選手情報入力!$U$6),IF(②選手情報入力!$U$7="","",②選手情報入力!$U$7))))</f>
        <v/>
      </c>
      <c r="S133" t="str">
        <f>IF(E133="","",IF(②選手情報入力!T142="","",IF(G133=1,IF(②選手情報入力!$T$6="",0,1),IF(②選手情報入力!$T$7="",0,1))))</f>
        <v/>
      </c>
      <c r="T133" t="str">
        <f>IF(E133="","",IF(②選手情報入力!T142="","",2))</f>
        <v/>
      </c>
      <c r="U133" t="s">
        <v>1416</v>
      </c>
      <c r="V133" t="str">
        <f>IF(E133="","",IF(②選手情報入力!V142="","",IF(G133=1,IF(②選手情報入力!$W$6="","",②選手情報入力!$W$6),IF(②選手情報入力!$W$7="","",②選手情報入力!$W$7))))</f>
        <v/>
      </c>
      <c r="W133" t="str">
        <f>IF(E133="","",IF(②選手情報入力!V142="","",IF(G133=1,IF(②選手情報入力!$V$6="",0,1),IF(②選手情報入力!$V$7="",0,1))))</f>
        <v/>
      </c>
      <c r="X133" t="str">
        <f>IF(E133="","",IF(②選手情報入力!V142="","",2))</f>
        <v/>
      </c>
    </row>
    <row r="134" spans="1:24">
      <c r="A134" t="str">
        <f>IF(E134="","",data_kyogisha!A134)</f>
        <v/>
      </c>
      <c r="B134" t="str">
        <f>IF(E134="","",①団体情報入力!$C$5)</f>
        <v/>
      </c>
      <c r="C134" t="str">
        <f>IF(A134="","",VLOOKUP(B134,Sheet6!C:D,2,0))</f>
        <v/>
      </c>
      <c r="E134" t="str">
        <f>IF(②選手情報入力!C143="","",②選手情報入力!C143)</f>
        <v/>
      </c>
      <c r="F134" t="str">
        <f>IF(E134="","",②選手情報入力!D143)</f>
        <v/>
      </c>
      <c r="G134" t="str">
        <f>IF(E134="","",IF(②選手情報入力!I143="男",1,2))</f>
        <v/>
      </c>
      <c r="H134" t="str">
        <f>IF(E134="","",VLOOKUP(data_kyogisha!Q134,Sheet3!A:G,2,0))</f>
        <v/>
      </c>
      <c r="I134" t="str">
        <f>IF(E134="","",IF(②選手情報入力!M143="","",②選手情報入力!M143))</f>
        <v/>
      </c>
      <c r="J134" s="28" t="str">
        <f>IF(E134="","",②選手情報入力!N143)</f>
        <v/>
      </c>
      <c r="K134" t="str">
        <f>IF(E134="","",VLOOKUP(data_kyogisha!U134,Sheet3!A:G,2,0))</f>
        <v/>
      </c>
      <c r="L134" t="str">
        <f>IF(E134="","",IF(②選手情報入力!P143="","",②選手情報入力!P143))</f>
        <v/>
      </c>
      <c r="M134" s="28" t="str">
        <f>IF(E134="","",②選手情報入力!Q143)</f>
        <v/>
      </c>
      <c r="N134" t="s">
        <v>1416</v>
      </c>
      <c r="O134" t="str">
        <f>IF(E134="","",IF(②選手情報入力!S143="","",②選手情報入力!S143))</f>
        <v/>
      </c>
      <c r="P134" t="s">
        <v>1416</v>
      </c>
      <c r="Q134" t="s">
        <v>1416</v>
      </c>
      <c r="R134" t="str">
        <f>IF(E134="","",IF(②選手情報入力!T143="","",IF(G134=1,IF(②選手情報入力!$U$6="","",②選手情報入力!$U$6),IF(②選手情報入力!$U$7="","",②選手情報入力!$U$7))))</f>
        <v/>
      </c>
      <c r="S134" t="str">
        <f>IF(E134="","",IF(②選手情報入力!T143="","",IF(G134=1,IF(②選手情報入力!$T$6="",0,1),IF(②選手情報入力!$T$7="",0,1))))</f>
        <v/>
      </c>
      <c r="T134" t="str">
        <f>IF(E134="","",IF(②選手情報入力!T143="","",2))</f>
        <v/>
      </c>
      <c r="U134" t="s">
        <v>1416</v>
      </c>
      <c r="V134" t="str">
        <f>IF(E134="","",IF(②選手情報入力!V143="","",IF(G134=1,IF(②選手情報入力!$W$6="","",②選手情報入力!$W$6),IF(②選手情報入力!$W$7="","",②選手情報入力!$W$7))))</f>
        <v/>
      </c>
      <c r="W134" t="str">
        <f>IF(E134="","",IF(②選手情報入力!V143="","",IF(G134=1,IF(②選手情報入力!$V$6="",0,1),IF(②選手情報入力!$V$7="",0,1))))</f>
        <v/>
      </c>
      <c r="X134" t="str">
        <f>IF(E134="","",IF(②選手情報入力!V143="","",2))</f>
        <v/>
      </c>
    </row>
    <row r="135" spans="1:24">
      <c r="A135" t="str">
        <f>IF(E135="","",data_kyogisha!A135)</f>
        <v/>
      </c>
      <c r="B135" t="str">
        <f>IF(E135="","",①団体情報入力!$C$5)</f>
        <v/>
      </c>
      <c r="C135" t="str">
        <f>IF(A135="","",VLOOKUP(B135,Sheet6!C:D,2,0))</f>
        <v/>
      </c>
      <c r="E135" t="str">
        <f>IF(②選手情報入力!C144="","",②選手情報入力!C144)</f>
        <v/>
      </c>
      <c r="F135" t="str">
        <f>IF(E135="","",②選手情報入力!D144)</f>
        <v/>
      </c>
      <c r="G135" t="str">
        <f>IF(E135="","",IF(②選手情報入力!I144="男",1,2))</f>
        <v/>
      </c>
      <c r="H135" t="str">
        <f>IF(E135="","",VLOOKUP(data_kyogisha!Q135,Sheet3!A:G,2,0))</f>
        <v/>
      </c>
      <c r="I135" t="str">
        <f>IF(E135="","",IF(②選手情報入力!M144="","",②選手情報入力!M144))</f>
        <v/>
      </c>
      <c r="J135" s="28" t="str">
        <f>IF(E135="","",②選手情報入力!N144)</f>
        <v/>
      </c>
      <c r="K135" t="str">
        <f>IF(E135="","",VLOOKUP(data_kyogisha!U135,Sheet3!A:G,2,0))</f>
        <v/>
      </c>
      <c r="L135" t="str">
        <f>IF(E135="","",IF(②選手情報入力!P144="","",②選手情報入力!P144))</f>
        <v/>
      </c>
      <c r="M135" s="28" t="str">
        <f>IF(E135="","",②選手情報入力!Q144)</f>
        <v/>
      </c>
      <c r="N135" t="s">
        <v>1416</v>
      </c>
      <c r="O135" t="str">
        <f>IF(E135="","",IF(②選手情報入力!S144="","",②選手情報入力!S144))</f>
        <v/>
      </c>
      <c r="P135" t="s">
        <v>1416</v>
      </c>
      <c r="Q135" t="s">
        <v>1416</v>
      </c>
      <c r="R135" t="str">
        <f>IF(E135="","",IF(②選手情報入力!T144="","",IF(G135=1,IF(②選手情報入力!$U$6="","",②選手情報入力!$U$6),IF(②選手情報入力!$U$7="","",②選手情報入力!$U$7))))</f>
        <v/>
      </c>
      <c r="S135" t="str">
        <f>IF(E135="","",IF(②選手情報入力!T144="","",IF(G135=1,IF(②選手情報入力!$T$6="",0,1),IF(②選手情報入力!$T$7="",0,1))))</f>
        <v/>
      </c>
      <c r="T135" t="str">
        <f>IF(E135="","",IF(②選手情報入力!T144="","",2))</f>
        <v/>
      </c>
      <c r="U135" t="s">
        <v>1416</v>
      </c>
      <c r="V135" t="str">
        <f>IF(E135="","",IF(②選手情報入力!V144="","",IF(G135=1,IF(②選手情報入力!$W$6="","",②選手情報入力!$W$6),IF(②選手情報入力!$W$7="","",②選手情報入力!$W$7))))</f>
        <v/>
      </c>
      <c r="W135" t="str">
        <f>IF(E135="","",IF(②選手情報入力!V144="","",IF(G135=1,IF(②選手情報入力!$V$6="",0,1),IF(②選手情報入力!$V$7="",0,1))))</f>
        <v/>
      </c>
      <c r="X135" t="str">
        <f>IF(E135="","",IF(②選手情報入力!V144="","",2))</f>
        <v/>
      </c>
    </row>
    <row r="136" spans="1:24">
      <c r="A136" t="str">
        <f>IF(E136="","",data_kyogisha!A136)</f>
        <v/>
      </c>
      <c r="B136" t="str">
        <f>IF(E136="","",①団体情報入力!$C$5)</f>
        <v/>
      </c>
      <c r="C136" t="str">
        <f>IF(A136="","",VLOOKUP(B136,Sheet6!C:D,2,0))</f>
        <v/>
      </c>
      <c r="E136" t="str">
        <f>IF(②選手情報入力!C145="","",②選手情報入力!C145)</f>
        <v/>
      </c>
      <c r="F136" t="str">
        <f>IF(E136="","",②選手情報入力!D145)</f>
        <v/>
      </c>
      <c r="G136" t="str">
        <f>IF(E136="","",IF(②選手情報入力!I145="男",1,2))</f>
        <v/>
      </c>
      <c r="H136" t="str">
        <f>IF(E136="","",VLOOKUP(data_kyogisha!Q136,Sheet3!A:G,2,0))</f>
        <v/>
      </c>
      <c r="I136" t="str">
        <f>IF(E136="","",IF(②選手情報入力!M145="","",②選手情報入力!M145))</f>
        <v/>
      </c>
      <c r="J136" s="28" t="str">
        <f>IF(E136="","",②選手情報入力!N145)</f>
        <v/>
      </c>
      <c r="K136" t="str">
        <f>IF(E136="","",VLOOKUP(data_kyogisha!U136,Sheet3!A:G,2,0))</f>
        <v/>
      </c>
      <c r="L136" t="str">
        <f>IF(E136="","",IF(②選手情報入力!P145="","",②選手情報入力!P145))</f>
        <v/>
      </c>
      <c r="M136" s="28" t="str">
        <f>IF(E136="","",②選手情報入力!Q145)</f>
        <v/>
      </c>
      <c r="N136" t="s">
        <v>1416</v>
      </c>
      <c r="O136" t="str">
        <f>IF(E136="","",IF(②選手情報入力!S145="","",②選手情報入力!S145))</f>
        <v/>
      </c>
      <c r="P136" t="s">
        <v>1416</v>
      </c>
      <c r="Q136" t="s">
        <v>1416</v>
      </c>
      <c r="R136" t="str">
        <f>IF(E136="","",IF(②選手情報入力!T145="","",IF(G136=1,IF(②選手情報入力!$U$6="","",②選手情報入力!$U$6),IF(②選手情報入力!$U$7="","",②選手情報入力!$U$7))))</f>
        <v/>
      </c>
      <c r="S136" t="str">
        <f>IF(E136="","",IF(②選手情報入力!T145="","",IF(G136=1,IF(②選手情報入力!$T$6="",0,1),IF(②選手情報入力!$T$7="",0,1))))</f>
        <v/>
      </c>
      <c r="T136" t="str">
        <f>IF(E136="","",IF(②選手情報入力!T145="","",2))</f>
        <v/>
      </c>
      <c r="U136" t="s">
        <v>1416</v>
      </c>
      <c r="V136" t="str">
        <f>IF(E136="","",IF(②選手情報入力!V145="","",IF(G136=1,IF(②選手情報入力!$W$6="","",②選手情報入力!$W$6),IF(②選手情報入力!$W$7="","",②選手情報入力!$W$7))))</f>
        <v/>
      </c>
      <c r="W136" t="str">
        <f>IF(E136="","",IF(②選手情報入力!V145="","",IF(G136=1,IF(②選手情報入力!$V$6="",0,1),IF(②選手情報入力!$V$7="",0,1))))</f>
        <v/>
      </c>
      <c r="X136" t="str">
        <f>IF(E136="","",IF(②選手情報入力!V145="","",2))</f>
        <v/>
      </c>
    </row>
    <row r="137" spans="1:24">
      <c r="A137" t="str">
        <f>IF(E137="","",data_kyogisha!A137)</f>
        <v/>
      </c>
      <c r="B137" t="str">
        <f>IF(E137="","",①団体情報入力!$C$5)</f>
        <v/>
      </c>
      <c r="C137" t="str">
        <f>IF(A137="","",VLOOKUP(B137,Sheet6!C:D,2,0))</f>
        <v/>
      </c>
      <c r="E137" t="str">
        <f>IF(②選手情報入力!C146="","",②選手情報入力!C146)</f>
        <v/>
      </c>
      <c r="F137" t="str">
        <f>IF(E137="","",②選手情報入力!D146)</f>
        <v/>
      </c>
      <c r="G137" t="str">
        <f>IF(E137="","",IF(②選手情報入力!I146="男",1,2))</f>
        <v/>
      </c>
      <c r="H137" t="str">
        <f>IF(E137="","",VLOOKUP(data_kyogisha!Q137,Sheet3!A:G,2,0))</f>
        <v/>
      </c>
      <c r="I137" t="str">
        <f>IF(E137="","",IF(②選手情報入力!M146="","",②選手情報入力!M146))</f>
        <v/>
      </c>
      <c r="J137" s="28" t="str">
        <f>IF(E137="","",②選手情報入力!N146)</f>
        <v/>
      </c>
      <c r="K137" t="str">
        <f>IF(E137="","",VLOOKUP(data_kyogisha!U137,Sheet3!A:G,2,0))</f>
        <v/>
      </c>
      <c r="L137" t="str">
        <f>IF(E137="","",IF(②選手情報入力!P146="","",②選手情報入力!P146))</f>
        <v/>
      </c>
      <c r="M137" s="28" t="str">
        <f>IF(E137="","",②選手情報入力!Q146)</f>
        <v/>
      </c>
      <c r="N137" t="s">
        <v>1416</v>
      </c>
      <c r="O137" t="str">
        <f>IF(E137="","",IF(②選手情報入力!S146="","",②選手情報入力!S146))</f>
        <v/>
      </c>
      <c r="P137" t="s">
        <v>1416</v>
      </c>
      <c r="Q137" t="s">
        <v>1416</v>
      </c>
      <c r="R137" t="str">
        <f>IF(E137="","",IF(②選手情報入力!T146="","",IF(G137=1,IF(②選手情報入力!$U$6="","",②選手情報入力!$U$6),IF(②選手情報入力!$U$7="","",②選手情報入力!$U$7))))</f>
        <v/>
      </c>
      <c r="S137" t="str">
        <f>IF(E137="","",IF(②選手情報入力!T146="","",IF(G137=1,IF(②選手情報入力!$T$6="",0,1),IF(②選手情報入力!$T$7="",0,1))))</f>
        <v/>
      </c>
      <c r="T137" t="str">
        <f>IF(E137="","",IF(②選手情報入力!T146="","",2))</f>
        <v/>
      </c>
      <c r="U137" t="s">
        <v>1416</v>
      </c>
      <c r="V137" t="str">
        <f>IF(E137="","",IF(②選手情報入力!V146="","",IF(G137=1,IF(②選手情報入力!$W$6="","",②選手情報入力!$W$6),IF(②選手情報入力!$W$7="","",②選手情報入力!$W$7))))</f>
        <v/>
      </c>
      <c r="W137" t="str">
        <f>IF(E137="","",IF(②選手情報入力!V146="","",IF(G137=1,IF(②選手情報入力!$V$6="",0,1),IF(②選手情報入力!$V$7="",0,1))))</f>
        <v/>
      </c>
      <c r="X137" t="str">
        <f>IF(E137="","",IF(②選手情報入力!V146="","",2))</f>
        <v/>
      </c>
    </row>
    <row r="138" spans="1:24">
      <c r="A138" t="str">
        <f>IF(E138="","",data_kyogisha!A138)</f>
        <v/>
      </c>
      <c r="B138" t="str">
        <f>IF(E138="","",①団体情報入力!$C$5)</f>
        <v/>
      </c>
      <c r="C138" t="str">
        <f>IF(A138="","",VLOOKUP(B138,Sheet6!C:D,2,0))</f>
        <v/>
      </c>
      <c r="E138" t="str">
        <f>IF(②選手情報入力!C147="","",②選手情報入力!C147)</f>
        <v/>
      </c>
      <c r="F138" t="str">
        <f>IF(E138="","",②選手情報入力!D147)</f>
        <v/>
      </c>
      <c r="G138" t="str">
        <f>IF(E138="","",IF(②選手情報入力!I147="男",1,2))</f>
        <v/>
      </c>
      <c r="H138" t="str">
        <f>IF(E138="","",VLOOKUP(data_kyogisha!Q138,Sheet3!A:G,2,0))</f>
        <v/>
      </c>
      <c r="I138" t="str">
        <f>IF(E138="","",IF(②選手情報入力!M147="","",②選手情報入力!M147))</f>
        <v/>
      </c>
      <c r="J138" s="28" t="str">
        <f>IF(E138="","",②選手情報入力!N147)</f>
        <v/>
      </c>
      <c r="K138" t="str">
        <f>IF(E138="","",VLOOKUP(data_kyogisha!U138,Sheet3!A:G,2,0))</f>
        <v/>
      </c>
      <c r="L138" t="str">
        <f>IF(E138="","",IF(②選手情報入力!P147="","",②選手情報入力!P147))</f>
        <v/>
      </c>
      <c r="M138" s="28" t="str">
        <f>IF(E138="","",②選手情報入力!Q147)</f>
        <v/>
      </c>
      <c r="N138" t="s">
        <v>1416</v>
      </c>
      <c r="O138" t="str">
        <f>IF(E138="","",IF(②選手情報入力!S147="","",②選手情報入力!S147))</f>
        <v/>
      </c>
      <c r="P138" t="s">
        <v>1416</v>
      </c>
      <c r="Q138" t="s">
        <v>1416</v>
      </c>
      <c r="R138" t="str">
        <f>IF(E138="","",IF(②選手情報入力!T147="","",IF(G138=1,IF(②選手情報入力!$U$6="","",②選手情報入力!$U$6),IF(②選手情報入力!$U$7="","",②選手情報入力!$U$7))))</f>
        <v/>
      </c>
      <c r="S138" t="str">
        <f>IF(E138="","",IF(②選手情報入力!T147="","",IF(G138=1,IF(②選手情報入力!$T$6="",0,1),IF(②選手情報入力!$T$7="",0,1))))</f>
        <v/>
      </c>
      <c r="T138" t="str">
        <f>IF(E138="","",IF(②選手情報入力!T147="","",2))</f>
        <v/>
      </c>
      <c r="U138" t="s">
        <v>1416</v>
      </c>
      <c r="V138" t="str">
        <f>IF(E138="","",IF(②選手情報入力!V147="","",IF(G138=1,IF(②選手情報入力!$W$6="","",②選手情報入力!$W$6),IF(②選手情報入力!$W$7="","",②選手情報入力!$W$7))))</f>
        <v/>
      </c>
      <c r="W138" t="str">
        <f>IF(E138="","",IF(②選手情報入力!V147="","",IF(G138=1,IF(②選手情報入力!$V$6="",0,1),IF(②選手情報入力!$V$7="",0,1))))</f>
        <v/>
      </c>
      <c r="X138" t="str">
        <f>IF(E138="","",IF(②選手情報入力!V147="","",2))</f>
        <v/>
      </c>
    </row>
    <row r="139" spans="1:24">
      <c r="A139" t="str">
        <f>IF(E139="","",data_kyogisha!A139)</f>
        <v/>
      </c>
      <c r="B139" t="str">
        <f>IF(E139="","",①団体情報入力!$C$5)</f>
        <v/>
      </c>
      <c r="C139" t="str">
        <f>IF(A139="","",VLOOKUP(B139,Sheet6!C:D,2,0))</f>
        <v/>
      </c>
      <c r="E139" t="str">
        <f>IF(②選手情報入力!C148="","",②選手情報入力!C148)</f>
        <v/>
      </c>
      <c r="F139" t="str">
        <f>IF(E139="","",②選手情報入力!D148)</f>
        <v/>
      </c>
      <c r="G139" t="str">
        <f>IF(E139="","",IF(②選手情報入力!I148="男",1,2))</f>
        <v/>
      </c>
      <c r="H139" t="str">
        <f>IF(E139="","",VLOOKUP(data_kyogisha!Q139,Sheet3!A:G,2,0))</f>
        <v/>
      </c>
      <c r="I139" t="str">
        <f>IF(E139="","",IF(②選手情報入力!M148="","",②選手情報入力!M148))</f>
        <v/>
      </c>
      <c r="J139" s="28" t="str">
        <f>IF(E139="","",②選手情報入力!N148)</f>
        <v/>
      </c>
      <c r="K139" t="str">
        <f>IF(E139="","",VLOOKUP(data_kyogisha!U139,Sheet3!A:G,2,0))</f>
        <v/>
      </c>
      <c r="L139" t="str">
        <f>IF(E139="","",IF(②選手情報入力!P148="","",②選手情報入力!P148))</f>
        <v/>
      </c>
      <c r="M139" s="28" t="str">
        <f>IF(E139="","",②選手情報入力!Q148)</f>
        <v/>
      </c>
      <c r="N139" t="s">
        <v>1416</v>
      </c>
      <c r="O139" t="str">
        <f>IF(E139="","",IF(②選手情報入力!S148="","",②選手情報入力!S148))</f>
        <v/>
      </c>
      <c r="P139" t="s">
        <v>1416</v>
      </c>
      <c r="Q139" t="s">
        <v>1416</v>
      </c>
      <c r="R139" t="str">
        <f>IF(E139="","",IF(②選手情報入力!T148="","",IF(G139=1,IF(②選手情報入力!$U$6="","",②選手情報入力!$U$6),IF(②選手情報入力!$U$7="","",②選手情報入力!$U$7))))</f>
        <v/>
      </c>
      <c r="S139" t="str">
        <f>IF(E139="","",IF(②選手情報入力!T148="","",IF(G139=1,IF(②選手情報入力!$T$6="",0,1),IF(②選手情報入力!$T$7="",0,1))))</f>
        <v/>
      </c>
      <c r="T139" t="str">
        <f>IF(E139="","",IF(②選手情報入力!T148="","",2))</f>
        <v/>
      </c>
      <c r="U139" t="s">
        <v>1416</v>
      </c>
      <c r="V139" t="str">
        <f>IF(E139="","",IF(②選手情報入力!V148="","",IF(G139=1,IF(②選手情報入力!$W$6="","",②選手情報入力!$W$6),IF(②選手情報入力!$W$7="","",②選手情報入力!$W$7))))</f>
        <v/>
      </c>
      <c r="W139" t="str">
        <f>IF(E139="","",IF(②選手情報入力!V148="","",IF(G139=1,IF(②選手情報入力!$V$6="",0,1),IF(②選手情報入力!$V$7="",0,1))))</f>
        <v/>
      </c>
      <c r="X139" t="str">
        <f>IF(E139="","",IF(②選手情報入力!V148="","",2))</f>
        <v/>
      </c>
    </row>
    <row r="140" spans="1:24">
      <c r="A140" t="str">
        <f>IF(E140="","",data_kyogisha!A140)</f>
        <v/>
      </c>
      <c r="B140" t="str">
        <f>IF(E140="","",①団体情報入力!$C$5)</f>
        <v/>
      </c>
      <c r="C140" t="str">
        <f>IF(A140="","",VLOOKUP(B140,Sheet6!C:D,2,0))</f>
        <v/>
      </c>
      <c r="E140" t="str">
        <f>IF(②選手情報入力!C149="","",②選手情報入力!C149)</f>
        <v/>
      </c>
      <c r="F140" t="str">
        <f>IF(E140="","",②選手情報入力!D149)</f>
        <v/>
      </c>
      <c r="G140" t="str">
        <f>IF(E140="","",IF(②選手情報入力!I149="男",1,2))</f>
        <v/>
      </c>
      <c r="H140" t="str">
        <f>IF(E140="","",VLOOKUP(data_kyogisha!Q140,Sheet3!A:G,2,0))</f>
        <v/>
      </c>
      <c r="I140" t="str">
        <f>IF(E140="","",IF(②選手情報入力!M149="","",②選手情報入力!M149))</f>
        <v/>
      </c>
      <c r="J140" s="28" t="str">
        <f>IF(E140="","",②選手情報入力!N149)</f>
        <v/>
      </c>
      <c r="K140" t="str">
        <f>IF(E140="","",VLOOKUP(data_kyogisha!U140,Sheet3!A:G,2,0))</f>
        <v/>
      </c>
      <c r="L140" t="str">
        <f>IF(E140="","",IF(②選手情報入力!P149="","",②選手情報入力!P149))</f>
        <v/>
      </c>
      <c r="M140" s="28" t="str">
        <f>IF(E140="","",②選手情報入力!Q149)</f>
        <v/>
      </c>
      <c r="N140" t="s">
        <v>1416</v>
      </c>
      <c r="O140" t="str">
        <f>IF(E140="","",IF(②選手情報入力!S149="","",②選手情報入力!S149))</f>
        <v/>
      </c>
      <c r="P140" t="s">
        <v>1416</v>
      </c>
      <c r="Q140" t="s">
        <v>1416</v>
      </c>
      <c r="R140" t="str">
        <f>IF(E140="","",IF(②選手情報入力!T149="","",IF(G140=1,IF(②選手情報入力!$U$6="","",②選手情報入力!$U$6),IF(②選手情報入力!$U$7="","",②選手情報入力!$U$7))))</f>
        <v/>
      </c>
      <c r="S140" t="str">
        <f>IF(E140="","",IF(②選手情報入力!T149="","",IF(G140=1,IF(②選手情報入力!$T$6="",0,1),IF(②選手情報入力!$T$7="",0,1))))</f>
        <v/>
      </c>
      <c r="T140" t="str">
        <f>IF(E140="","",IF(②選手情報入力!T149="","",2))</f>
        <v/>
      </c>
      <c r="U140" t="s">
        <v>1416</v>
      </c>
      <c r="V140" t="str">
        <f>IF(E140="","",IF(②選手情報入力!V149="","",IF(G140=1,IF(②選手情報入力!$W$6="","",②選手情報入力!$W$6),IF(②選手情報入力!$W$7="","",②選手情報入力!$W$7))))</f>
        <v/>
      </c>
      <c r="W140" t="str">
        <f>IF(E140="","",IF(②選手情報入力!V149="","",IF(G140=1,IF(②選手情報入力!$V$6="",0,1),IF(②選手情報入力!$V$7="",0,1))))</f>
        <v/>
      </c>
      <c r="X140" t="str">
        <f>IF(E140="","",IF(②選手情報入力!V149="","",2))</f>
        <v/>
      </c>
    </row>
    <row r="141" spans="1:24">
      <c r="A141" t="str">
        <f>IF(E141="","",data_kyogisha!A141)</f>
        <v/>
      </c>
      <c r="B141" t="str">
        <f>IF(E141="","",①団体情報入力!$C$5)</f>
        <v/>
      </c>
      <c r="C141" t="str">
        <f>IF(A141="","",VLOOKUP(B141,Sheet6!C:D,2,0))</f>
        <v/>
      </c>
      <c r="E141" t="str">
        <f>IF(②選手情報入力!C150="","",②選手情報入力!C150)</f>
        <v/>
      </c>
      <c r="F141" t="str">
        <f>IF(E141="","",②選手情報入力!D150)</f>
        <v/>
      </c>
      <c r="G141" t="str">
        <f>IF(E141="","",IF(②選手情報入力!I150="男",1,2))</f>
        <v/>
      </c>
      <c r="H141" t="str">
        <f>IF(E141="","",VLOOKUP(data_kyogisha!Q141,Sheet3!A:G,2,0))</f>
        <v/>
      </c>
      <c r="I141" t="str">
        <f>IF(E141="","",IF(②選手情報入力!M150="","",②選手情報入力!M150))</f>
        <v/>
      </c>
      <c r="J141" s="28" t="str">
        <f>IF(E141="","",②選手情報入力!N150)</f>
        <v/>
      </c>
      <c r="K141" t="str">
        <f>IF(E141="","",VLOOKUP(data_kyogisha!U141,Sheet3!A:G,2,0))</f>
        <v/>
      </c>
      <c r="L141" t="str">
        <f>IF(E141="","",IF(②選手情報入力!P150="","",②選手情報入力!P150))</f>
        <v/>
      </c>
      <c r="M141" s="28" t="str">
        <f>IF(E141="","",②選手情報入力!Q150)</f>
        <v/>
      </c>
      <c r="N141" t="s">
        <v>1416</v>
      </c>
      <c r="O141" t="str">
        <f>IF(E141="","",IF(②選手情報入力!S150="","",②選手情報入力!S150))</f>
        <v/>
      </c>
      <c r="P141" t="s">
        <v>1416</v>
      </c>
      <c r="Q141" t="s">
        <v>1416</v>
      </c>
      <c r="R141" t="str">
        <f>IF(E141="","",IF(②選手情報入力!T150="","",IF(G141=1,IF(②選手情報入力!$U$6="","",②選手情報入力!$U$6),IF(②選手情報入力!$U$7="","",②選手情報入力!$U$7))))</f>
        <v/>
      </c>
      <c r="S141" t="str">
        <f>IF(E141="","",IF(②選手情報入力!T150="","",IF(G141=1,IF(②選手情報入力!$T$6="",0,1),IF(②選手情報入力!$T$7="",0,1))))</f>
        <v/>
      </c>
      <c r="T141" t="str">
        <f>IF(E141="","",IF(②選手情報入力!T150="","",2))</f>
        <v/>
      </c>
      <c r="U141" t="s">
        <v>1416</v>
      </c>
      <c r="V141" t="str">
        <f>IF(E141="","",IF(②選手情報入力!V150="","",IF(G141=1,IF(②選手情報入力!$W$6="","",②選手情報入力!$W$6),IF(②選手情報入力!$W$7="","",②選手情報入力!$W$7))))</f>
        <v/>
      </c>
      <c r="W141" t="str">
        <f>IF(E141="","",IF(②選手情報入力!V150="","",IF(G141=1,IF(②選手情報入力!$V$6="",0,1),IF(②選手情報入力!$V$7="",0,1))))</f>
        <v/>
      </c>
      <c r="X141" t="str">
        <f>IF(E141="","",IF(②選手情報入力!V150="","",2))</f>
        <v/>
      </c>
    </row>
    <row r="142" spans="1:24">
      <c r="A142" t="str">
        <f>IF(E142="","",data_kyogisha!A142)</f>
        <v/>
      </c>
      <c r="B142" t="str">
        <f>IF(E142="","",①団体情報入力!$C$5)</f>
        <v/>
      </c>
      <c r="C142" t="str">
        <f>IF(A142="","",VLOOKUP(B142,Sheet6!C:D,2,0))</f>
        <v/>
      </c>
      <c r="E142" t="str">
        <f>IF(②選手情報入力!C151="","",②選手情報入力!C151)</f>
        <v/>
      </c>
      <c r="F142" t="str">
        <f>IF(E142="","",②選手情報入力!D151)</f>
        <v/>
      </c>
      <c r="G142" t="str">
        <f>IF(E142="","",IF(②選手情報入力!I151="男",1,2))</f>
        <v/>
      </c>
      <c r="H142" t="str">
        <f>IF(E142="","",VLOOKUP(data_kyogisha!Q142,Sheet3!A:G,2,0))</f>
        <v/>
      </c>
      <c r="I142" t="str">
        <f>IF(E142="","",IF(②選手情報入力!M151="","",②選手情報入力!M151))</f>
        <v/>
      </c>
      <c r="J142" s="28" t="str">
        <f>IF(E142="","",②選手情報入力!N151)</f>
        <v/>
      </c>
      <c r="K142" t="str">
        <f>IF(E142="","",VLOOKUP(data_kyogisha!U142,Sheet3!A:G,2,0))</f>
        <v/>
      </c>
      <c r="L142" t="str">
        <f>IF(E142="","",IF(②選手情報入力!P151="","",②選手情報入力!P151))</f>
        <v/>
      </c>
      <c r="M142" s="28" t="str">
        <f>IF(E142="","",②選手情報入力!Q151)</f>
        <v/>
      </c>
      <c r="N142" t="s">
        <v>1416</v>
      </c>
      <c r="O142" t="str">
        <f>IF(E142="","",IF(②選手情報入力!S151="","",②選手情報入力!S151))</f>
        <v/>
      </c>
      <c r="P142" t="s">
        <v>1416</v>
      </c>
      <c r="Q142" t="s">
        <v>1416</v>
      </c>
      <c r="R142" t="str">
        <f>IF(E142="","",IF(②選手情報入力!T151="","",IF(G142=1,IF(②選手情報入力!$U$6="","",②選手情報入力!$U$6),IF(②選手情報入力!$U$7="","",②選手情報入力!$U$7))))</f>
        <v/>
      </c>
      <c r="S142" t="str">
        <f>IF(E142="","",IF(②選手情報入力!T151="","",IF(G142=1,IF(②選手情報入力!$T$6="",0,1),IF(②選手情報入力!$T$7="",0,1))))</f>
        <v/>
      </c>
      <c r="T142" t="str">
        <f>IF(E142="","",IF(②選手情報入力!T151="","",2))</f>
        <v/>
      </c>
      <c r="U142" t="s">
        <v>1416</v>
      </c>
      <c r="V142" t="str">
        <f>IF(E142="","",IF(②選手情報入力!V151="","",IF(G142=1,IF(②選手情報入力!$W$6="","",②選手情報入力!$W$6),IF(②選手情報入力!$W$7="","",②選手情報入力!$W$7))))</f>
        <v/>
      </c>
      <c r="W142" t="str">
        <f>IF(E142="","",IF(②選手情報入力!V151="","",IF(G142=1,IF(②選手情報入力!$V$6="",0,1),IF(②選手情報入力!$V$7="",0,1))))</f>
        <v/>
      </c>
      <c r="X142" t="str">
        <f>IF(E142="","",IF(②選手情報入力!V151="","",2))</f>
        <v/>
      </c>
    </row>
    <row r="143" spans="1:24">
      <c r="A143" t="str">
        <f>IF(E143="","",data_kyogisha!A143)</f>
        <v/>
      </c>
      <c r="B143" t="str">
        <f>IF(E143="","",①団体情報入力!$C$5)</f>
        <v/>
      </c>
      <c r="C143" t="str">
        <f>IF(A143="","",VLOOKUP(B143,Sheet6!C:D,2,0))</f>
        <v/>
      </c>
      <c r="E143" t="str">
        <f>IF(②選手情報入力!C152="","",②選手情報入力!C152)</f>
        <v/>
      </c>
      <c r="F143" t="str">
        <f>IF(E143="","",②選手情報入力!D152)</f>
        <v/>
      </c>
      <c r="G143" t="str">
        <f>IF(E143="","",IF(②選手情報入力!I152="男",1,2))</f>
        <v/>
      </c>
      <c r="H143" t="str">
        <f>IF(E143="","",VLOOKUP(data_kyogisha!Q143,Sheet3!A:G,2,0))</f>
        <v/>
      </c>
      <c r="I143" t="str">
        <f>IF(E143="","",IF(②選手情報入力!M152="","",②選手情報入力!M152))</f>
        <v/>
      </c>
      <c r="J143" s="28" t="str">
        <f>IF(E143="","",②選手情報入力!N152)</f>
        <v/>
      </c>
      <c r="K143" t="str">
        <f>IF(E143="","",VLOOKUP(data_kyogisha!U143,Sheet3!A:G,2,0))</f>
        <v/>
      </c>
      <c r="L143" t="str">
        <f>IF(E143="","",IF(②選手情報入力!P152="","",②選手情報入力!P152))</f>
        <v/>
      </c>
      <c r="M143" s="28" t="str">
        <f>IF(E143="","",②選手情報入力!Q152)</f>
        <v/>
      </c>
      <c r="N143" t="s">
        <v>1416</v>
      </c>
      <c r="O143" t="str">
        <f>IF(E143="","",IF(②選手情報入力!S152="","",②選手情報入力!S152))</f>
        <v/>
      </c>
      <c r="P143" t="s">
        <v>1416</v>
      </c>
      <c r="Q143" t="s">
        <v>1416</v>
      </c>
      <c r="R143" t="str">
        <f>IF(E143="","",IF(②選手情報入力!T152="","",IF(G143=1,IF(②選手情報入力!$U$6="","",②選手情報入力!$U$6),IF(②選手情報入力!$U$7="","",②選手情報入力!$U$7))))</f>
        <v/>
      </c>
      <c r="S143" t="str">
        <f>IF(E143="","",IF(②選手情報入力!T152="","",IF(G143=1,IF(②選手情報入力!$T$6="",0,1),IF(②選手情報入力!$T$7="",0,1))))</f>
        <v/>
      </c>
      <c r="T143" t="str">
        <f>IF(E143="","",IF(②選手情報入力!T152="","",2))</f>
        <v/>
      </c>
      <c r="U143" t="s">
        <v>1416</v>
      </c>
      <c r="V143" t="str">
        <f>IF(E143="","",IF(②選手情報入力!V152="","",IF(G143=1,IF(②選手情報入力!$W$6="","",②選手情報入力!$W$6),IF(②選手情報入力!$W$7="","",②選手情報入力!$W$7))))</f>
        <v/>
      </c>
      <c r="W143" t="str">
        <f>IF(E143="","",IF(②選手情報入力!V152="","",IF(G143=1,IF(②選手情報入力!$V$6="",0,1),IF(②選手情報入力!$V$7="",0,1))))</f>
        <v/>
      </c>
      <c r="X143" t="str">
        <f>IF(E143="","",IF(②選手情報入力!V152="","",2))</f>
        <v/>
      </c>
    </row>
    <row r="144" spans="1:24">
      <c r="A144" t="str">
        <f>IF(E144="","",data_kyogisha!A144)</f>
        <v/>
      </c>
      <c r="B144" t="str">
        <f>IF(E144="","",①団体情報入力!$C$5)</f>
        <v/>
      </c>
      <c r="C144" t="str">
        <f>IF(A144="","",VLOOKUP(B144,Sheet6!C:D,2,0))</f>
        <v/>
      </c>
      <c r="E144" t="str">
        <f>IF(②選手情報入力!C153="","",②選手情報入力!C153)</f>
        <v/>
      </c>
      <c r="F144" t="str">
        <f>IF(E144="","",②選手情報入力!D153)</f>
        <v/>
      </c>
      <c r="G144" t="str">
        <f>IF(E144="","",IF(②選手情報入力!I153="男",1,2))</f>
        <v/>
      </c>
      <c r="H144" t="str">
        <f>IF(E144="","",VLOOKUP(data_kyogisha!Q144,Sheet3!A:G,2,0))</f>
        <v/>
      </c>
      <c r="I144" t="str">
        <f>IF(E144="","",IF(②選手情報入力!M153="","",②選手情報入力!M153))</f>
        <v/>
      </c>
      <c r="J144" s="28" t="str">
        <f>IF(E144="","",②選手情報入力!N153)</f>
        <v/>
      </c>
      <c r="K144" t="str">
        <f>IF(E144="","",VLOOKUP(data_kyogisha!U144,Sheet3!A:G,2,0))</f>
        <v/>
      </c>
      <c r="L144" t="str">
        <f>IF(E144="","",IF(②選手情報入力!P153="","",②選手情報入力!P153))</f>
        <v/>
      </c>
      <c r="M144" s="28" t="str">
        <f>IF(E144="","",②選手情報入力!Q153)</f>
        <v/>
      </c>
      <c r="N144" t="s">
        <v>1416</v>
      </c>
      <c r="O144" t="str">
        <f>IF(E144="","",IF(②選手情報入力!S153="","",②選手情報入力!S153))</f>
        <v/>
      </c>
      <c r="P144" t="s">
        <v>1416</v>
      </c>
      <c r="Q144" t="s">
        <v>1416</v>
      </c>
      <c r="R144" t="str">
        <f>IF(E144="","",IF(②選手情報入力!T153="","",IF(G144=1,IF(②選手情報入力!$U$6="","",②選手情報入力!$U$6),IF(②選手情報入力!$U$7="","",②選手情報入力!$U$7))))</f>
        <v/>
      </c>
      <c r="S144" t="str">
        <f>IF(E144="","",IF(②選手情報入力!T153="","",IF(G144=1,IF(②選手情報入力!$T$6="",0,1),IF(②選手情報入力!$T$7="",0,1))))</f>
        <v/>
      </c>
      <c r="T144" t="str">
        <f>IF(E144="","",IF(②選手情報入力!T153="","",2))</f>
        <v/>
      </c>
      <c r="U144" t="s">
        <v>1416</v>
      </c>
      <c r="V144" t="str">
        <f>IF(E144="","",IF(②選手情報入力!V153="","",IF(G144=1,IF(②選手情報入力!$W$6="","",②選手情報入力!$W$6),IF(②選手情報入力!$W$7="","",②選手情報入力!$W$7))))</f>
        <v/>
      </c>
      <c r="W144" t="str">
        <f>IF(E144="","",IF(②選手情報入力!V153="","",IF(G144=1,IF(②選手情報入力!$V$6="",0,1),IF(②選手情報入力!$V$7="",0,1))))</f>
        <v/>
      </c>
      <c r="X144" t="str">
        <f>IF(E144="","",IF(②選手情報入力!V153="","",2))</f>
        <v/>
      </c>
    </row>
    <row r="145" spans="1:24">
      <c r="A145" t="str">
        <f>IF(E145="","",data_kyogisha!A145)</f>
        <v/>
      </c>
      <c r="B145" t="str">
        <f>IF(E145="","",①団体情報入力!$C$5)</f>
        <v/>
      </c>
      <c r="C145" t="str">
        <f>IF(A145="","",VLOOKUP(B145,Sheet6!C:D,2,0))</f>
        <v/>
      </c>
      <c r="E145" t="str">
        <f>IF(②選手情報入力!C154="","",②選手情報入力!C154)</f>
        <v/>
      </c>
      <c r="F145" t="str">
        <f>IF(E145="","",②選手情報入力!D154)</f>
        <v/>
      </c>
      <c r="G145" t="str">
        <f>IF(E145="","",IF(②選手情報入力!I154="男",1,2))</f>
        <v/>
      </c>
      <c r="H145" t="str">
        <f>IF(E145="","",VLOOKUP(data_kyogisha!Q145,Sheet3!A:G,2,0))</f>
        <v/>
      </c>
      <c r="I145" t="str">
        <f>IF(E145="","",IF(②選手情報入力!M154="","",②選手情報入力!M154))</f>
        <v/>
      </c>
      <c r="J145" s="28" t="str">
        <f>IF(E145="","",②選手情報入力!N154)</f>
        <v/>
      </c>
      <c r="K145" t="str">
        <f>IF(E145="","",VLOOKUP(data_kyogisha!U145,Sheet3!A:G,2,0))</f>
        <v/>
      </c>
      <c r="L145" t="str">
        <f>IF(E145="","",IF(②選手情報入力!P154="","",②選手情報入力!P154))</f>
        <v/>
      </c>
      <c r="M145" s="28" t="str">
        <f>IF(E145="","",②選手情報入力!Q154)</f>
        <v/>
      </c>
      <c r="N145" t="s">
        <v>1416</v>
      </c>
      <c r="O145" t="str">
        <f>IF(E145="","",IF(②選手情報入力!S154="","",②選手情報入力!S154))</f>
        <v/>
      </c>
      <c r="P145" t="s">
        <v>1416</v>
      </c>
      <c r="Q145" t="s">
        <v>1416</v>
      </c>
      <c r="R145" t="str">
        <f>IF(E145="","",IF(②選手情報入力!T154="","",IF(G145=1,IF(②選手情報入力!$U$6="","",②選手情報入力!$U$6),IF(②選手情報入力!$U$7="","",②選手情報入力!$U$7))))</f>
        <v/>
      </c>
      <c r="S145" t="str">
        <f>IF(E145="","",IF(②選手情報入力!T154="","",IF(G145=1,IF(②選手情報入力!$T$6="",0,1),IF(②選手情報入力!$T$7="",0,1))))</f>
        <v/>
      </c>
      <c r="T145" t="str">
        <f>IF(E145="","",IF(②選手情報入力!T154="","",2))</f>
        <v/>
      </c>
      <c r="U145" t="s">
        <v>1416</v>
      </c>
      <c r="V145" t="str">
        <f>IF(E145="","",IF(②選手情報入力!V154="","",IF(G145=1,IF(②選手情報入力!$W$6="","",②選手情報入力!$W$6),IF(②選手情報入力!$W$7="","",②選手情報入力!$W$7))))</f>
        <v/>
      </c>
      <c r="W145" t="str">
        <f>IF(E145="","",IF(②選手情報入力!V154="","",IF(G145=1,IF(②選手情報入力!$V$6="",0,1),IF(②選手情報入力!$V$7="",0,1))))</f>
        <v/>
      </c>
      <c r="X145" t="str">
        <f>IF(E145="","",IF(②選手情報入力!V154="","",2))</f>
        <v/>
      </c>
    </row>
    <row r="146" spans="1:24">
      <c r="A146" t="str">
        <f>IF(E146="","",data_kyogisha!A146)</f>
        <v/>
      </c>
      <c r="B146" t="str">
        <f>IF(E146="","",①団体情報入力!$C$5)</f>
        <v/>
      </c>
      <c r="C146" t="str">
        <f>IF(A146="","",VLOOKUP(B146,Sheet6!C:D,2,0))</f>
        <v/>
      </c>
      <c r="E146" t="str">
        <f>IF(②選手情報入力!C155="","",②選手情報入力!C155)</f>
        <v/>
      </c>
      <c r="F146" t="str">
        <f>IF(E146="","",②選手情報入力!D155)</f>
        <v/>
      </c>
      <c r="G146" t="str">
        <f>IF(E146="","",IF(②選手情報入力!I155="男",1,2))</f>
        <v/>
      </c>
      <c r="H146" t="str">
        <f>IF(E146="","",VLOOKUP(data_kyogisha!Q146,Sheet3!A:G,2,0))</f>
        <v/>
      </c>
      <c r="I146" t="str">
        <f>IF(E146="","",IF(②選手情報入力!M155="","",②選手情報入力!M155))</f>
        <v/>
      </c>
      <c r="J146" s="28" t="str">
        <f>IF(E146="","",②選手情報入力!N155)</f>
        <v/>
      </c>
      <c r="K146" t="str">
        <f>IF(E146="","",VLOOKUP(data_kyogisha!U146,Sheet3!A:G,2,0))</f>
        <v/>
      </c>
      <c r="L146" t="str">
        <f>IF(E146="","",IF(②選手情報入力!P155="","",②選手情報入力!P155))</f>
        <v/>
      </c>
      <c r="M146" s="28" t="str">
        <f>IF(E146="","",②選手情報入力!Q155)</f>
        <v/>
      </c>
      <c r="N146" t="s">
        <v>1416</v>
      </c>
      <c r="O146" t="str">
        <f>IF(E146="","",IF(②選手情報入力!S155="","",②選手情報入力!S155))</f>
        <v/>
      </c>
      <c r="P146" t="s">
        <v>1416</v>
      </c>
      <c r="Q146" t="s">
        <v>1416</v>
      </c>
      <c r="R146" t="str">
        <f>IF(E146="","",IF(②選手情報入力!T155="","",IF(G146=1,IF(②選手情報入力!$U$6="","",②選手情報入力!$U$6),IF(②選手情報入力!$U$7="","",②選手情報入力!$U$7))))</f>
        <v/>
      </c>
      <c r="S146" t="str">
        <f>IF(E146="","",IF(②選手情報入力!T155="","",IF(G146=1,IF(②選手情報入力!$T$6="",0,1),IF(②選手情報入力!$T$7="",0,1))))</f>
        <v/>
      </c>
      <c r="T146" t="str">
        <f>IF(E146="","",IF(②選手情報入力!T155="","",2))</f>
        <v/>
      </c>
      <c r="U146" t="s">
        <v>1416</v>
      </c>
      <c r="V146" t="str">
        <f>IF(E146="","",IF(②選手情報入力!V155="","",IF(G146=1,IF(②選手情報入力!$W$6="","",②選手情報入力!$W$6),IF(②選手情報入力!$W$7="","",②選手情報入力!$W$7))))</f>
        <v/>
      </c>
      <c r="W146" t="str">
        <f>IF(E146="","",IF(②選手情報入力!V155="","",IF(G146=1,IF(②選手情報入力!$V$6="",0,1),IF(②選手情報入力!$V$7="",0,1))))</f>
        <v/>
      </c>
      <c r="X146" t="str">
        <f>IF(E146="","",IF(②選手情報入力!V155="","",2))</f>
        <v/>
      </c>
    </row>
    <row r="147" spans="1:24">
      <c r="A147" t="str">
        <f>IF(E147="","",data_kyogisha!A147)</f>
        <v/>
      </c>
      <c r="B147" t="str">
        <f>IF(E147="","",①団体情報入力!$C$5)</f>
        <v/>
      </c>
      <c r="C147" t="str">
        <f>IF(A147="","",VLOOKUP(B147,Sheet6!C:D,2,0))</f>
        <v/>
      </c>
      <c r="E147" t="str">
        <f>IF(②選手情報入力!C156="","",②選手情報入力!C156)</f>
        <v/>
      </c>
      <c r="F147" t="str">
        <f>IF(E147="","",②選手情報入力!D156)</f>
        <v/>
      </c>
      <c r="G147" t="str">
        <f>IF(E147="","",IF(②選手情報入力!I156="男",1,2))</f>
        <v/>
      </c>
      <c r="H147" t="str">
        <f>IF(E147="","",VLOOKUP(data_kyogisha!Q147,Sheet3!A:G,2,0))</f>
        <v/>
      </c>
      <c r="I147" t="str">
        <f>IF(E147="","",IF(②選手情報入力!M156="","",②選手情報入力!M156))</f>
        <v/>
      </c>
      <c r="J147" s="28" t="str">
        <f>IF(E147="","",②選手情報入力!N156)</f>
        <v/>
      </c>
      <c r="K147" t="str">
        <f>IF(E147="","",VLOOKUP(data_kyogisha!U147,Sheet3!A:G,2,0))</f>
        <v/>
      </c>
      <c r="L147" t="str">
        <f>IF(E147="","",IF(②選手情報入力!P156="","",②選手情報入力!P156))</f>
        <v/>
      </c>
      <c r="M147" s="28" t="str">
        <f>IF(E147="","",②選手情報入力!Q156)</f>
        <v/>
      </c>
      <c r="N147" t="s">
        <v>1416</v>
      </c>
      <c r="O147" t="str">
        <f>IF(E147="","",IF(②選手情報入力!S156="","",②選手情報入力!S156))</f>
        <v/>
      </c>
      <c r="P147" t="s">
        <v>1416</v>
      </c>
      <c r="Q147" t="s">
        <v>1416</v>
      </c>
      <c r="R147" t="str">
        <f>IF(E147="","",IF(②選手情報入力!T156="","",IF(G147=1,IF(②選手情報入力!$U$6="","",②選手情報入力!$U$6),IF(②選手情報入力!$U$7="","",②選手情報入力!$U$7))))</f>
        <v/>
      </c>
      <c r="S147" t="str">
        <f>IF(E147="","",IF(②選手情報入力!T156="","",IF(G147=1,IF(②選手情報入力!$T$6="",0,1),IF(②選手情報入力!$T$7="",0,1))))</f>
        <v/>
      </c>
      <c r="T147" t="str">
        <f>IF(E147="","",IF(②選手情報入力!T156="","",2))</f>
        <v/>
      </c>
      <c r="U147" t="s">
        <v>1416</v>
      </c>
      <c r="V147" t="str">
        <f>IF(E147="","",IF(②選手情報入力!V156="","",IF(G147=1,IF(②選手情報入力!$W$6="","",②選手情報入力!$W$6),IF(②選手情報入力!$W$7="","",②選手情報入力!$W$7))))</f>
        <v/>
      </c>
      <c r="W147" t="str">
        <f>IF(E147="","",IF(②選手情報入力!V156="","",IF(G147=1,IF(②選手情報入力!$V$6="",0,1),IF(②選手情報入力!$V$7="",0,1))))</f>
        <v/>
      </c>
      <c r="X147" t="str">
        <f>IF(E147="","",IF(②選手情報入力!V156="","",2))</f>
        <v/>
      </c>
    </row>
    <row r="148" spans="1:24">
      <c r="A148" t="str">
        <f>IF(E148="","",data_kyogisha!A148)</f>
        <v/>
      </c>
      <c r="B148" t="str">
        <f>IF(E148="","",①団体情報入力!$C$5)</f>
        <v/>
      </c>
      <c r="C148" t="str">
        <f>IF(A148="","",VLOOKUP(B148,Sheet6!C:D,2,0))</f>
        <v/>
      </c>
      <c r="E148" t="str">
        <f>IF(②選手情報入力!C157="","",②選手情報入力!C157)</f>
        <v/>
      </c>
      <c r="F148" t="str">
        <f>IF(E148="","",②選手情報入力!D157)</f>
        <v/>
      </c>
      <c r="G148" t="str">
        <f>IF(E148="","",IF(②選手情報入力!I157="男",1,2))</f>
        <v/>
      </c>
      <c r="H148" t="str">
        <f>IF(E148="","",VLOOKUP(data_kyogisha!Q148,Sheet3!A:G,2,0))</f>
        <v/>
      </c>
      <c r="I148" t="str">
        <f>IF(E148="","",IF(②選手情報入力!M157="","",②選手情報入力!M157))</f>
        <v/>
      </c>
      <c r="J148" s="28" t="str">
        <f>IF(E148="","",②選手情報入力!N157)</f>
        <v/>
      </c>
      <c r="K148" t="str">
        <f>IF(E148="","",VLOOKUP(data_kyogisha!U148,Sheet3!A:G,2,0))</f>
        <v/>
      </c>
      <c r="L148" t="str">
        <f>IF(E148="","",IF(②選手情報入力!P157="","",②選手情報入力!P157))</f>
        <v/>
      </c>
      <c r="M148" s="28" t="str">
        <f>IF(E148="","",②選手情報入力!Q157)</f>
        <v/>
      </c>
      <c r="N148" t="s">
        <v>1416</v>
      </c>
      <c r="O148" t="str">
        <f>IF(E148="","",IF(②選手情報入力!S157="","",②選手情報入力!S157))</f>
        <v/>
      </c>
      <c r="P148" t="s">
        <v>1416</v>
      </c>
      <c r="Q148" t="s">
        <v>1416</v>
      </c>
      <c r="R148" t="str">
        <f>IF(E148="","",IF(②選手情報入力!T157="","",IF(G148=1,IF(②選手情報入力!$U$6="","",②選手情報入力!$U$6),IF(②選手情報入力!$U$7="","",②選手情報入力!$U$7))))</f>
        <v/>
      </c>
      <c r="S148" t="str">
        <f>IF(E148="","",IF(②選手情報入力!T157="","",IF(G148=1,IF(②選手情報入力!$T$6="",0,1),IF(②選手情報入力!$T$7="",0,1))))</f>
        <v/>
      </c>
      <c r="T148" t="str">
        <f>IF(E148="","",IF(②選手情報入力!T157="","",2))</f>
        <v/>
      </c>
      <c r="U148" t="s">
        <v>1416</v>
      </c>
      <c r="V148" t="str">
        <f>IF(E148="","",IF(②選手情報入力!V157="","",IF(G148=1,IF(②選手情報入力!$W$6="","",②選手情報入力!$W$6),IF(②選手情報入力!$W$7="","",②選手情報入力!$W$7))))</f>
        <v/>
      </c>
      <c r="W148" t="str">
        <f>IF(E148="","",IF(②選手情報入力!V157="","",IF(G148=1,IF(②選手情報入力!$V$6="",0,1),IF(②選手情報入力!$V$7="",0,1))))</f>
        <v/>
      </c>
      <c r="X148" t="str">
        <f>IF(E148="","",IF(②選手情報入力!V157="","",2))</f>
        <v/>
      </c>
    </row>
    <row r="149" spans="1:24">
      <c r="A149" t="str">
        <f>IF(E149="","",data_kyogisha!A149)</f>
        <v/>
      </c>
      <c r="B149" t="str">
        <f>IF(E149="","",①団体情報入力!$C$5)</f>
        <v/>
      </c>
      <c r="C149" t="str">
        <f>IF(A149="","",VLOOKUP(B149,Sheet6!C:D,2,0))</f>
        <v/>
      </c>
      <c r="E149" t="str">
        <f>IF(②選手情報入力!C158="","",②選手情報入力!C158)</f>
        <v/>
      </c>
      <c r="F149" t="str">
        <f>IF(E149="","",②選手情報入力!D158)</f>
        <v/>
      </c>
      <c r="G149" t="str">
        <f>IF(E149="","",IF(②選手情報入力!I158="男",1,2))</f>
        <v/>
      </c>
      <c r="H149" t="str">
        <f>IF(E149="","",VLOOKUP(data_kyogisha!Q149,Sheet3!A:G,2,0))</f>
        <v/>
      </c>
      <c r="I149" t="str">
        <f>IF(E149="","",IF(②選手情報入力!M158="","",②選手情報入力!M158))</f>
        <v/>
      </c>
      <c r="J149" s="28" t="str">
        <f>IF(E149="","",②選手情報入力!N158)</f>
        <v/>
      </c>
      <c r="K149" t="str">
        <f>IF(E149="","",VLOOKUP(data_kyogisha!U149,Sheet3!A:G,2,0))</f>
        <v/>
      </c>
      <c r="L149" t="str">
        <f>IF(E149="","",IF(②選手情報入力!P158="","",②選手情報入力!P158))</f>
        <v/>
      </c>
      <c r="M149" s="28" t="str">
        <f>IF(E149="","",②選手情報入力!Q158)</f>
        <v/>
      </c>
      <c r="N149" t="s">
        <v>1416</v>
      </c>
      <c r="O149" t="str">
        <f>IF(E149="","",IF(②選手情報入力!S158="","",②選手情報入力!S158))</f>
        <v/>
      </c>
      <c r="P149" t="s">
        <v>1416</v>
      </c>
      <c r="Q149" t="s">
        <v>1416</v>
      </c>
      <c r="R149" t="str">
        <f>IF(E149="","",IF(②選手情報入力!T158="","",IF(G149=1,IF(②選手情報入力!$U$6="","",②選手情報入力!$U$6),IF(②選手情報入力!$U$7="","",②選手情報入力!$U$7))))</f>
        <v/>
      </c>
      <c r="S149" t="str">
        <f>IF(E149="","",IF(②選手情報入力!T158="","",IF(G149=1,IF(②選手情報入力!$T$6="",0,1),IF(②選手情報入力!$T$7="",0,1))))</f>
        <v/>
      </c>
      <c r="T149" t="str">
        <f>IF(E149="","",IF(②選手情報入力!T158="","",2))</f>
        <v/>
      </c>
      <c r="U149" t="s">
        <v>1416</v>
      </c>
      <c r="V149" t="str">
        <f>IF(E149="","",IF(②選手情報入力!V158="","",IF(G149=1,IF(②選手情報入力!$W$6="","",②選手情報入力!$W$6),IF(②選手情報入力!$W$7="","",②選手情報入力!$W$7))))</f>
        <v/>
      </c>
      <c r="W149" t="str">
        <f>IF(E149="","",IF(②選手情報入力!V158="","",IF(G149=1,IF(②選手情報入力!$V$6="",0,1),IF(②選手情報入力!$V$7="",0,1))))</f>
        <v/>
      </c>
      <c r="X149" t="str">
        <f>IF(E149="","",IF(②選手情報入力!V158="","",2))</f>
        <v/>
      </c>
    </row>
    <row r="150" spans="1:24">
      <c r="A150" t="str">
        <f>IF(E150="","",data_kyogisha!A150)</f>
        <v/>
      </c>
      <c r="B150" t="str">
        <f>IF(E150="","",①団体情報入力!$C$5)</f>
        <v/>
      </c>
      <c r="C150" t="str">
        <f>IF(A150="","",VLOOKUP(B150,Sheet6!C:D,2,0))</f>
        <v/>
      </c>
      <c r="E150" t="str">
        <f>IF(②選手情報入力!C159="","",②選手情報入力!C159)</f>
        <v/>
      </c>
      <c r="F150" t="str">
        <f>IF(E150="","",②選手情報入力!D159)</f>
        <v/>
      </c>
      <c r="G150" t="str">
        <f>IF(E150="","",IF(②選手情報入力!I159="男",1,2))</f>
        <v/>
      </c>
      <c r="H150" t="str">
        <f>IF(E150="","",VLOOKUP(data_kyogisha!Q150,Sheet3!A:G,2,0))</f>
        <v/>
      </c>
      <c r="I150" t="str">
        <f>IF(E150="","",IF(②選手情報入力!M159="","",②選手情報入力!M159))</f>
        <v/>
      </c>
      <c r="J150" s="28" t="str">
        <f>IF(E150="","",②選手情報入力!N159)</f>
        <v/>
      </c>
      <c r="K150" t="str">
        <f>IF(E150="","",VLOOKUP(data_kyogisha!U150,Sheet3!A:G,2,0))</f>
        <v/>
      </c>
      <c r="L150" t="str">
        <f>IF(E150="","",IF(②選手情報入力!P159="","",②選手情報入力!P159))</f>
        <v/>
      </c>
      <c r="M150" s="28" t="str">
        <f>IF(E150="","",②選手情報入力!Q159)</f>
        <v/>
      </c>
      <c r="N150" t="s">
        <v>1416</v>
      </c>
      <c r="O150" t="str">
        <f>IF(E150="","",IF(②選手情報入力!S159="","",②選手情報入力!S159))</f>
        <v/>
      </c>
      <c r="P150" t="s">
        <v>1416</v>
      </c>
      <c r="Q150" t="s">
        <v>1416</v>
      </c>
      <c r="R150" t="str">
        <f>IF(E150="","",IF(②選手情報入力!T159="","",IF(G150=1,IF(②選手情報入力!$U$6="","",②選手情報入力!$U$6),IF(②選手情報入力!$U$7="","",②選手情報入力!$U$7))))</f>
        <v/>
      </c>
      <c r="S150" t="str">
        <f>IF(E150="","",IF(②選手情報入力!T159="","",IF(G150=1,IF(②選手情報入力!$T$6="",0,1),IF(②選手情報入力!$T$7="",0,1))))</f>
        <v/>
      </c>
      <c r="T150" t="str">
        <f>IF(E150="","",IF(②選手情報入力!T159="","",2))</f>
        <v/>
      </c>
      <c r="U150" t="s">
        <v>1416</v>
      </c>
      <c r="V150" t="str">
        <f>IF(E150="","",IF(②選手情報入力!V159="","",IF(G150=1,IF(②選手情報入力!$W$6="","",②選手情報入力!$W$6),IF(②選手情報入力!$W$7="","",②選手情報入力!$W$7))))</f>
        <v/>
      </c>
      <c r="W150" t="str">
        <f>IF(E150="","",IF(②選手情報入力!V159="","",IF(G150=1,IF(②選手情報入力!$V$6="",0,1),IF(②選手情報入力!$V$7="",0,1))))</f>
        <v/>
      </c>
      <c r="X150" t="str">
        <f>IF(E150="","",IF(②選手情報入力!V159="","",2))</f>
        <v/>
      </c>
    </row>
    <row r="151" spans="1:24">
      <c r="A151" t="str">
        <f>IF(E151="","",data_kyogisha!A151)</f>
        <v/>
      </c>
      <c r="B151" t="str">
        <f>IF(E151="","",①団体情報入力!$C$5)</f>
        <v/>
      </c>
      <c r="C151" t="str">
        <f>IF(A151="","",VLOOKUP(B151,Sheet6!C:D,2,0))</f>
        <v/>
      </c>
      <c r="E151" t="str">
        <f>IF(②選手情報入力!C160="","",②選手情報入力!C160)</f>
        <v/>
      </c>
      <c r="F151" t="str">
        <f>IF(E151="","",②選手情報入力!D160)</f>
        <v/>
      </c>
      <c r="G151" t="str">
        <f>IF(E151="","",IF(②選手情報入力!I160="男",1,2))</f>
        <v/>
      </c>
      <c r="H151" t="str">
        <f>IF(E151="","",VLOOKUP(data_kyogisha!Q151,Sheet3!A:G,2,0))</f>
        <v/>
      </c>
      <c r="I151" t="str">
        <f>IF(E151="","",IF(②選手情報入力!M160="","",②選手情報入力!M160))</f>
        <v/>
      </c>
      <c r="J151" s="28" t="str">
        <f>IF(E151="","",②選手情報入力!N160)</f>
        <v/>
      </c>
      <c r="K151" t="str">
        <f>IF(E151="","",VLOOKUP(data_kyogisha!U151,Sheet3!A:G,2,0))</f>
        <v/>
      </c>
      <c r="L151" t="str">
        <f>IF(E151="","",IF(②選手情報入力!P160="","",②選手情報入力!P160))</f>
        <v/>
      </c>
      <c r="M151" s="28" t="str">
        <f>IF(E151="","",②選手情報入力!Q160)</f>
        <v/>
      </c>
      <c r="N151" t="s">
        <v>1416</v>
      </c>
      <c r="O151" t="str">
        <f>IF(E151="","",IF(②選手情報入力!S160="","",②選手情報入力!S160))</f>
        <v/>
      </c>
      <c r="P151" t="s">
        <v>1416</v>
      </c>
      <c r="Q151" t="s">
        <v>1416</v>
      </c>
      <c r="R151" t="str">
        <f>IF(E151="","",IF(②選手情報入力!T160="","",IF(G151=1,IF(②選手情報入力!$U$6="","",②選手情報入力!$U$6),IF(②選手情報入力!$U$7="","",②選手情報入力!$U$7))))</f>
        <v/>
      </c>
      <c r="S151" t="str">
        <f>IF(E151="","",IF(②選手情報入力!T160="","",IF(G151=1,IF(②選手情報入力!$T$6="",0,1),IF(②選手情報入力!$T$7="",0,1))))</f>
        <v/>
      </c>
      <c r="T151" t="str">
        <f>IF(E151="","",IF(②選手情報入力!T160="","",2))</f>
        <v/>
      </c>
      <c r="U151" t="s">
        <v>1416</v>
      </c>
      <c r="V151" t="str">
        <f>IF(E151="","",IF(②選手情報入力!V160="","",IF(G151=1,IF(②選手情報入力!$W$6="","",②選手情報入力!$W$6),IF(②選手情報入力!$W$7="","",②選手情報入力!$W$7))))</f>
        <v/>
      </c>
      <c r="W151" t="str">
        <f>IF(E151="","",IF(②選手情報入力!V160="","",IF(G151=1,IF(②選手情報入力!$V$6="",0,1),IF(②選手情報入力!$V$7="",0,1))))</f>
        <v/>
      </c>
      <c r="X151" t="str">
        <f>IF(E151="","",IF(②選手情報入力!V160="","",2))</f>
        <v/>
      </c>
    </row>
    <row r="152" spans="1:24">
      <c r="A152" t="str">
        <f>IF(E152="","",data_kyogisha!A152)</f>
        <v/>
      </c>
      <c r="B152" t="str">
        <f>IF(E152="","",①団体情報入力!$C$5)</f>
        <v/>
      </c>
      <c r="C152" t="str">
        <f>IF(A152="","",VLOOKUP(B152,Sheet6!C:D,2,0))</f>
        <v/>
      </c>
      <c r="E152" t="str">
        <f>IF(②選手情報入力!C161="","",②選手情報入力!C161)</f>
        <v/>
      </c>
      <c r="F152" t="str">
        <f>IF(E152="","",②選手情報入力!D161)</f>
        <v/>
      </c>
      <c r="G152" t="str">
        <f>IF(E152="","",IF(②選手情報入力!I161="男",1,2))</f>
        <v/>
      </c>
      <c r="H152" t="str">
        <f>IF(E152="","",VLOOKUP(data_kyogisha!Q152,Sheet3!A:G,2,0))</f>
        <v/>
      </c>
      <c r="I152" t="str">
        <f>IF(E152="","",IF(②選手情報入力!M161="","",②選手情報入力!M161))</f>
        <v/>
      </c>
      <c r="J152" s="28" t="str">
        <f>IF(E152="","",②選手情報入力!N161)</f>
        <v/>
      </c>
      <c r="K152" t="str">
        <f>IF(E152="","",VLOOKUP(data_kyogisha!U152,Sheet3!A:G,2,0))</f>
        <v/>
      </c>
      <c r="L152" t="str">
        <f>IF(E152="","",IF(②選手情報入力!P161="","",②選手情報入力!P161))</f>
        <v/>
      </c>
      <c r="M152" s="28" t="str">
        <f>IF(E152="","",②選手情報入力!Q161)</f>
        <v/>
      </c>
      <c r="N152" t="s">
        <v>1416</v>
      </c>
      <c r="O152" t="str">
        <f>IF(E152="","",IF(②選手情報入力!S161="","",②選手情報入力!S161))</f>
        <v/>
      </c>
      <c r="P152" t="s">
        <v>1416</v>
      </c>
      <c r="Q152" t="s">
        <v>1416</v>
      </c>
      <c r="R152" t="str">
        <f>IF(E152="","",IF(②選手情報入力!T161="","",IF(G152=1,IF(②選手情報入力!$U$6="","",②選手情報入力!$U$6),IF(②選手情報入力!$U$7="","",②選手情報入力!$U$7))))</f>
        <v/>
      </c>
      <c r="S152" t="str">
        <f>IF(E152="","",IF(②選手情報入力!T161="","",IF(G152=1,IF(②選手情報入力!$T$6="",0,1),IF(②選手情報入力!$T$7="",0,1))))</f>
        <v/>
      </c>
      <c r="T152" t="str">
        <f>IF(E152="","",IF(②選手情報入力!T161="","",2))</f>
        <v/>
      </c>
      <c r="U152" t="s">
        <v>1416</v>
      </c>
      <c r="V152" t="str">
        <f>IF(E152="","",IF(②選手情報入力!V161="","",IF(G152=1,IF(②選手情報入力!$W$6="","",②選手情報入力!$W$6),IF(②選手情報入力!$W$7="","",②選手情報入力!$W$7))))</f>
        <v/>
      </c>
      <c r="W152" t="str">
        <f>IF(E152="","",IF(②選手情報入力!V161="","",IF(G152=1,IF(②選手情報入力!$V$6="",0,1),IF(②選手情報入力!$V$7="",0,1))))</f>
        <v/>
      </c>
      <c r="X152" t="str">
        <f>IF(E152="","",IF(②選手情報入力!V161="","",2))</f>
        <v/>
      </c>
    </row>
    <row r="153" spans="1:24">
      <c r="A153" t="str">
        <f>IF(E153="","",data_kyogisha!A153)</f>
        <v/>
      </c>
      <c r="B153" t="str">
        <f>IF(E153="","",①団体情報入力!$C$5)</f>
        <v/>
      </c>
      <c r="C153" t="str">
        <f>IF(A153="","",VLOOKUP(B153,Sheet6!C:D,2,0))</f>
        <v/>
      </c>
      <c r="E153" t="str">
        <f>IF(②選手情報入力!C162="","",②選手情報入力!C162)</f>
        <v/>
      </c>
      <c r="F153" t="str">
        <f>IF(E153="","",②選手情報入力!D162)</f>
        <v/>
      </c>
      <c r="G153" t="str">
        <f>IF(E153="","",IF(②選手情報入力!I162="男",1,2))</f>
        <v/>
      </c>
      <c r="H153" t="str">
        <f>IF(E153="","",VLOOKUP(data_kyogisha!Q153,Sheet3!A:G,2,0))</f>
        <v/>
      </c>
      <c r="I153" t="str">
        <f>IF(E153="","",IF(②選手情報入力!M162="","",②選手情報入力!M162))</f>
        <v/>
      </c>
      <c r="J153" s="28" t="str">
        <f>IF(E153="","",②選手情報入力!N162)</f>
        <v/>
      </c>
      <c r="K153" t="str">
        <f>IF(E153="","",VLOOKUP(data_kyogisha!U153,Sheet3!A:G,2,0))</f>
        <v/>
      </c>
      <c r="L153" t="str">
        <f>IF(E153="","",IF(②選手情報入力!P162="","",②選手情報入力!P162))</f>
        <v/>
      </c>
      <c r="M153" s="28" t="str">
        <f>IF(E153="","",②選手情報入力!Q162)</f>
        <v/>
      </c>
      <c r="N153" t="s">
        <v>1416</v>
      </c>
      <c r="O153" t="str">
        <f>IF(E153="","",IF(②選手情報入力!S162="","",②選手情報入力!S162))</f>
        <v/>
      </c>
      <c r="P153" t="s">
        <v>1416</v>
      </c>
      <c r="Q153" t="s">
        <v>1416</v>
      </c>
      <c r="R153" t="str">
        <f>IF(E153="","",IF(②選手情報入力!T162="","",IF(G153=1,IF(②選手情報入力!$U$6="","",②選手情報入力!$U$6),IF(②選手情報入力!$U$7="","",②選手情報入力!$U$7))))</f>
        <v/>
      </c>
      <c r="S153" t="str">
        <f>IF(E153="","",IF(②選手情報入力!T162="","",IF(G153=1,IF(②選手情報入力!$T$6="",0,1),IF(②選手情報入力!$T$7="",0,1))))</f>
        <v/>
      </c>
      <c r="T153" t="str">
        <f>IF(E153="","",IF(②選手情報入力!T162="","",2))</f>
        <v/>
      </c>
      <c r="U153" t="s">
        <v>1416</v>
      </c>
      <c r="V153" t="str">
        <f>IF(E153="","",IF(②選手情報入力!V162="","",IF(G153=1,IF(②選手情報入力!$W$6="","",②選手情報入力!$W$6),IF(②選手情報入力!$W$7="","",②選手情報入力!$W$7))))</f>
        <v/>
      </c>
      <c r="W153" t="str">
        <f>IF(E153="","",IF(②選手情報入力!V162="","",IF(G153=1,IF(②選手情報入力!$V$6="",0,1),IF(②選手情報入力!$V$7="",0,1))))</f>
        <v/>
      </c>
      <c r="X153" t="str">
        <f>IF(E153="","",IF(②選手情報入力!V162="","",2))</f>
        <v/>
      </c>
    </row>
    <row r="154" spans="1:24">
      <c r="A154" t="str">
        <f>IF(E154="","",data_kyogisha!A154)</f>
        <v/>
      </c>
      <c r="B154" t="str">
        <f>IF(E154="","",①団体情報入力!$C$5)</f>
        <v/>
      </c>
      <c r="C154" t="str">
        <f>IF(A154="","",VLOOKUP(B154,Sheet6!C:D,2,0))</f>
        <v/>
      </c>
      <c r="E154" t="str">
        <f>IF(②選手情報入力!C163="","",②選手情報入力!C163)</f>
        <v/>
      </c>
      <c r="F154" t="str">
        <f>IF(E154="","",②選手情報入力!D163)</f>
        <v/>
      </c>
      <c r="G154" t="str">
        <f>IF(E154="","",IF(②選手情報入力!I163="男",1,2))</f>
        <v/>
      </c>
      <c r="H154" t="str">
        <f>IF(E154="","",VLOOKUP(data_kyogisha!Q154,Sheet3!A:G,2,0))</f>
        <v/>
      </c>
      <c r="I154" t="str">
        <f>IF(E154="","",IF(②選手情報入力!M163="","",②選手情報入力!M163))</f>
        <v/>
      </c>
      <c r="J154" s="28" t="str">
        <f>IF(E154="","",②選手情報入力!N163)</f>
        <v/>
      </c>
      <c r="K154" t="str">
        <f>IF(E154="","",VLOOKUP(data_kyogisha!U154,Sheet3!A:G,2,0))</f>
        <v/>
      </c>
      <c r="L154" t="str">
        <f>IF(E154="","",IF(②選手情報入力!P163="","",②選手情報入力!P163))</f>
        <v/>
      </c>
      <c r="M154" s="28" t="str">
        <f>IF(E154="","",②選手情報入力!Q163)</f>
        <v/>
      </c>
      <c r="N154" t="s">
        <v>1416</v>
      </c>
      <c r="O154" t="str">
        <f>IF(E154="","",IF(②選手情報入力!S163="","",②選手情報入力!S163))</f>
        <v/>
      </c>
      <c r="P154" t="s">
        <v>1416</v>
      </c>
      <c r="Q154" t="s">
        <v>1416</v>
      </c>
      <c r="R154" t="str">
        <f>IF(E154="","",IF(②選手情報入力!T163="","",IF(G154=1,IF(②選手情報入力!$U$6="","",②選手情報入力!$U$6),IF(②選手情報入力!$U$7="","",②選手情報入力!$U$7))))</f>
        <v/>
      </c>
      <c r="S154" t="str">
        <f>IF(E154="","",IF(②選手情報入力!T163="","",IF(G154=1,IF(②選手情報入力!$T$6="",0,1),IF(②選手情報入力!$T$7="",0,1))))</f>
        <v/>
      </c>
      <c r="T154" t="str">
        <f>IF(E154="","",IF(②選手情報入力!T163="","",2))</f>
        <v/>
      </c>
      <c r="U154" t="s">
        <v>1416</v>
      </c>
      <c r="V154" t="str">
        <f>IF(E154="","",IF(②選手情報入力!V163="","",IF(G154=1,IF(②選手情報入力!$W$6="","",②選手情報入力!$W$6),IF(②選手情報入力!$W$7="","",②選手情報入力!$W$7))))</f>
        <v/>
      </c>
      <c r="W154" t="str">
        <f>IF(E154="","",IF(②選手情報入力!V163="","",IF(G154=1,IF(②選手情報入力!$V$6="",0,1),IF(②選手情報入力!$V$7="",0,1))))</f>
        <v/>
      </c>
      <c r="X154" t="str">
        <f>IF(E154="","",IF(②選手情報入力!V163="","",2))</f>
        <v/>
      </c>
    </row>
    <row r="155" spans="1:24">
      <c r="A155" t="str">
        <f>IF(E155="","",data_kyogisha!A155)</f>
        <v/>
      </c>
      <c r="B155" t="str">
        <f>IF(E155="","",①団体情報入力!$C$5)</f>
        <v/>
      </c>
      <c r="C155" t="str">
        <f>IF(A155="","",VLOOKUP(B155,Sheet6!C:D,2,0))</f>
        <v/>
      </c>
      <c r="E155" t="str">
        <f>IF(②選手情報入力!C164="","",②選手情報入力!C164)</f>
        <v/>
      </c>
      <c r="F155" t="str">
        <f>IF(E155="","",②選手情報入力!D164)</f>
        <v/>
      </c>
      <c r="G155" t="str">
        <f>IF(E155="","",IF(②選手情報入力!I164="男",1,2))</f>
        <v/>
      </c>
      <c r="H155" t="str">
        <f>IF(E155="","",VLOOKUP(data_kyogisha!Q155,Sheet3!A:G,2,0))</f>
        <v/>
      </c>
      <c r="I155" t="str">
        <f>IF(E155="","",IF(②選手情報入力!M164="","",②選手情報入力!M164))</f>
        <v/>
      </c>
      <c r="J155" s="28" t="str">
        <f>IF(E155="","",②選手情報入力!N164)</f>
        <v/>
      </c>
      <c r="K155" t="str">
        <f>IF(E155="","",VLOOKUP(data_kyogisha!U155,Sheet3!A:G,2,0))</f>
        <v/>
      </c>
      <c r="L155" t="str">
        <f>IF(E155="","",IF(②選手情報入力!P164="","",②選手情報入力!P164))</f>
        <v/>
      </c>
      <c r="M155" s="28" t="str">
        <f>IF(E155="","",②選手情報入力!Q164)</f>
        <v/>
      </c>
      <c r="N155" t="s">
        <v>1416</v>
      </c>
      <c r="O155" t="str">
        <f>IF(E155="","",IF(②選手情報入力!S164="","",②選手情報入力!S164))</f>
        <v/>
      </c>
      <c r="P155" t="s">
        <v>1416</v>
      </c>
      <c r="Q155" t="s">
        <v>1416</v>
      </c>
      <c r="R155" t="str">
        <f>IF(E155="","",IF(②選手情報入力!T164="","",IF(G155=1,IF(②選手情報入力!$U$6="","",②選手情報入力!$U$6),IF(②選手情報入力!$U$7="","",②選手情報入力!$U$7))))</f>
        <v/>
      </c>
      <c r="S155" t="str">
        <f>IF(E155="","",IF(②選手情報入力!T164="","",IF(G155=1,IF(②選手情報入力!$T$6="",0,1),IF(②選手情報入力!$T$7="",0,1))))</f>
        <v/>
      </c>
      <c r="T155" t="str">
        <f>IF(E155="","",IF(②選手情報入力!T164="","",2))</f>
        <v/>
      </c>
      <c r="U155" t="s">
        <v>1416</v>
      </c>
      <c r="V155" t="str">
        <f>IF(E155="","",IF(②選手情報入力!V164="","",IF(G155=1,IF(②選手情報入力!$W$6="","",②選手情報入力!$W$6),IF(②選手情報入力!$W$7="","",②選手情報入力!$W$7))))</f>
        <v/>
      </c>
      <c r="W155" t="str">
        <f>IF(E155="","",IF(②選手情報入力!V164="","",IF(G155=1,IF(②選手情報入力!$V$6="",0,1),IF(②選手情報入力!$V$7="",0,1))))</f>
        <v/>
      </c>
      <c r="X155" t="str">
        <f>IF(E155="","",IF(②選手情報入力!V164="","",2))</f>
        <v/>
      </c>
    </row>
    <row r="156" spans="1:24">
      <c r="A156" t="str">
        <f>IF(E156="","",data_kyogisha!A156)</f>
        <v/>
      </c>
      <c r="B156" t="str">
        <f>IF(E156="","",①団体情報入力!$C$5)</f>
        <v/>
      </c>
      <c r="C156" t="str">
        <f>IF(A156="","",VLOOKUP(B156,Sheet6!C:D,2,0))</f>
        <v/>
      </c>
      <c r="E156" t="str">
        <f>IF(②選手情報入力!C165="","",②選手情報入力!C165)</f>
        <v/>
      </c>
      <c r="F156" t="str">
        <f>IF(E156="","",②選手情報入力!D165)</f>
        <v/>
      </c>
      <c r="G156" t="str">
        <f>IF(E156="","",IF(②選手情報入力!I165="男",1,2))</f>
        <v/>
      </c>
      <c r="H156" t="str">
        <f>IF(E156="","",VLOOKUP(data_kyogisha!Q156,Sheet3!A:G,2,0))</f>
        <v/>
      </c>
      <c r="I156" t="str">
        <f>IF(E156="","",IF(②選手情報入力!M165="","",②選手情報入力!M165))</f>
        <v/>
      </c>
      <c r="J156" s="28" t="str">
        <f>IF(E156="","",②選手情報入力!N165)</f>
        <v/>
      </c>
      <c r="K156" t="str">
        <f>IF(E156="","",VLOOKUP(data_kyogisha!U156,Sheet3!A:G,2,0))</f>
        <v/>
      </c>
      <c r="L156" t="str">
        <f>IF(E156="","",IF(②選手情報入力!P165="","",②選手情報入力!P165))</f>
        <v/>
      </c>
      <c r="M156" s="28" t="str">
        <f>IF(E156="","",②選手情報入力!Q165)</f>
        <v/>
      </c>
      <c r="N156" t="s">
        <v>1416</v>
      </c>
      <c r="O156" t="str">
        <f>IF(E156="","",IF(②選手情報入力!S165="","",②選手情報入力!S165))</f>
        <v/>
      </c>
      <c r="P156" t="s">
        <v>1416</v>
      </c>
      <c r="Q156" t="s">
        <v>1416</v>
      </c>
      <c r="R156" t="str">
        <f>IF(E156="","",IF(②選手情報入力!T165="","",IF(G156=1,IF(②選手情報入力!$U$6="","",②選手情報入力!$U$6),IF(②選手情報入力!$U$7="","",②選手情報入力!$U$7))))</f>
        <v/>
      </c>
      <c r="S156" t="str">
        <f>IF(E156="","",IF(②選手情報入力!T165="","",IF(G156=1,IF(②選手情報入力!$T$6="",0,1),IF(②選手情報入力!$T$7="",0,1))))</f>
        <v/>
      </c>
      <c r="T156" t="str">
        <f>IF(E156="","",IF(②選手情報入力!T165="","",2))</f>
        <v/>
      </c>
      <c r="U156" t="s">
        <v>1416</v>
      </c>
      <c r="V156" t="str">
        <f>IF(E156="","",IF(②選手情報入力!V165="","",IF(G156=1,IF(②選手情報入力!$W$6="","",②選手情報入力!$W$6),IF(②選手情報入力!$W$7="","",②選手情報入力!$W$7))))</f>
        <v/>
      </c>
      <c r="W156" t="str">
        <f>IF(E156="","",IF(②選手情報入力!V165="","",IF(G156=1,IF(②選手情報入力!$V$6="",0,1),IF(②選手情報入力!$V$7="",0,1))))</f>
        <v/>
      </c>
      <c r="X156" t="str">
        <f>IF(E156="","",IF(②選手情報入力!V165="","",2))</f>
        <v/>
      </c>
    </row>
    <row r="157" spans="1:24">
      <c r="A157" t="str">
        <f>IF(E157="","",data_kyogisha!A157)</f>
        <v/>
      </c>
      <c r="B157" t="str">
        <f>IF(E157="","",①団体情報入力!$C$5)</f>
        <v/>
      </c>
      <c r="C157" t="str">
        <f>IF(A157="","",VLOOKUP(B157,Sheet6!C:D,2,0))</f>
        <v/>
      </c>
      <c r="E157" t="str">
        <f>IF(②選手情報入力!C166="","",②選手情報入力!C166)</f>
        <v/>
      </c>
      <c r="F157" t="str">
        <f>IF(E157="","",②選手情報入力!D166)</f>
        <v/>
      </c>
      <c r="G157" t="str">
        <f>IF(E157="","",IF(②選手情報入力!I166="男",1,2))</f>
        <v/>
      </c>
      <c r="H157" t="str">
        <f>IF(E157="","",VLOOKUP(data_kyogisha!Q157,Sheet3!A:G,2,0))</f>
        <v/>
      </c>
      <c r="I157" t="str">
        <f>IF(E157="","",IF(②選手情報入力!M166="","",②選手情報入力!M166))</f>
        <v/>
      </c>
      <c r="J157" s="28" t="str">
        <f>IF(E157="","",②選手情報入力!N166)</f>
        <v/>
      </c>
      <c r="K157" t="str">
        <f>IF(E157="","",VLOOKUP(data_kyogisha!U157,Sheet3!A:G,2,0))</f>
        <v/>
      </c>
      <c r="L157" t="str">
        <f>IF(E157="","",IF(②選手情報入力!P166="","",②選手情報入力!P166))</f>
        <v/>
      </c>
      <c r="M157" s="28" t="str">
        <f>IF(E157="","",②選手情報入力!Q166)</f>
        <v/>
      </c>
      <c r="N157" t="s">
        <v>1416</v>
      </c>
      <c r="O157" t="str">
        <f>IF(E157="","",IF(②選手情報入力!S166="","",②選手情報入力!S166))</f>
        <v/>
      </c>
      <c r="P157" t="s">
        <v>1416</v>
      </c>
      <c r="Q157" t="s">
        <v>1416</v>
      </c>
      <c r="R157" t="str">
        <f>IF(E157="","",IF(②選手情報入力!T166="","",IF(G157=1,IF(②選手情報入力!$U$6="","",②選手情報入力!$U$6),IF(②選手情報入力!$U$7="","",②選手情報入力!$U$7))))</f>
        <v/>
      </c>
      <c r="S157" t="str">
        <f>IF(E157="","",IF(②選手情報入力!T166="","",IF(G157=1,IF(②選手情報入力!$T$6="",0,1),IF(②選手情報入力!$T$7="",0,1))))</f>
        <v/>
      </c>
      <c r="T157" t="str">
        <f>IF(E157="","",IF(②選手情報入力!T166="","",2))</f>
        <v/>
      </c>
      <c r="U157" t="s">
        <v>1416</v>
      </c>
      <c r="V157" t="str">
        <f>IF(E157="","",IF(②選手情報入力!V166="","",IF(G157=1,IF(②選手情報入力!$W$6="","",②選手情報入力!$W$6),IF(②選手情報入力!$W$7="","",②選手情報入力!$W$7))))</f>
        <v/>
      </c>
      <c r="W157" t="str">
        <f>IF(E157="","",IF(②選手情報入力!V166="","",IF(G157=1,IF(②選手情報入力!$V$6="",0,1),IF(②選手情報入力!$V$7="",0,1))))</f>
        <v/>
      </c>
      <c r="X157" t="str">
        <f>IF(E157="","",IF(②選手情報入力!V166="","",2))</f>
        <v/>
      </c>
    </row>
    <row r="158" spans="1:24">
      <c r="A158" t="str">
        <f>IF(E158="","",data_kyogisha!A158)</f>
        <v/>
      </c>
      <c r="B158" t="str">
        <f>IF(E158="","",①団体情報入力!$C$5)</f>
        <v/>
      </c>
      <c r="C158" t="str">
        <f>IF(A158="","",VLOOKUP(B158,Sheet6!C:D,2,0))</f>
        <v/>
      </c>
      <c r="E158" t="str">
        <f>IF(②選手情報入力!C167="","",②選手情報入力!C167)</f>
        <v/>
      </c>
      <c r="F158" t="str">
        <f>IF(E158="","",②選手情報入力!D167)</f>
        <v/>
      </c>
      <c r="G158" t="str">
        <f>IF(E158="","",IF(②選手情報入力!I167="男",1,2))</f>
        <v/>
      </c>
      <c r="H158" t="str">
        <f>IF(E158="","",VLOOKUP(data_kyogisha!Q158,Sheet3!A:G,2,0))</f>
        <v/>
      </c>
      <c r="I158" t="str">
        <f>IF(E158="","",IF(②選手情報入力!M167="","",②選手情報入力!M167))</f>
        <v/>
      </c>
      <c r="J158" s="28" t="str">
        <f>IF(E158="","",②選手情報入力!N167)</f>
        <v/>
      </c>
      <c r="K158" t="str">
        <f>IF(E158="","",VLOOKUP(data_kyogisha!U158,Sheet3!A:G,2,0))</f>
        <v/>
      </c>
      <c r="L158" t="str">
        <f>IF(E158="","",IF(②選手情報入力!P167="","",②選手情報入力!P167))</f>
        <v/>
      </c>
      <c r="M158" s="28" t="str">
        <f>IF(E158="","",②選手情報入力!Q167)</f>
        <v/>
      </c>
      <c r="N158" t="s">
        <v>1416</v>
      </c>
      <c r="O158" t="str">
        <f>IF(E158="","",IF(②選手情報入力!S167="","",②選手情報入力!S167))</f>
        <v/>
      </c>
      <c r="P158" t="s">
        <v>1416</v>
      </c>
      <c r="Q158" t="s">
        <v>1416</v>
      </c>
      <c r="R158" t="str">
        <f>IF(E158="","",IF(②選手情報入力!T167="","",IF(G158=1,IF(②選手情報入力!$U$6="","",②選手情報入力!$U$6),IF(②選手情報入力!$U$7="","",②選手情報入力!$U$7))))</f>
        <v/>
      </c>
      <c r="S158" t="str">
        <f>IF(E158="","",IF(②選手情報入力!T167="","",IF(G158=1,IF(②選手情報入力!$T$6="",0,1),IF(②選手情報入力!$T$7="",0,1))))</f>
        <v/>
      </c>
      <c r="T158" t="str">
        <f>IF(E158="","",IF(②選手情報入力!T167="","",2))</f>
        <v/>
      </c>
      <c r="U158" t="s">
        <v>1416</v>
      </c>
      <c r="V158" t="str">
        <f>IF(E158="","",IF(②選手情報入力!V167="","",IF(G158=1,IF(②選手情報入力!$W$6="","",②選手情報入力!$W$6),IF(②選手情報入力!$W$7="","",②選手情報入力!$W$7))))</f>
        <v/>
      </c>
      <c r="W158" t="str">
        <f>IF(E158="","",IF(②選手情報入力!V167="","",IF(G158=1,IF(②選手情報入力!$V$6="",0,1),IF(②選手情報入力!$V$7="",0,1))))</f>
        <v/>
      </c>
      <c r="X158" t="str">
        <f>IF(E158="","",IF(②選手情報入力!V167="","",2))</f>
        <v/>
      </c>
    </row>
    <row r="159" spans="1:24">
      <c r="A159" t="str">
        <f>IF(E159="","",data_kyogisha!A159)</f>
        <v/>
      </c>
      <c r="B159" t="str">
        <f>IF(E159="","",①団体情報入力!$C$5)</f>
        <v/>
      </c>
      <c r="C159" t="str">
        <f>IF(A159="","",VLOOKUP(B159,Sheet6!C:D,2,0))</f>
        <v/>
      </c>
      <c r="E159" t="str">
        <f>IF(②選手情報入力!C168="","",②選手情報入力!C168)</f>
        <v/>
      </c>
      <c r="F159" t="str">
        <f>IF(E159="","",②選手情報入力!D168)</f>
        <v/>
      </c>
      <c r="G159" t="str">
        <f>IF(E159="","",IF(②選手情報入力!I168="男",1,2))</f>
        <v/>
      </c>
      <c r="H159" t="str">
        <f>IF(E159="","",VLOOKUP(data_kyogisha!Q159,Sheet3!A:G,2,0))</f>
        <v/>
      </c>
      <c r="I159" t="str">
        <f>IF(E159="","",IF(②選手情報入力!M168="","",②選手情報入力!M168))</f>
        <v/>
      </c>
      <c r="J159" s="28" t="str">
        <f>IF(E159="","",②選手情報入力!N168)</f>
        <v/>
      </c>
      <c r="K159" t="str">
        <f>IF(E159="","",VLOOKUP(data_kyogisha!U159,Sheet3!A:G,2,0))</f>
        <v/>
      </c>
      <c r="L159" t="str">
        <f>IF(E159="","",IF(②選手情報入力!P168="","",②選手情報入力!P168))</f>
        <v/>
      </c>
      <c r="M159" s="28" t="str">
        <f>IF(E159="","",②選手情報入力!Q168)</f>
        <v/>
      </c>
      <c r="N159" t="s">
        <v>1416</v>
      </c>
      <c r="O159" t="str">
        <f>IF(E159="","",IF(②選手情報入力!S168="","",②選手情報入力!S168))</f>
        <v/>
      </c>
      <c r="P159" t="s">
        <v>1416</v>
      </c>
      <c r="Q159" t="s">
        <v>1416</v>
      </c>
      <c r="R159" t="str">
        <f>IF(E159="","",IF(②選手情報入力!T168="","",IF(G159=1,IF(②選手情報入力!$U$6="","",②選手情報入力!$U$6),IF(②選手情報入力!$U$7="","",②選手情報入力!$U$7))))</f>
        <v/>
      </c>
      <c r="S159" t="str">
        <f>IF(E159="","",IF(②選手情報入力!T168="","",IF(G159=1,IF(②選手情報入力!$T$6="",0,1),IF(②選手情報入力!$T$7="",0,1))))</f>
        <v/>
      </c>
      <c r="T159" t="str">
        <f>IF(E159="","",IF(②選手情報入力!T168="","",2))</f>
        <v/>
      </c>
      <c r="U159" t="s">
        <v>1416</v>
      </c>
      <c r="V159" t="str">
        <f>IF(E159="","",IF(②選手情報入力!V168="","",IF(G159=1,IF(②選手情報入力!$W$6="","",②選手情報入力!$W$6),IF(②選手情報入力!$W$7="","",②選手情報入力!$W$7))))</f>
        <v/>
      </c>
      <c r="W159" t="str">
        <f>IF(E159="","",IF(②選手情報入力!V168="","",IF(G159=1,IF(②選手情報入力!$V$6="",0,1),IF(②選手情報入力!$V$7="",0,1))))</f>
        <v/>
      </c>
      <c r="X159" t="str">
        <f>IF(E159="","",IF(②選手情報入力!V168="","",2))</f>
        <v/>
      </c>
    </row>
    <row r="160" spans="1:24">
      <c r="A160" t="str">
        <f>IF(E160="","",data_kyogisha!A160)</f>
        <v/>
      </c>
      <c r="B160" t="str">
        <f>IF(E160="","",①団体情報入力!$C$5)</f>
        <v/>
      </c>
      <c r="C160" t="str">
        <f>IF(A160="","",VLOOKUP(B160,Sheet6!C:D,2,0))</f>
        <v/>
      </c>
      <c r="E160" t="str">
        <f>IF(②選手情報入力!C169="","",②選手情報入力!C169)</f>
        <v/>
      </c>
      <c r="F160" t="str">
        <f>IF(E160="","",②選手情報入力!D169)</f>
        <v/>
      </c>
      <c r="G160" t="str">
        <f>IF(E160="","",IF(②選手情報入力!I169="男",1,2))</f>
        <v/>
      </c>
      <c r="H160" t="str">
        <f>IF(E160="","",VLOOKUP(data_kyogisha!Q160,Sheet3!A:G,2,0))</f>
        <v/>
      </c>
      <c r="I160" t="str">
        <f>IF(E160="","",IF(②選手情報入力!M169="","",②選手情報入力!M169))</f>
        <v/>
      </c>
      <c r="J160" s="28" t="str">
        <f>IF(E160="","",②選手情報入力!N169)</f>
        <v/>
      </c>
      <c r="K160" t="str">
        <f>IF(E160="","",VLOOKUP(data_kyogisha!U160,Sheet3!A:G,2,0))</f>
        <v/>
      </c>
      <c r="L160" t="str">
        <f>IF(E160="","",IF(②選手情報入力!P169="","",②選手情報入力!P169))</f>
        <v/>
      </c>
      <c r="M160" s="28" t="str">
        <f>IF(E160="","",②選手情報入力!Q169)</f>
        <v/>
      </c>
      <c r="N160" t="s">
        <v>1416</v>
      </c>
      <c r="O160" t="str">
        <f>IF(E160="","",IF(②選手情報入力!S169="","",②選手情報入力!S169))</f>
        <v/>
      </c>
      <c r="P160" t="s">
        <v>1416</v>
      </c>
      <c r="Q160" t="s">
        <v>1416</v>
      </c>
      <c r="R160" t="str">
        <f>IF(E160="","",IF(②選手情報入力!T169="","",IF(G160=1,IF(②選手情報入力!$U$6="","",②選手情報入力!$U$6),IF(②選手情報入力!$U$7="","",②選手情報入力!$U$7))))</f>
        <v/>
      </c>
      <c r="S160" t="str">
        <f>IF(E160="","",IF(②選手情報入力!T169="","",IF(G160=1,IF(②選手情報入力!$T$6="",0,1),IF(②選手情報入力!$T$7="",0,1))))</f>
        <v/>
      </c>
      <c r="T160" t="str">
        <f>IF(E160="","",IF(②選手情報入力!T169="","",2))</f>
        <v/>
      </c>
      <c r="U160" t="s">
        <v>1416</v>
      </c>
      <c r="V160" t="str">
        <f>IF(E160="","",IF(②選手情報入力!V169="","",IF(G160=1,IF(②選手情報入力!$W$6="","",②選手情報入力!$W$6),IF(②選手情報入力!$W$7="","",②選手情報入力!$W$7))))</f>
        <v/>
      </c>
      <c r="W160" t="str">
        <f>IF(E160="","",IF(②選手情報入力!V169="","",IF(G160=1,IF(②選手情報入力!$V$6="",0,1),IF(②選手情報入力!$V$7="",0,1))))</f>
        <v/>
      </c>
      <c r="X160" t="str">
        <f>IF(E160="","",IF(②選手情報入力!V169="","",2))</f>
        <v/>
      </c>
    </row>
    <row r="161" spans="1:24">
      <c r="A161" t="str">
        <f>IF(E161="","",data_kyogisha!A161)</f>
        <v/>
      </c>
      <c r="B161" t="str">
        <f>IF(E161="","",①団体情報入力!$C$5)</f>
        <v/>
      </c>
      <c r="C161" t="str">
        <f>IF(A161="","",VLOOKUP(B161,Sheet6!C:D,2,0))</f>
        <v/>
      </c>
      <c r="E161" t="str">
        <f>IF(②選手情報入力!C170="","",②選手情報入力!C170)</f>
        <v/>
      </c>
      <c r="F161" t="str">
        <f>IF(E161="","",②選手情報入力!D170)</f>
        <v/>
      </c>
      <c r="G161" t="str">
        <f>IF(E161="","",IF(②選手情報入力!I170="男",1,2))</f>
        <v/>
      </c>
      <c r="H161" t="str">
        <f>IF(E161="","",VLOOKUP(data_kyogisha!Q161,Sheet3!A:G,2,0))</f>
        <v/>
      </c>
      <c r="I161" t="str">
        <f>IF(E161="","",IF(②選手情報入力!M170="","",②選手情報入力!M170))</f>
        <v/>
      </c>
      <c r="J161" s="28" t="str">
        <f>IF(E161="","",②選手情報入力!N170)</f>
        <v/>
      </c>
      <c r="K161" t="str">
        <f>IF(E161="","",VLOOKUP(data_kyogisha!U161,Sheet3!A:G,2,0))</f>
        <v/>
      </c>
      <c r="L161" t="str">
        <f>IF(E161="","",IF(②選手情報入力!P170="","",②選手情報入力!P170))</f>
        <v/>
      </c>
      <c r="M161" s="28" t="str">
        <f>IF(E161="","",②選手情報入力!Q170)</f>
        <v/>
      </c>
      <c r="N161" t="s">
        <v>1416</v>
      </c>
      <c r="O161" t="str">
        <f>IF(E161="","",IF(②選手情報入力!S170="","",②選手情報入力!S170))</f>
        <v/>
      </c>
      <c r="P161" t="s">
        <v>1416</v>
      </c>
      <c r="Q161" t="s">
        <v>1416</v>
      </c>
      <c r="R161" t="str">
        <f>IF(E161="","",IF(②選手情報入力!T170="","",IF(G161=1,IF(②選手情報入力!$U$6="","",②選手情報入力!$U$6),IF(②選手情報入力!$U$7="","",②選手情報入力!$U$7))))</f>
        <v/>
      </c>
      <c r="S161" t="str">
        <f>IF(E161="","",IF(②選手情報入力!T170="","",IF(G161=1,IF(②選手情報入力!$T$6="",0,1),IF(②選手情報入力!$T$7="",0,1))))</f>
        <v/>
      </c>
      <c r="T161" t="str">
        <f>IF(E161="","",IF(②選手情報入力!T170="","",2))</f>
        <v/>
      </c>
      <c r="U161" t="s">
        <v>1416</v>
      </c>
      <c r="V161" t="str">
        <f>IF(E161="","",IF(②選手情報入力!V170="","",IF(G161=1,IF(②選手情報入力!$W$6="","",②選手情報入力!$W$6),IF(②選手情報入力!$W$7="","",②選手情報入力!$W$7))))</f>
        <v/>
      </c>
      <c r="W161" t="str">
        <f>IF(E161="","",IF(②選手情報入力!V170="","",IF(G161=1,IF(②選手情報入力!$V$6="",0,1),IF(②選手情報入力!$V$7="",0,1))))</f>
        <v/>
      </c>
      <c r="X161" t="str">
        <f>IF(E161="","",IF(②選手情報入力!V170="","",2))</f>
        <v/>
      </c>
    </row>
    <row r="162" spans="1:24">
      <c r="A162" t="str">
        <f>IF(E162="","",data_kyogisha!A162)</f>
        <v/>
      </c>
      <c r="B162" t="str">
        <f>IF(E162="","",①団体情報入力!$C$5)</f>
        <v/>
      </c>
      <c r="C162" t="str">
        <f>IF(A162="","",VLOOKUP(B162,Sheet6!C:D,2,0))</f>
        <v/>
      </c>
      <c r="E162" t="str">
        <f>IF(②選手情報入力!C171="","",②選手情報入力!C171)</f>
        <v/>
      </c>
      <c r="F162" t="str">
        <f>IF(E162="","",②選手情報入力!D171)</f>
        <v/>
      </c>
      <c r="G162" t="str">
        <f>IF(E162="","",IF(②選手情報入力!I171="男",1,2))</f>
        <v/>
      </c>
      <c r="H162" t="str">
        <f>IF(E162="","",VLOOKUP(data_kyogisha!Q162,Sheet3!A:G,2,0))</f>
        <v/>
      </c>
      <c r="I162" t="str">
        <f>IF(E162="","",IF(②選手情報入力!M171="","",②選手情報入力!M171))</f>
        <v/>
      </c>
      <c r="J162" s="28" t="str">
        <f>IF(E162="","",②選手情報入力!N171)</f>
        <v/>
      </c>
      <c r="K162" t="str">
        <f>IF(E162="","",VLOOKUP(data_kyogisha!U162,Sheet3!A:G,2,0))</f>
        <v/>
      </c>
      <c r="L162" t="str">
        <f>IF(E162="","",IF(②選手情報入力!P171="","",②選手情報入力!P171))</f>
        <v/>
      </c>
      <c r="M162" s="28" t="str">
        <f>IF(E162="","",②選手情報入力!Q171)</f>
        <v/>
      </c>
      <c r="N162" t="s">
        <v>1416</v>
      </c>
      <c r="O162" t="str">
        <f>IF(E162="","",IF(②選手情報入力!S171="","",②選手情報入力!S171))</f>
        <v/>
      </c>
      <c r="P162" t="s">
        <v>1416</v>
      </c>
      <c r="Q162" t="s">
        <v>1416</v>
      </c>
      <c r="R162" t="str">
        <f>IF(E162="","",IF(②選手情報入力!T171="","",IF(G162=1,IF(②選手情報入力!$U$6="","",②選手情報入力!$U$6),IF(②選手情報入力!$U$7="","",②選手情報入力!$U$7))))</f>
        <v/>
      </c>
      <c r="S162" t="str">
        <f>IF(E162="","",IF(②選手情報入力!T171="","",IF(G162=1,IF(②選手情報入力!$T$6="",0,1),IF(②選手情報入力!$T$7="",0,1))))</f>
        <v/>
      </c>
      <c r="T162" t="str">
        <f>IF(E162="","",IF(②選手情報入力!T171="","",2))</f>
        <v/>
      </c>
      <c r="U162" t="s">
        <v>1416</v>
      </c>
      <c r="V162" t="str">
        <f>IF(E162="","",IF(②選手情報入力!V171="","",IF(G162=1,IF(②選手情報入力!$W$6="","",②選手情報入力!$W$6),IF(②選手情報入力!$W$7="","",②選手情報入力!$W$7))))</f>
        <v/>
      </c>
      <c r="W162" t="str">
        <f>IF(E162="","",IF(②選手情報入力!V171="","",IF(G162=1,IF(②選手情報入力!$V$6="",0,1),IF(②選手情報入力!$V$7="",0,1))))</f>
        <v/>
      </c>
      <c r="X162" t="str">
        <f>IF(E162="","",IF(②選手情報入力!V171="","",2))</f>
        <v/>
      </c>
    </row>
    <row r="163" spans="1:24">
      <c r="A163" t="str">
        <f>IF(E163="","",data_kyogisha!A163)</f>
        <v/>
      </c>
      <c r="B163" t="str">
        <f>IF(E163="","",①団体情報入力!$C$5)</f>
        <v/>
      </c>
      <c r="C163" t="str">
        <f>IF(A163="","",VLOOKUP(B163,Sheet6!C:D,2,0))</f>
        <v/>
      </c>
      <c r="E163" t="str">
        <f>IF(②選手情報入力!C172="","",②選手情報入力!C172)</f>
        <v/>
      </c>
      <c r="F163" t="str">
        <f>IF(E163="","",②選手情報入力!D172)</f>
        <v/>
      </c>
      <c r="G163" t="str">
        <f>IF(E163="","",IF(②選手情報入力!I172="男",1,2))</f>
        <v/>
      </c>
      <c r="H163" t="str">
        <f>IF(E163="","",VLOOKUP(data_kyogisha!Q163,Sheet3!A:G,2,0))</f>
        <v/>
      </c>
      <c r="I163" t="str">
        <f>IF(E163="","",IF(②選手情報入力!M172="","",②選手情報入力!M172))</f>
        <v/>
      </c>
      <c r="J163" s="28" t="str">
        <f>IF(E163="","",②選手情報入力!N172)</f>
        <v/>
      </c>
      <c r="K163" t="str">
        <f>IF(E163="","",VLOOKUP(data_kyogisha!U163,Sheet3!A:G,2,0))</f>
        <v/>
      </c>
      <c r="L163" t="str">
        <f>IF(E163="","",IF(②選手情報入力!P172="","",②選手情報入力!P172))</f>
        <v/>
      </c>
      <c r="M163" s="28" t="str">
        <f>IF(E163="","",②選手情報入力!Q172)</f>
        <v/>
      </c>
      <c r="N163" t="s">
        <v>1416</v>
      </c>
      <c r="O163" t="str">
        <f>IF(E163="","",IF(②選手情報入力!S172="","",②選手情報入力!S172))</f>
        <v/>
      </c>
      <c r="P163" t="s">
        <v>1416</v>
      </c>
      <c r="Q163" t="s">
        <v>1416</v>
      </c>
      <c r="R163" t="str">
        <f>IF(E163="","",IF(②選手情報入力!T172="","",IF(G163=1,IF(②選手情報入力!$U$6="","",②選手情報入力!$U$6),IF(②選手情報入力!$U$7="","",②選手情報入力!$U$7))))</f>
        <v/>
      </c>
      <c r="S163" t="str">
        <f>IF(E163="","",IF(②選手情報入力!T172="","",IF(G163=1,IF(②選手情報入力!$T$6="",0,1),IF(②選手情報入力!$T$7="",0,1))))</f>
        <v/>
      </c>
      <c r="T163" t="str">
        <f>IF(E163="","",IF(②選手情報入力!T172="","",2))</f>
        <v/>
      </c>
      <c r="U163" t="s">
        <v>1416</v>
      </c>
      <c r="V163" t="str">
        <f>IF(E163="","",IF(②選手情報入力!V172="","",IF(G163=1,IF(②選手情報入力!$W$6="","",②選手情報入力!$W$6),IF(②選手情報入力!$W$7="","",②選手情報入力!$W$7))))</f>
        <v/>
      </c>
      <c r="W163" t="str">
        <f>IF(E163="","",IF(②選手情報入力!V172="","",IF(G163=1,IF(②選手情報入力!$V$6="",0,1),IF(②選手情報入力!$V$7="",0,1))))</f>
        <v/>
      </c>
      <c r="X163" t="str">
        <f>IF(E163="","",IF(②選手情報入力!V172="","",2))</f>
        <v/>
      </c>
    </row>
    <row r="164" spans="1:24">
      <c r="A164" t="str">
        <f>IF(E164="","",data_kyogisha!A164)</f>
        <v/>
      </c>
      <c r="B164" t="str">
        <f>IF(E164="","",①団体情報入力!$C$5)</f>
        <v/>
      </c>
      <c r="C164" t="str">
        <f>IF(A164="","",VLOOKUP(B164,Sheet6!C:D,2,0))</f>
        <v/>
      </c>
      <c r="E164" t="str">
        <f>IF(②選手情報入力!C173="","",②選手情報入力!C173)</f>
        <v/>
      </c>
      <c r="F164" t="str">
        <f>IF(E164="","",②選手情報入力!D173)</f>
        <v/>
      </c>
      <c r="G164" t="str">
        <f>IF(E164="","",IF(②選手情報入力!I173="男",1,2))</f>
        <v/>
      </c>
      <c r="H164" t="str">
        <f>IF(E164="","",VLOOKUP(data_kyogisha!Q164,Sheet3!A:G,2,0))</f>
        <v/>
      </c>
      <c r="I164" t="str">
        <f>IF(E164="","",IF(②選手情報入力!M173="","",②選手情報入力!M173))</f>
        <v/>
      </c>
      <c r="J164" s="28" t="str">
        <f>IF(E164="","",②選手情報入力!N173)</f>
        <v/>
      </c>
      <c r="K164" t="str">
        <f>IF(E164="","",VLOOKUP(data_kyogisha!U164,Sheet3!A:G,2,0))</f>
        <v/>
      </c>
      <c r="L164" t="str">
        <f>IF(E164="","",IF(②選手情報入力!P173="","",②選手情報入力!P173))</f>
        <v/>
      </c>
      <c r="M164" s="28" t="str">
        <f>IF(E164="","",②選手情報入力!Q173)</f>
        <v/>
      </c>
      <c r="N164" t="s">
        <v>1416</v>
      </c>
      <c r="O164" t="str">
        <f>IF(E164="","",IF(②選手情報入力!S173="","",②選手情報入力!S173))</f>
        <v/>
      </c>
      <c r="P164" t="s">
        <v>1416</v>
      </c>
      <c r="Q164" t="s">
        <v>1416</v>
      </c>
      <c r="R164" t="str">
        <f>IF(E164="","",IF(②選手情報入力!T173="","",IF(G164=1,IF(②選手情報入力!$U$6="","",②選手情報入力!$U$6),IF(②選手情報入力!$U$7="","",②選手情報入力!$U$7))))</f>
        <v/>
      </c>
      <c r="S164" t="str">
        <f>IF(E164="","",IF(②選手情報入力!T173="","",IF(G164=1,IF(②選手情報入力!$T$6="",0,1),IF(②選手情報入力!$T$7="",0,1))))</f>
        <v/>
      </c>
      <c r="T164" t="str">
        <f>IF(E164="","",IF(②選手情報入力!T173="","",2))</f>
        <v/>
      </c>
      <c r="U164" t="s">
        <v>1416</v>
      </c>
      <c r="V164" t="str">
        <f>IF(E164="","",IF(②選手情報入力!V173="","",IF(G164=1,IF(②選手情報入力!$W$6="","",②選手情報入力!$W$6),IF(②選手情報入力!$W$7="","",②選手情報入力!$W$7))))</f>
        <v/>
      </c>
      <c r="W164" t="str">
        <f>IF(E164="","",IF(②選手情報入力!V173="","",IF(G164=1,IF(②選手情報入力!$V$6="",0,1),IF(②選手情報入力!$V$7="",0,1))))</f>
        <v/>
      </c>
      <c r="X164" t="str">
        <f>IF(E164="","",IF(②選手情報入力!V173="","",2))</f>
        <v/>
      </c>
    </row>
    <row r="165" spans="1:24">
      <c r="A165" t="str">
        <f>IF(E165="","",data_kyogisha!A165)</f>
        <v/>
      </c>
      <c r="B165" t="str">
        <f>IF(E165="","",①団体情報入力!$C$5)</f>
        <v/>
      </c>
      <c r="C165" t="str">
        <f>IF(A165="","",VLOOKUP(B165,Sheet6!C:D,2,0))</f>
        <v/>
      </c>
      <c r="E165" t="str">
        <f>IF(②選手情報入力!C174="","",②選手情報入力!C174)</f>
        <v/>
      </c>
      <c r="F165" t="str">
        <f>IF(E165="","",②選手情報入力!D174)</f>
        <v/>
      </c>
      <c r="G165" t="str">
        <f>IF(E165="","",IF(②選手情報入力!I174="男",1,2))</f>
        <v/>
      </c>
      <c r="H165" t="str">
        <f>IF(E165="","",VLOOKUP(data_kyogisha!Q165,Sheet3!A:G,2,0))</f>
        <v/>
      </c>
      <c r="I165" t="str">
        <f>IF(E165="","",IF(②選手情報入力!M174="","",②選手情報入力!M174))</f>
        <v/>
      </c>
      <c r="J165" s="28" t="str">
        <f>IF(E165="","",②選手情報入力!N174)</f>
        <v/>
      </c>
      <c r="K165" t="str">
        <f>IF(E165="","",VLOOKUP(data_kyogisha!U165,Sheet3!A:G,2,0))</f>
        <v/>
      </c>
      <c r="L165" t="str">
        <f>IF(E165="","",IF(②選手情報入力!P174="","",②選手情報入力!P174))</f>
        <v/>
      </c>
      <c r="M165" s="28" t="str">
        <f>IF(E165="","",②選手情報入力!Q174)</f>
        <v/>
      </c>
      <c r="N165" t="s">
        <v>1416</v>
      </c>
      <c r="O165" t="str">
        <f>IF(E165="","",IF(②選手情報入力!S174="","",②選手情報入力!S174))</f>
        <v/>
      </c>
      <c r="P165" t="s">
        <v>1416</v>
      </c>
      <c r="Q165" t="s">
        <v>1416</v>
      </c>
      <c r="R165" t="str">
        <f>IF(E165="","",IF(②選手情報入力!T174="","",IF(G165=1,IF(②選手情報入力!$U$6="","",②選手情報入力!$U$6),IF(②選手情報入力!$U$7="","",②選手情報入力!$U$7))))</f>
        <v/>
      </c>
      <c r="S165" t="str">
        <f>IF(E165="","",IF(②選手情報入力!T174="","",IF(G165=1,IF(②選手情報入力!$T$6="",0,1),IF(②選手情報入力!$T$7="",0,1))))</f>
        <v/>
      </c>
      <c r="T165" t="str">
        <f>IF(E165="","",IF(②選手情報入力!T174="","",2))</f>
        <v/>
      </c>
      <c r="U165" t="s">
        <v>1416</v>
      </c>
      <c r="V165" t="str">
        <f>IF(E165="","",IF(②選手情報入力!V174="","",IF(G165=1,IF(②選手情報入力!$W$6="","",②選手情報入力!$W$6),IF(②選手情報入力!$W$7="","",②選手情報入力!$W$7))))</f>
        <v/>
      </c>
      <c r="W165" t="str">
        <f>IF(E165="","",IF(②選手情報入力!V174="","",IF(G165=1,IF(②選手情報入力!$V$6="",0,1),IF(②選手情報入力!$V$7="",0,1))))</f>
        <v/>
      </c>
      <c r="X165" t="str">
        <f>IF(E165="","",IF(②選手情報入力!V174="","",2))</f>
        <v/>
      </c>
    </row>
    <row r="166" spans="1:24">
      <c r="A166" t="str">
        <f>IF(E166="","",data_kyogisha!A166)</f>
        <v/>
      </c>
      <c r="B166" t="str">
        <f>IF(E166="","",①団体情報入力!$C$5)</f>
        <v/>
      </c>
      <c r="C166" t="str">
        <f>IF(A166="","",VLOOKUP(B166,Sheet6!C:D,2,0))</f>
        <v/>
      </c>
      <c r="E166" t="str">
        <f>IF(②選手情報入力!C175="","",②選手情報入力!C175)</f>
        <v/>
      </c>
      <c r="F166" t="str">
        <f>IF(E166="","",②選手情報入力!D175)</f>
        <v/>
      </c>
      <c r="G166" t="str">
        <f>IF(E166="","",IF(②選手情報入力!I175="男",1,2))</f>
        <v/>
      </c>
      <c r="H166" t="str">
        <f>IF(E166="","",VLOOKUP(data_kyogisha!Q166,Sheet3!A:G,2,0))</f>
        <v/>
      </c>
      <c r="I166" t="str">
        <f>IF(E166="","",IF(②選手情報入力!M175="","",②選手情報入力!M175))</f>
        <v/>
      </c>
      <c r="J166" s="28" t="str">
        <f>IF(E166="","",②選手情報入力!N175)</f>
        <v/>
      </c>
      <c r="K166" t="str">
        <f>IF(E166="","",VLOOKUP(data_kyogisha!U166,Sheet3!A:G,2,0))</f>
        <v/>
      </c>
      <c r="L166" t="str">
        <f>IF(E166="","",IF(②選手情報入力!P175="","",②選手情報入力!P175))</f>
        <v/>
      </c>
      <c r="M166" s="28" t="str">
        <f>IF(E166="","",②選手情報入力!Q175)</f>
        <v/>
      </c>
      <c r="N166" t="s">
        <v>1416</v>
      </c>
      <c r="O166" t="str">
        <f>IF(E166="","",IF(②選手情報入力!S175="","",②選手情報入力!S175))</f>
        <v/>
      </c>
      <c r="P166" t="s">
        <v>1416</v>
      </c>
      <c r="Q166" t="s">
        <v>1416</v>
      </c>
      <c r="R166" t="str">
        <f>IF(E166="","",IF(②選手情報入力!T175="","",IF(G166=1,IF(②選手情報入力!$U$6="","",②選手情報入力!$U$6),IF(②選手情報入力!$U$7="","",②選手情報入力!$U$7))))</f>
        <v/>
      </c>
      <c r="S166" t="str">
        <f>IF(E166="","",IF(②選手情報入力!T175="","",IF(G166=1,IF(②選手情報入力!$T$6="",0,1),IF(②選手情報入力!$T$7="",0,1))))</f>
        <v/>
      </c>
      <c r="T166" t="str">
        <f>IF(E166="","",IF(②選手情報入力!T175="","",2))</f>
        <v/>
      </c>
      <c r="U166" t="s">
        <v>1416</v>
      </c>
      <c r="V166" t="str">
        <f>IF(E166="","",IF(②選手情報入力!V175="","",IF(G166=1,IF(②選手情報入力!$W$6="","",②選手情報入力!$W$6),IF(②選手情報入力!$W$7="","",②選手情報入力!$W$7))))</f>
        <v/>
      </c>
      <c r="W166" t="str">
        <f>IF(E166="","",IF(②選手情報入力!V175="","",IF(G166=1,IF(②選手情報入力!$V$6="",0,1),IF(②選手情報入力!$V$7="",0,1))))</f>
        <v/>
      </c>
      <c r="X166" t="str">
        <f>IF(E166="","",IF(②選手情報入力!V175="","",2))</f>
        <v/>
      </c>
    </row>
    <row r="167" spans="1:24">
      <c r="A167" t="str">
        <f>IF(E167="","",data_kyogisha!A167)</f>
        <v/>
      </c>
      <c r="B167" t="str">
        <f>IF(E167="","",①団体情報入力!$C$5)</f>
        <v/>
      </c>
      <c r="C167" t="str">
        <f>IF(A167="","",VLOOKUP(B167,Sheet6!C:D,2,0))</f>
        <v/>
      </c>
      <c r="E167" t="str">
        <f>IF(②選手情報入力!C176="","",②選手情報入力!C176)</f>
        <v/>
      </c>
      <c r="F167" t="str">
        <f>IF(E167="","",②選手情報入力!D176)</f>
        <v/>
      </c>
      <c r="G167" t="str">
        <f>IF(E167="","",IF(②選手情報入力!I176="男",1,2))</f>
        <v/>
      </c>
      <c r="H167" t="str">
        <f>IF(E167="","",VLOOKUP(data_kyogisha!Q167,Sheet3!A:G,2,0))</f>
        <v/>
      </c>
      <c r="I167" t="str">
        <f>IF(E167="","",IF(②選手情報入力!M176="","",②選手情報入力!M176))</f>
        <v/>
      </c>
      <c r="J167" s="28" t="str">
        <f>IF(E167="","",②選手情報入力!N176)</f>
        <v/>
      </c>
      <c r="K167" t="str">
        <f>IF(E167="","",VLOOKUP(data_kyogisha!U167,Sheet3!A:G,2,0))</f>
        <v/>
      </c>
      <c r="L167" t="str">
        <f>IF(E167="","",IF(②選手情報入力!P176="","",②選手情報入力!P176))</f>
        <v/>
      </c>
      <c r="M167" s="28" t="str">
        <f>IF(E167="","",②選手情報入力!Q176)</f>
        <v/>
      </c>
      <c r="N167" t="s">
        <v>1416</v>
      </c>
      <c r="O167" t="str">
        <f>IF(E167="","",IF(②選手情報入力!S176="","",②選手情報入力!S176))</f>
        <v/>
      </c>
      <c r="P167" t="s">
        <v>1416</v>
      </c>
      <c r="Q167" t="s">
        <v>1416</v>
      </c>
      <c r="R167" t="str">
        <f>IF(E167="","",IF(②選手情報入力!T176="","",IF(G167=1,IF(②選手情報入力!$U$6="","",②選手情報入力!$U$6),IF(②選手情報入力!$U$7="","",②選手情報入力!$U$7))))</f>
        <v/>
      </c>
      <c r="S167" t="str">
        <f>IF(E167="","",IF(②選手情報入力!T176="","",IF(G167=1,IF(②選手情報入力!$T$6="",0,1),IF(②選手情報入力!$T$7="",0,1))))</f>
        <v/>
      </c>
      <c r="T167" t="str">
        <f>IF(E167="","",IF(②選手情報入力!T176="","",2))</f>
        <v/>
      </c>
      <c r="U167" t="s">
        <v>1416</v>
      </c>
      <c r="V167" t="str">
        <f>IF(E167="","",IF(②選手情報入力!V176="","",IF(G167=1,IF(②選手情報入力!$W$6="","",②選手情報入力!$W$6),IF(②選手情報入力!$W$7="","",②選手情報入力!$W$7))))</f>
        <v/>
      </c>
      <c r="W167" t="str">
        <f>IF(E167="","",IF(②選手情報入力!V176="","",IF(G167=1,IF(②選手情報入力!$V$6="",0,1),IF(②選手情報入力!$V$7="",0,1))))</f>
        <v/>
      </c>
      <c r="X167" t="str">
        <f>IF(E167="","",IF(②選手情報入力!V176="","",2))</f>
        <v/>
      </c>
    </row>
    <row r="168" spans="1:24">
      <c r="A168" t="str">
        <f>IF(E168="","",data_kyogisha!A168)</f>
        <v/>
      </c>
      <c r="B168" t="str">
        <f>IF(E168="","",①団体情報入力!$C$5)</f>
        <v/>
      </c>
      <c r="C168" t="str">
        <f>IF(A168="","",VLOOKUP(B168,Sheet6!C:D,2,0))</f>
        <v/>
      </c>
      <c r="E168" t="str">
        <f>IF(②選手情報入力!C177="","",②選手情報入力!C177)</f>
        <v/>
      </c>
      <c r="F168" t="str">
        <f>IF(E168="","",②選手情報入力!D177)</f>
        <v/>
      </c>
      <c r="G168" t="str">
        <f>IF(E168="","",IF(②選手情報入力!I177="男",1,2))</f>
        <v/>
      </c>
      <c r="H168" t="str">
        <f>IF(E168="","",VLOOKUP(data_kyogisha!Q168,Sheet3!A:G,2,0))</f>
        <v/>
      </c>
      <c r="I168" t="str">
        <f>IF(E168="","",IF(②選手情報入力!M177="","",②選手情報入力!M177))</f>
        <v/>
      </c>
      <c r="J168" s="28" t="str">
        <f>IF(E168="","",②選手情報入力!N177)</f>
        <v/>
      </c>
      <c r="K168" t="str">
        <f>IF(E168="","",VLOOKUP(data_kyogisha!U168,Sheet3!A:G,2,0))</f>
        <v/>
      </c>
      <c r="L168" t="str">
        <f>IF(E168="","",IF(②選手情報入力!P177="","",②選手情報入力!P177))</f>
        <v/>
      </c>
      <c r="M168" s="28" t="str">
        <f>IF(E168="","",②選手情報入力!Q177)</f>
        <v/>
      </c>
      <c r="N168" t="s">
        <v>1416</v>
      </c>
      <c r="O168" t="str">
        <f>IF(E168="","",IF(②選手情報入力!S177="","",②選手情報入力!S177))</f>
        <v/>
      </c>
      <c r="P168" t="s">
        <v>1416</v>
      </c>
      <c r="Q168" t="s">
        <v>1416</v>
      </c>
      <c r="R168" t="str">
        <f>IF(E168="","",IF(②選手情報入力!T177="","",IF(G168=1,IF(②選手情報入力!$U$6="","",②選手情報入力!$U$6),IF(②選手情報入力!$U$7="","",②選手情報入力!$U$7))))</f>
        <v/>
      </c>
      <c r="S168" t="str">
        <f>IF(E168="","",IF(②選手情報入力!T177="","",IF(G168=1,IF(②選手情報入力!$T$6="",0,1),IF(②選手情報入力!$T$7="",0,1))))</f>
        <v/>
      </c>
      <c r="T168" t="str">
        <f>IF(E168="","",IF(②選手情報入力!T177="","",2))</f>
        <v/>
      </c>
      <c r="U168" t="s">
        <v>1416</v>
      </c>
      <c r="V168" t="str">
        <f>IF(E168="","",IF(②選手情報入力!V177="","",IF(G168=1,IF(②選手情報入力!$W$6="","",②選手情報入力!$W$6),IF(②選手情報入力!$W$7="","",②選手情報入力!$W$7))))</f>
        <v/>
      </c>
      <c r="W168" t="str">
        <f>IF(E168="","",IF(②選手情報入力!V177="","",IF(G168=1,IF(②選手情報入力!$V$6="",0,1),IF(②選手情報入力!$V$7="",0,1))))</f>
        <v/>
      </c>
      <c r="X168" t="str">
        <f>IF(E168="","",IF(②選手情報入力!V177="","",2))</f>
        <v/>
      </c>
    </row>
    <row r="169" spans="1:24">
      <c r="A169" t="str">
        <f>IF(E169="","",data_kyogisha!A169)</f>
        <v/>
      </c>
      <c r="B169" t="str">
        <f>IF(E169="","",①団体情報入力!$C$5)</f>
        <v/>
      </c>
      <c r="C169" t="str">
        <f>IF(A169="","",VLOOKUP(B169,Sheet6!C:D,2,0))</f>
        <v/>
      </c>
      <c r="E169" t="str">
        <f>IF(②選手情報入力!C178="","",②選手情報入力!C178)</f>
        <v/>
      </c>
      <c r="F169" t="str">
        <f>IF(E169="","",②選手情報入力!D178)</f>
        <v/>
      </c>
      <c r="G169" t="str">
        <f>IF(E169="","",IF(②選手情報入力!I178="男",1,2))</f>
        <v/>
      </c>
      <c r="H169" t="str">
        <f>IF(E169="","",VLOOKUP(data_kyogisha!Q169,Sheet3!A:G,2,0))</f>
        <v/>
      </c>
      <c r="I169" t="str">
        <f>IF(E169="","",IF(②選手情報入力!M178="","",②選手情報入力!M178))</f>
        <v/>
      </c>
      <c r="J169" s="28" t="str">
        <f>IF(E169="","",②選手情報入力!N178)</f>
        <v/>
      </c>
      <c r="K169" t="str">
        <f>IF(E169="","",VLOOKUP(data_kyogisha!U169,Sheet3!A:G,2,0))</f>
        <v/>
      </c>
      <c r="L169" t="str">
        <f>IF(E169="","",IF(②選手情報入力!P178="","",②選手情報入力!P178))</f>
        <v/>
      </c>
      <c r="M169" s="28" t="str">
        <f>IF(E169="","",②選手情報入力!Q178)</f>
        <v/>
      </c>
      <c r="N169" t="s">
        <v>1416</v>
      </c>
      <c r="O169" t="str">
        <f>IF(E169="","",IF(②選手情報入力!S178="","",②選手情報入力!S178))</f>
        <v/>
      </c>
      <c r="P169" t="s">
        <v>1416</v>
      </c>
      <c r="Q169" t="s">
        <v>1416</v>
      </c>
      <c r="R169" t="str">
        <f>IF(E169="","",IF(②選手情報入力!T178="","",IF(G169=1,IF(②選手情報入力!$U$6="","",②選手情報入力!$U$6),IF(②選手情報入力!$U$7="","",②選手情報入力!$U$7))))</f>
        <v/>
      </c>
      <c r="S169" t="str">
        <f>IF(E169="","",IF(②選手情報入力!T178="","",IF(G169=1,IF(②選手情報入力!$T$6="",0,1),IF(②選手情報入力!$T$7="",0,1))))</f>
        <v/>
      </c>
      <c r="T169" t="str">
        <f>IF(E169="","",IF(②選手情報入力!T178="","",2))</f>
        <v/>
      </c>
      <c r="U169" t="s">
        <v>1416</v>
      </c>
      <c r="V169" t="str">
        <f>IF(E169="","",IF(②選手情報入力!V178="","",IF(G169=1,IF(②選手情報入力!$W$6="","",②選手情報入力!$W$6),IF(②選手情報入力!$W$7="","",②選手情報入力!$W$7))))</f>
        <v/>
      </c>
      <c r="W169" t="str">
        <f>IF(E169="","",IF(②選手情報入力!V178="","",IF(G169=1,IF(②選手情報入力!$V$6="",0,1),IF(②選手情報入力!$V$7="",0,1))))</f>
        <v/>
      </c>
      <c r="X169" t="str">
        <f>IF(E169="","",IF(②選手情報入力!V178="","",2))</f>
        <v/>
      </c>
    </row>
    <row r="170" spans="1:24">
      <c r="A170" t="str">
        <f>IF(E170="","",data_kyogisha!A170)</f>
        <v/>
      </c>
      <c r="B170" t="str">
        <f>IF(E170="","",①団体情報入力!$C$5)</f>
        <v/>
      </c>
      <c r="C170" t="str">
        <f>IF(A170="","",VLOOKUP(B170,Sheet6!C:D,2,0))</f>
        <v/>
      </c>
      <c r="E170" t="str">
        <f>IF(②選手情報入力!C179="","",②選手情報入力!C179)</f>
        <v/>
      </c>
      <c r="F170" t="str">
        <f>IF(E170="","",②選手情報入力!D179)</f>
        <v/>
      </c>
      <c r="G170" t="str">
        <f>IF(E170="","",IF(②選手情報入力!I179="男",1,2))</f>
        <v/>
      </c>
      <c r="H170" t="str">
        <f>IF(E170="","",VLOOKUP(data_kyogisha!Q170,Sheet3!A:G,2,0))</f>
        <v/>
      </c>
      <c r="I170" t="str">
        <f>IF(E170="","",IF(②選手情報入力!M179="","",②選手情報入力!M179))</f>
        <v/>
      </c>
      <c r="J170" s="28" t="str">
        <f>IF(E170="","",②選手情報入力!N179)</f>
        <v/>
      </c>
      <c r="K170" t="str">
        <f>IF(E170="","",VLOOKUP(data_kyogisha!U170,Sheet3!A:G,2,0))</f>
        <v/>
      </c>
      <c r="L170" t="str">
        <f>IF(E170="","",IF(②選手情報入力!P179="","",②選手情報入力!P179))</f>
        <v/>
      </c>
      <c r="M170" s="28" t="str">
        <f>IF(E170="","",②選手情報入力!Q179)</f>
        <v/>
      </c>
      <c r="N170" t="s">
        <v>1416</v>
      </c>
      <c r="O170" t="str">
        <f>IF(E170="","",IF(②選手情報入力!S179="","",②選手情報入力!S179))</f>
        <v/>
      </c>
      <c r="P170" t="s">
        <v>1416</v>
      </c>
      <c r="Q170" t="s">
        <v>1416</v>
      </c>
      <c r="R170" t="str">
        <f>IF(E170="","",IF(②選手情報入力!T179="","",IF(G170=1,IF(②選手情報入力!$U$6="","",②選手情報入力!$U$6),IF(②選手情報入力!$U$7="","",②選手情報入力!$U$7))))</f>
        <v/>
      </c>
      <c r="S170" t="str">
        <f>IF(E170="","",IF(②選手情報入力!T179="","",IF(G170=1,IF(②選手情報入力!$T$6="",0,1),IF(②選手情報入力!$T$7="",0,1))))</f>
        <v/>
      </c>
      <c r="T170" t="str">
        <f>IF(E170="","",IF(②選手情報入力!T179="","",2))</f>
        <v/>
      </c>
      <c r="U170" t="s">
        <v>1416</v>
      </c>
      <c r="V170" t="str">
        <f>IF(E170="","",IF(②選手情報入力!V179="","",IF(G170=1,IF(②選手情報入力!$W$6="","",②選手情報入力!$W$6),IF(②選手情報入力!$W$7="","",②選手情報入力!$W$7))))</f>
        <v/>
      </c>
      <c r="W170" t="str">
        <f>IF(E170="","",IF(②選手情報入力!V179="","",IF(G170=1,IF(②選手情報入力!$V$6="",0,1),IF(②選手情報入力!$V$7="",0,1))))</f>
        <v/>
      </c>
      <c r="X170" t="str">
        <f>IF(E170="","",IF(②選手情報入力!V179="","",2))</f>
        <v/>
      </c>
    </row>
    <row r="171" spans="1:24">
      <c r="A171" t="str">
        <f>IF(E171="","",data_kyogisha!A171)</f>
        <v/>
      </c>
      <c r="B171" t="str">
        <f>IF(E171="","",①団体情報入力!$C$5)</f>
        <v/>
      </c>
      <c r="C171" t="str">
        <f>IF(A171="","",VLOOKUP(B171,Sheet6!C:D,2,0))</f>
        <v/>
      </c>
      <c r="E171" t="str">
        <f>IF(②選手情報入力!C180="","",②選手情報入力!C180)</f>
        <v/>
      </c>
      <c r="F171" t="str">
        <f>IF(E171="","",②選手情報入力!D180)</f>
        <v/>
      </c>
      <c r="G171" t="str">
        <f>IF(E171="","",IF(②選手情報入力!I180="男",1,2))</f>
        <v/>
      </c>
      <c r="H171" t="str">
        <f>IF(E171="","",VLOOKUP(data_kyogisha!Q171,Sheet3!A:G,2,0))</f>
        <v/>
      </c>
      <c r="I171" t="str">
        <f>IF(E171="","",IF(②選手情報入力!M180="","",②選手情報入力!M180))</f>
        <v/>
      </c>
      <c r="J171" s="28" t="str">
        <f>IF(E171="","",②選手情報入力!N180)</f>
        <v/>
      </c>
      <c r="K171" t="str">
        <f>IF(E171="","",VLOOKUP(data_kyogisha!U171,Sheet3!A:G,2,0))</f>
        <v/>
      </c>
      <c r="L171" t="str">
        <f>IF(E171="","",IF(②選手情報入力!P180="","",②選手情報入力!P180))</f>
        <v/>
      </c>
      <c r="M171" s="28" t="str">
        <f>IF(E171="","",②選手情報入力!Q180)</f>
        <v/>
      </c>
      <c r="N171" t="s">
        <v>1416</v>
      </c>
      <c r="O171" t="str">
        <f>IF(E171="","",IF(②選手情報入力!S180="","",②選手情報入力!S180))</f>
        <v/>
      </c>
      <c r="P171" t="s">
        <v>1416</v>
      </c>
      <c r="Q171" t="s">
        <v>1416</v>
      </c>
      <c r="R171" t="str">
        <f>IF(E171="","",IF(②選手情報入力!T180="","",IF(G171=1,IF(②選手情報入力!$U$6="","",②選手情報入力!$U$6),IF(②選手情報入力!$U$7="","",②選手情報入力!$U$7))))</f>
        <v/>
      </c>
      <c r="S171" t="str">
        <f>IF(E171="","",IF(②選手情報入力!T180="","",IF(G171=1,IF(②選手情報入力!$T$6="",0,1),IF(②選手情報入力!$T$7="",0,1))))</f>
        <v/>
      </c>
      <c r="T171" t="str">
        <f>IF(E171="","",IF(②選手情報入力!T180="","",2))</f>
        <v/>
      </c>
      <c r="U171" t="s">
        <v>1416</v>
      </c>
      <c r="V171" t="str">
        <f>IF(E171="","",IF(②選手情報入力!V180="","",IF(G171=1,IF(②選手情報入力!$W$6="","",②選手情報入力!$W$6),IF(②選手情報入力!$W$7="","",②選手情報入力!$W$7))))</f>
        <v/>
      </c>
      <c r="W171" t="str">
        <f>IF(E171="","",IF(②選手情報入力!V180="","",IF(G171=1,IF(②選手情報入力!$V$6="",0,1),IF(②選手情報入力!$V$7="",0,1))))</f>
        <v/>
      </c>
      <c r="X171" t="str">
        <f>IF(E171="","",IF(②選手情報入力!V180="","",2))</f>
        <v/>
      </c>
    </row>
    <row r="172" spans="1:24">
      <c r="A172" t="str">
        <f>IF(E172="","",data_kyogisha!A172)</f>
        <v/>
      </c>
      <c r="B172" t="str">
        <f>IF(E172="","",①団体情報入力!$C$5)</f>
        <v/>
      </c>
      <c r="C172" t="str">
        <f>IF(A172="","",VLOOKUP(B172,Sheet6!C:D,2,0))</f>
        <v/>
      </c>
      <c r="E172" t="str">
        <f>IF(②選手情報入力!C181="","",②選手情報入力!C181)</f>
        <v/>
      </c>
      <c r="F172" t="str">
        <f>IF(E172="","",②選手情報入力!D181)</f>
        <v/>
      </c>
      <c r="G172" t="str">
        <f>IF(E172="","",IF(②選手情報入力!I181="男",1,2))</f>
        <v/>
      </c>
      <c r="H172" t="str">
        <f>IF(E172="","",VLOOKUP(data_kyogisha!Q172,Sheet3!A:G,2,0))</f>
        <v/>
      </c>
      <c r="I172" t="str">
        <f>IF(E172="","",IF(②選手情報入力!M181="","",②選手情報入力!M181))</f>
        <v/>
      </c>
      <c r="J172" s="28" t="str">
        <f>IF(E172="","",②選手情報入力!N181)</f>
        <v/>
      </c>
      <c r="K172" t="str">
        <f>IF(E172="","",VLOOKUP(data_kyogisha!U172,Sheet3!A:G,2,0))</f>
        <v/>
      </c>
      <c r="L172" t="str">
        <f>IF(E172="","",IF(②選手情報入力!P181="","",②選手情報入力!P181))</f>
        <v/>
      </c>
      <c r="M172" s="28" t="str">
        <f>IF(E172="","",②選手情報入力!Q181)</f>
        <v/>
      </c>
      <c r="N172" t="s">
        <v>1416</v>
      </c>
      <c r="O172" t="str">
        <f>IF(E172="","",IF(②選手情報入力!S181="","",②選手情報入力!S181))</f>
        <v/>
      </c>
      <c r="P172" t="s">
        <v>1416</v>
      </c>
      <c r="Q172" t="s">
        <v>1416</v>
      </c>
      <c r="R172" t="str">
        <f>IF(E172="","",IF(②選手情報入力!T181="","",IF(G172=1,IF(②選手情報入力!$U$6="","",②選手情報入力!$U$6),IF(②選手情報入力!$U$7="","",②選手情報入力!$U$7))))</f>
        <v/>
      </c>
      <c r="S172" t="str">
        <f>IF(E172="","",IF(②選手情報入力!T181="","",IF(G172=1,IF(②選手情報入力!$T$6="",0,1),IF(②選手情報入力!$T$7="",0,1))))</f>
        <v/>
      </c>
      <c r="T172" t="str">
        <f>IF(E172="","",IF(②選手情報入力!T181="","",2))</f>
        <v/>
      </c>
      <c r="U172" t="s">
        <v>1416</v>
      </c>
      <c r="V172" t="str">
        <f>IF(E172="","",IF(②選手情報入力!V181="","",IF(G172=1,IF(②選手情報入力!$W$6="","",②選手情報入力!$W$6),IF(②選手情報入力!$W$7="","",②選手情報入力!$W$7))))</f>
        <v/>
      </c>
      <c r="W172" t="str">
        <f>IF(E172="","",IF(②選手情報入力!V181="","",IF(G172=1,IF(②選手情報入力!$V$6="",0,1),IF(②選手情報入力!$V$7="",0,1))))</f>
        <v/>
      </c>
      <c r="X172" t="str">
        <f>IF(E172="","",IF(②選手情報入力!V181="","",2))</f>
        <v/>
      </c>
    </row>
    <row r="173" spans="1:24">
      <c r="A173" t="str">
        <f>IF(E173="","",data_kyogisha!A173)</f>
        <v/>
      </c>
      <c r="B173" t="str">
        <f>IF(E173="","",①団体情報入力!$C$5)</f>
        <v/>
      </c>
      <c r="C173" t="str">
        <f>IF(A173="","",VLOOKUP(B173,Sheet6!C:D,2,0))</f>
        <v/>
      </c>
      <c r="E173" t="str">
        <f>IF(②選手情報入力!C182="","",②選手情報入力!C182)</f>
        <v/>
      </c>
      <c r="F173" t="str">
        <f>IF(E173="","",②選手情報入力!D182)</f>
        <v/>
      </c>
      <c r="G173" t="str">
        <f>IF(E173="","",IF(②選手情報入力!I182="男",1,2))</f>
        <v/>
      </c>
      <c r="H173" t="str">
        <f>IF(E173="","",VLOOKUP(data_kyogisha!Q173,Sheet3!A:G,2,0))</f>
        <v/>
      </c>
      <c r="I173" t="str">
        <f>IF(E173="","",IF(②選手情報入力!M182="","",②選手情報入力!M182))</f>
        <v/>
      </c>
      <c r="J173" s="28" t="str">
        <f>IF(E173="","",②選手情報入力!N182)</f>
        <v/>
      </c>
      <c r="K173" t="str">
        <f>IF(E173="","",VLOOKUP(data_kyogisha!U173,Sheet3!A:G,2,0))</f>
        <v/>
      </c>
      <c r="L173" t="str">
        <f>IF(E173="","",IF(②選手情報入力!P182="","",②選手情報入力!P182))</f>
        <v/>
      </c>
      <c r="M173" s="28" t="str">
        <f>IF(E173="","",②選手情報入力!Q182)</f>
        <v/>
      </c>
      <c r="N173" t="s">
        <v>1416</v>
      </c>
      <c r="O173" t="str">
        <f>IF(E173="","",IF(②選手情報入力!S182="","",②選手情報入力!S182))</f>
        <v/>
      </c>
      <c r="P173" t="s">
        <v>1416</v>
      </c>
      <c r="Q173" t="s">
        <v>1416</v>
      </c>
      <c r="R173" t="str">
        <f>IF(E173="","",IF(②選手情報入力!T182="","",IF(G173=1,IF(②選手情報入力!$U$6="","",②選手情報入力!$U$6),IF(②選手情報入力!$U$7="","",②選手情報入力!$U$7))))</f>
        <v/>
      </c>
      <c r="S173" t="str">
        <f>IF(E173="","",IF(②選手情報入力!T182="","",IF(G173=1,IF(②選手情報入力!$T$6="",0,1),IF(②選手情報入力!$T$7="",0,1))))</f>
        <v/>
      </c>
      <c r="T173" t="str">
        <f>IF(E173="","",IF(②選手情報入力!T182="","",2))</f>
        <v/>
      </c>
      <c r="U173" t="s">
        <v>1416</v>
      </c>
      <c r="V173" t="str">
        <f>IF(E173="","",IF(②選手情報入力!V182="","",IF(G173=1,IF(②選手情報入力!$W$6="","",②選手情報入力!$W$6),IF(②選手情報入力!$W$7="","",②選手情報入力!$W$7))))</f>
        <v/>
      </c>
      <c r="W173" t="str">
        <f>IF(E173="","",IF(②選手情報入力!V182="","",IF(G173=1,IF(②選手情報入力!$V$6="",0,1),IF(②選手情報入力!$V$7="",0,1))))</f>
        <v/>
      </c>
      <c r="X173" t="str">
        <f>IF(E173="","",IF(②選手情報入力!V182="","",2))</f>
        <v/>
      </c>
    </row>
    <row r="174" spans="1:24">
      <c r="A174" t="str">
        <f>IF(E174="","",data_kyogisha!A174)</f>
        <v/>
      </c>
      <c r="B174" t="str">
        <f>IF(E174="","",①団体情報入力!$C$5)</f>
        <v/>
      </c>
      <c r="C174" t="str">
        <f>IF(A174="","",VLOOKUP(B174,Sheet6!C:D,2,0))</f>
        <v/>
      </c>
      <c r="E174" t="str">
        <f>IF(②選手情報入力!C183="","",②選手情報入力!C183)</f>
        <v/>
      </c>
      <c r="F174" t="str">
        <f>IF(E174="","",②選手情報入力!D183)</f>
        <v/>
      </c>
      <c r="G174" t="str">
        <f>IF(E174="","",IF(②選手情報入力!I183="男",1,2))</f>
        <v/>
      </c>
      <c r="H174" t="str">
        <f>IF(E174="","",VLOOKUP(data_kyogisha!Q174,Sheet3!A:G,2,0))</f>
        <v/>
      </c>
      <c r="I174" t="str">
        <f>IF(E174="","",IF(②選手情報入力!M183="","",②選手情報入力!M183))</f>
        <v/>
      </c>
      <c r="J174" s="28" t="str">
        <f>IF(E174="","",②選手情報入力!N183)</f>
        <v/>
      </c>
      <c r="K174" t="str">
        <f>IF(E174="","",VLOOKUP(data_kyogisha!U174,Sheet3!A:G,2,0))</f>
        <v/>
      </c>
      <c r="L174" t="str">
        <f>IF(E174="","",IF(②選手情報入力!P183="","",②選手情報入力!P183))</f>
        <v/>
      </c>
      <c r="M174" s="28" t="str">
        <f>IF(E174="","",②選手情報入力!Q183)</f>
        <v/>
      </c>
      <c r="N174" t="s">
        <v>1416</v>
      </c>
      <c r="O174" t="str">
        <f>IF(E174="","",IF(②選手情報入力!S183="","",②選手情報入力!S183))</f>
        <v/>
      </c>
      <c r="P174" t="s">
        <v>1416</v>
      </c>
      <c r="Q174" t="s">
        <v>1416</v>
      </c>
      <c r="R174" t="str">
        <f>IF(E174="","",IF(②選手情報入力!T183="","",IF(G174=1,IF(②選手情報入力!$U$6="","",②選手情報入力!$U$6),IF(②選手情報入力!$U$7="","",②選手情報入力!$U$7))))</f>
        <v/>
      </c>
      <c r="S174" t="str">
        <f>IF(E174="","",IF(②選手情報入力!T183="","",IF(G174=1,IF(②選手情報入力!$T$6="",0,1),IF(②選手情報入力!$T$7="",0,1))))</f>
        <v/>
      </c>
      <c r="T174" t="str">
        <f>IF(E174="","",IF(②選手情報入力!T183="","",2))</f>
        <v/>
      </c>
      <c r="U174" t="s">
        <v>1416</v>
      </c>
      <c r="V174" t="str">
        <f>IF(E174="","",IF(②選手情報入力!V183="","",IF(G174=1,IF(②選手情報入力!$W$6="","",②選手情報入力!$W$6),IF(②選手情報入力!$W$7="","",②選手情報入力!$W$7))))</f>
        <v/>
      </c>
      <c r="W174" t="str">
        <f>IF(E174="","",IF(②選手情報入力!V183="","",IF(G174=1,IF(②選手情報入力!$V$6="",0,1),IF(②選手情報入力!$V$7="",0,1))))</f>
        <v/>
      </c>
      <c r="X174" t="str">
        <f>IF(E174="","",IF(②選手情報入力!V183="","",2))</f>
        <v/>
      </c>
    </row>
    <row r="175" spans="1:24">
      <c r="A175" t="str">
        <f>IF(E175="","",data_kyogisha!A175)</f>
        <v/>
      </c>
      <c r="B175" t="str">
        <f>IF(E175="","",①団体情報入力!$C$5)</f>
        <v/>
      </c>
      <c r="C175" t="str">
        <f>IF(A175="","",VLOOKUP(B175,Sheet6!C:D,2,0))</f>
        <v/>
      </c>
      <c r="E175" t="str">
        <f>IF(②選手情報入力!C184="","",②選手情報入力!C184)</f>
        <v/>
      </c>
      <c r="F175" t="str">
        <f>IF(E175="","",②選手情報入力!D184)</f>
        <v/>
      </c>
      <c r="G175" t="str">
        <f>IF(E175="","",IF(②選手情報入力!I184="男",1,2))</f>
        <v/>
      </c>
      <c r="H175" t="str">
        <f>IF(E175="","",VLOOKUP(data_kyogisha!Q175,Sheet3!A:G,2,0))</f>
        <v/>
      </c>
      <c r="I175" t="str">
        <f>IF(E175="","",IF(②選手情報入力!M184="","",②選手情報入力!M184))</f>
        <v/>
      </c>
      <c r="J175" s="28" t="str">
        <f>IF(E175="","",②選手情報入力!N184)</f>
        <v/>
      </c>
      <c r="K175" t="str">
        <f>IF(E175="","",VLOOKUP(data_kyogisha!U175,Sheet3!A:G,2,0))</f>
        <v/>
      </c>
      <c r="L175" t="str">
        <f>IF(E175="","",IF(②選手情報入力!P184="","",②選手情報入力!P184))</f>
        <v/>
      </c>
      <c r="M175" s="28" t="str">
        <f>IF(E175="","",②選手情報入力!Q184)</f>
        <v/>
      </c>
      <c r="N175" t="s">
        <v>1416</v>
      </c>
      <c r="O175" t="str">
        <f>IF(E175="","",IF(②選手情報入力!S184="","",②選手情報入力!S184))</f>
        <v/>
      </c>
      <c r="P175" t="s">
        <v>1416</v>
      </c>
      <c r="Q175" t="s">
        <v>1416</v>
      </c>
      <c r="R175" t="str">
        <f>IF(E175="","",IF(②選手情報入力!T184="","",IF(G175=1,IF(②選手情報入力!$U$6="","",②選手情報入力!$U$6),IF(②選手情報入力!$U$7="","",②選手情報入力!$U$7))))</f>
        <v/>
      </c>
      <c r="S175" t="str">
        <f>IF(E175="","",IF(②選手情報入力!T184="","",IF(G175=1,IF(②選手情報入力!$T$6="",0,1),IF(②選手情報入力!$T$7="",0,1))))</f>
        <v/>
      </c>
      <c r="T175" t="str">
        <f>IF(E175="","",IF(②選手情報入力!T184="","",2))</f>
        <v/>
      </c>
      <c r="U175" t="s">
        <v>1416</v>
      </c>
      <c r="V175" t="str">
        <f>IF(E175="","",IF(②選手情報入力!V184="","",IF(G175=1,IF(②選手情報入力!$W$6="","",②選手情報入力!$W$6),IF(②選手情報入力!$W$7="","",②選手情報入力!$W$7))))</f>
        <v/>
      </c>
      <c r="W175" t="str">
        <f>IF(E175="","",IF(②選手情報入力!V184="","",IF(G175=1,IF(②選手情報入力!$V$6="",0,1),IF(②選手情報入力!$V$7="",0,1))))</f>
        <v/>
      </c>
      <c r="X175" t="str">
        <f>IF(E175="","",IF(②選手情報入力!V184="","",2))</f>
        <v/>
      </c>
    </row>
    <row r="176" spans="1:24">
      <c r="A176" t="str">
        <f>IF(E176="","",data_kyogisha!A176)</f>
        <v/>
      </c>
      <c r="B176" t="str">
        <f>IF(E176="","",①団体情報入力!$C$5)</f>
        <v/>
      </c>
      <c r="C176" t="str">
        <f>IF(A176="","",VLOOKUP(B176,Sheet6!C:D,2,0))</f>
        <v/>
      </c>
      <c r="E176" t="str">
        <f>IF(②選手情報入力!C185="","",②選手情報入力!C185)</f>
        <v/>
      </c>
      <c r="F176" t="str">
        <f>IF(E176="","",②選手情報入力!D185)</f>
        <v/>
      </c>
      <c r="G176" t="str">
        <f>IF(E176="","",IF(②選手情報入力!I185="男",1,2))</f>
        <v/>
      </c>
      <c r="H176" t="str">
        <f>IF(E176="","",VLOOKUP(data_kyogisha!Q176,Sheet3!A:G,2,0))</f>
        <v/>
      </c>
      <c r="I176" t="str">
        <f>IF(E176="","",IF(②選手情報入力!M185="","",②選手情報入力!M185))</f>
        <v/>
      </c>
      <c r="J176" s="28" t="str">
        <f>IF(E176="","",②選手情報入力!N185)</f>
        <v/>
      </c>
      <c r="K176" t="str">
        <f>IF(E176="","",VLOOKUP(data_kyogisha!U176,Sheet3!A:G,2,0))</f>
        <v/>
      </c>
      <c r="L176" t="str">
        <f>IF(E176="","",IF(②選手情報入力!P185="","",②選手情報入力!P185))</f>
        <v/>
      </c>
      <c r="M176" s="28" t="str">
        <f>IF(E176="","",②選手情報入力!Q185)</f>
        <v/>
      </c>
      <c r="N176" t="s">
        <v>1416</v>
      </c>
      <c r="O176" t="str">
        <f>IF(E176="","",IF(②選手情報入力!S185="","",②選手情報入力!S185))</f>
        <v/>
      </c>
      <c r="P176" t="s">
        <v>1416</v>
      </c>
      <c r="Q176" t="s">
        <v>1416</v>
      </c>
      <c r="R176" t="str">
        <f>IF(E176="","",IF(②選手情報入力!T185="","",IF(G176=1,IF(②選手情報入力!$U$6="","",②選手情報入力!$U$6),IF(②選手情報入力!$U$7="","",②選手情報入力!$U$7))))</f>
        <v/>
      </c>
      <c r="S176" t="str">
        <f>IF(E176="","",IF(②選手情報入力!T185="","",IF(G176=1,IF(②選手情報入力!$T$6="",0,1),IF(②選手情報入力!$T$7="",0,1))))</f>
        <v/>
      </c>
      <c r="T176" t="str">
        <f>IF(E176="","",IF(②選手情報入力!T185="","",2))</f>
        <v/>
      </c>
      <c r="U176" t="s">
        <v>1416</v>
      </c>
      <c r="V176" t="str">
        <f>IF(E176="","",IF(②選手情報入力!V185="","",IF(G176=1,IF(②選手情報入力!$W$6="","",②選手情報入力!$W$6),IF(②選手情報入力!$W$7="","",②選手情報入力!$W$7))))</f>
        <v/>
      </c>
      <c r="W176" t="str">
        <f>IF(E176="","",IF(②選手情報入力!V185="","",IF(G176=1,IF(②選手情報入力!$V$6="",0,1),IF(②選手情報入力!$V$7="",0,1))))</f>
        <v/>
      </c>
      <c r="X176" t="str">
        <f>IF(E176="","",IF(②選手情報入力!V185="","",2))</f>
        <v/>
      </c>
    </row>
    <row r="177" spans="1:24">
      <c r="A177" t="str">
        <f>IF(E177="","",data_kyogisha!A177)</f>
        <v/>
      </c>
      <c r="B177" t="str">
        <f>IF(E177="","",①団体情報入力!$C$5)</f>
        <v/>
      </c>
      <c r="C177" t="str">
        <f>IF(A177="","",VLOOKUP(B177,Sheet6!C:D,2,0))</f>
        <v/>
      </c>
      <c r="E177" t="str">
        <f>IF(②選手情報入力!C186="","",②選手情報入力!C186)</f>
        <v/>
      </c>
      <c r="F177" t="str">
        <f>IF(E177="","",②選手情報入力!D186)</f>
        <v/>
      </c>
      <c r="G177" t="str">
        <f>IF(E177="","",IF(②選手情報入力!I186="男",1,2))</f>
        <v/>
      </c>
      <c r="H177" t="str">
        <f>IF(E177="","",VLOOKUP(data_kyogisha!Q177,Sheet3!A:G,2,0))</f>
        <v/>
      </c>
      <c r="I177" t="str">
        <f>IF(E177="","",IF(②選手情報入力!M186="","",②選手情報入力!M186))</f>
        <v/>
      </c>
      <c r="J177" s="28" t="str">
        <f>IF(E177="","",②選手情報入力!N186)</f>
        <v/>
      </c>
      <c r="K177" t="str">
        <f>IF(E177="","",VLOOKUP(data_kyogisha!U177,Sheet3!A:G,2,0))</f>
        <v/>
      </c>
      <c r="L177" t="str">
        <f>IF(E177="","",IF(②選手情報入力!P186="","",②選手情報入力!P186))</f>
        <v/>
      </c>
      <c r="M177" s="28" t="str">
        <f>IF(E177="","",②選手情報入力!Q186)</f>
        <v/>
      </c>
      <c r="N177" t="s">
        <v>1416</v>
      </c>
      <c r="O177" t="str">
        <f>IF(E177="","",IF(②選手情報入力!S186="","",②選手情報入力!S186))</f>
        <v/>
      </c>
      <c r="P177" t="s">
        <v>1416</v>
      </c>
      <c r="Q177" t="s">
        <v>1416</v>
      </c>
      <c r="R177" t="str">
        <f>IF(E177="","",IF(②選手情報入力!T186="","",IF(G177=1,IF(②選手情報入力!$U$6="","",②選手情報入力!$U$6),IF(②選手情報入力!$U$7="","",②選手情報入力!$U$7))))</f>
        <v/>
      </c>
      <c r="S177" t="str">
        <f>IF(E177="","",IF(②選手情報入力!T186="","",IF(G177=1,IF(②選手情報入力!$T$6="",0,1),IF(②選手情報入力!$T$7="",0,1))))</f>
        <v/>
      </c>
      <c r="T177" t="str">
        <f>IF(E177="","",IF(②選手情報入力!T186="","",2))</f>
        <v/>
      </c>
      <c r="U177" t="s">
        <v>1416</v>
      </c>
      <c r="V177" t="str">
        <f>IF(E177="","",IF(②選手情報入力!V186="","",IF(G177=1,IF(②選手情報入力!$W$6="","",②選手情報入力!$W$6),IF(②選手情報入力!$W$7="","",②選手情報入力!$W$7))))</f>
        <v/>
      </c>
      <c r="W177" t="str">
        <f>IF(E177="","",IF(②選手情報入力!V186="","",IF(G177=1,IF(②選手情報入力!$V$6="",0,1),IF(②選手情報入力!$V$7="",0,1))))</f>
        <v/>
      </c>
      <c r="X177" t="str">
        <f>IF(E177="","",IF(②選手情報入力!V186="","",2))</f>
        <v/>
      </c>
    </row>
    <row r="178" spans="1:24">
      <c r="A178" t="str">
        <f>IF(E178="","",data_kyogisha!A178)</f>
        <v/>
      </c>
      <c r="B178" t="str">
        <f>IF(E178="","",①団体情報入力!$C$5)</f>
        <v/>
      </c>
      <c r="C178" t="str">
        <f>IF(A178="","",VLOOKUP(B178,Sheet6!C:D,2,0))</f>
        <v/>
      </c>
      <c r="E178" t="str">
        <f>IF(②選手情報入力!C187="","",②選手情報入力!C187)</f>
        <v/>
      </c>
      <c r="F178" t="str">
        <f>IF(E178="","",②選手情報入力!D187)</f>
        <v/>
      </c>
      <c r="G178" t="str">
        <f>IF(E178="","",IF(②選手情報入力!I187="男",1,2))</f>
        <v/>
      </c>
      <c r="H178" t="str">
        <f>IF(E178="","",VLOOKUP(data_kyogisha!Q178,Sheet3!A:G,2,0))</f>
        <v/>
      </c>
      <c r="I178" t="str">
        <f>IF(E178="","",IF(②選手情報入力!M187="","",②選手情報入力!M187))</f>
        <v/>
      </c>
      <c r="J178" s="28" t="str">
        <f>IF(E178="","",②選手情報入力!N187)</f>
        <v/>
      </c>
      <c r="K178" t="str">
        <f>IF(E178="","",VLOOKUP(data_kyogisha!U178,Sheet3!A:G,2,0))</f>
        <v/>
      </c>
      <c r="L178" t="str">
        <f>IF(E178="","",IF(②選手情報入力!P187="","",②選手情報入力!P187))</f>
        <v/>
      </c>
      <c r="M178" s="28" t="str">
        <f>IF(E178="","",②選手情報入力!Q187)</f>
        <v/>
      </c>
      <c r="N178" t="s">
        <v>1416</v>
      </c>
      <c r="O178" t="str">
        <f>IF(E178="","",IF(②選手情報入力!S187="","",②選手情報入力!S187))</f>
        <v/>
      </c>
      <c r="P178" t="s">
        <v>1416</v>
      </c>
      <c r="Q178" t="s">
        <v>1416</v>
      </c>
      <c r="R178" t="str">
        <f>IF(E178="","",IF(②選手情報入力!T187="","",IF(G178=1,IF(②選手情報入力!$U$6="","",②選手情報入力!$U$6),IF(②選手情報入力!$U$7="","",②選手情報入力!$U$7))))</f>
        <v/>
      </c>
      <c r="S178" t="str">
        <f>IF(E178="","",IF(②選手情報入力!T187="","",IF(G178=1,IF(②選手情報入力!$T$6="",0,1),IF(②選手情報入力!$T$7="",0,1))))</f>
        <v/>
      </c>
      <c r="T178" t="str">
        <f>IF(E178="","",IF(②選手情報入力!T187="","",2))</f>
        <v/>
      </c>
      <c r="U178" t="s">
        <v>1416</v>
      </c>
      <c r="V178" t="str">
        <f>IF(E178="","",IF(②選手情報入力!V187="","",IF(G178=1,IF(②選手情報入力!$W$6="","",②選手情報入力!$W$6),IF(②選手情報入力!$W$7="","",②選手情報入力!$W$7))))</f>
        <v/>
      </c>
      <c r="W178" t="str">
        <f>IF(E178="","",IF(②選手情報入力!V187="","",IF(G178=1,IF(②選手情報入力!$V$6="",0,1),IF(②選手情報入力!$V$7="",0,1))))</f>
        <v/>
      </c>
      <c r="X178" t="str">
        <f>IF(E178="","",IF(②選手情報入力!V187="","",2))</f>
        <v/>
      </c>
    </row>
    <row r="179" spans="1:24">
      <c r="A179" t="str">
        <f>IF(E179="","",data_kyogisha!A179)</f>
        <v/>
      </c>
      <c r="B179" t="str">
        <f>IF(E179="","",①団体情報入力!$C$5)</f>
        <v/>
      </c>
      <c r="C179" t="str">
        <f>IF(A179="","",VLOOKUP(B179,Sheet6!C:D,2,0))</f>
        <v/>
      </c>
      <c r="E179" t="str">
        <f>IF(②選手情報入力!C188="","",②選手情報入力!C188)</f>
        <v/>
      </c>
      <c r="F179" t="str">
        <f>IF(E179="","",②選手情報入力!D188)</f>
        <v/>
      </c>
      <c r="G179" t="str">
        <f>IF(E179="","",IF(②選手情報入力!I188="男",1,2))</f>
        <v/>
      </c>
      <c r="H179" t="str">
        <f>IF(E179="","",VLOOKUP(data_kyogisha!Q179,Sheet3!A:G,2,0))</f>
        <v/>
      </c>
      <c r="I179" t="str">
        <f>IF(E179="","",IF(②選手情報入力!M188="","",②選手情報入力!M188))</f>
        <v/>
      </c>
      <c r="J179" s="28" t="str">
        <f>IF(E179="","",②選手情報入力!N188)</f>
        <v/>
      </c>
      <c r="K179" t="str">
        <f>IF(E179="","",VLOOKUP(data_kyogisha!U179,Sheet3!A:G,2,0))</f>
        <v/>
      </c>
      <c r="L179" t="str">
        <f>IF(E179="","",IF(②選手情報入力!P188="","",②選手情報入力!P188))</f>
        <v/>
      </c>
      <c r="M179" s="28" t="str">
        <f>IF(E179="","",②選手情報入力!Q188)</f>
        <v/>
      </c>
      <c r="N179" t="s">
        <v>1416</v>
      </c>
      <c r="O179" t="str">
        <f>IF(E179="","",IF(②選手情報入力!S188="","",②選手情報入力!S188))</f>
        <v/>
      </c>
      <c r="P179" t="s">
        <v>1416</v>
      </c>
      <c r="Q179" t="s">
        <v>1416</v>
      </c>
      <c r="R179" t="str">
        <f>IF(E179="","",IF(②選手情報入力!T188="","",IF(G179=1,IF(②選手情報入力!$U$6="","",②選手情報入力!$U$6),IF(②選手情報入力!$U$7="","",②選手情報入力!$U$7))))</f>
        <v/>
      </c>
      <c r="S179" t="str">
        <f>IF(E179="","",IF(②選手情報入力!T188="","",IF(G179=1,IF(②選手情報入力!$T$6="",0,1),IF(②選手情報入力!$T$7="",0,1))))</f>
        <v/>
      </c>
      <c r="T179" t="str">
        <f>IF(E179="","",IF(②選手情報入力!T188="","",2))</f>
        <v/>
      </c>
      <c r="U179" t="s">
        <v>1416</v>
      </c>
      <c r="V179" t="str">
        <f>IF(E179="","",IF(②選手情報入力!V188="","",IF(G179=1,IF(②選手情報入力!$W$6="","",②選手情報入力!$W$6),IF(②選手情報入力!$W$7="","",②選手情報入力!$W$7))))</f>
        <v/>
      </c>
      <c r="W179" t="str">
        <f>IF(E179="","",IF(②選手情報入力!V188="","",IF(G179=1,IF(②選手情報入力!$V$6="",0,1),IF(②選手情報入力!$V$7="",0,1))))</f>
        <v/>
      </c>
      <c r="X179" t="str">
        <f>IF(E179="","",IF(②選手情報入力!V188="","",2))</f>
        <v/>
      </c>
    </row>
    <row r="180" spans="1:24">
      <c r="A180" t="str">
        <f>IF(E180="","",data_kyogisha!A180)</f>
        <v/>
      </c>
      <c r="B180" t="str">
        <f>IF(E180="","",①団体情報入力!$C$5)</f>
        <v/>
      </c>
      <c r="C180" t="str">
        <f>IF(A180="","",VLOOKUP(B180,Sheet6!C:D,2,0))</f>
        <v/>
      </c>
      <c r="E180" t="str">
        <f>IF(②選手情報入力!C189="","",②選手情報入力!C189)</f>
        <v/>
      </c>
      <c r="F180" t="str">
        <f>IF(E180="","",②選手情報入力!D189)</f>
        <v/>
      </c>
      <c r="G180" t="str">
        <f>IF(E180="","",IF(②選手情報入力!I189="男",1,2))</f>
        <v/>
      </c>
      <c r="H180" t="str">
        <f>IF(E180="","",VLOOKUP(data_kyogisha!Q180,Sheet3!A:G,2,0))</f>
        <v/>
      </c>
      <c r="I180" t="str">
        <f>IF(E180="","",IF(②選手情報入力!M189="","",②選手情報入力!M189))</f>
        <v/>
      </c>
      <c r="J180" s="28" t="str">
        <f>IF(E180="","",②選手情報入力!N189)</f>
        <v/>
      </c>
      <c r="K180" t="str">
        <f>IF(E180="","",VLOOKUP(data_kyogisha!U180,Sheet3!A:G,2,0))</f>
        <v/>
      </c>
      <c r="L180" t="str">
        <f>IF(E180="","",IF(②選手情報入力!P189="","",②選手情報入力!P189))</f>
        <v/>
      </c>
      <c r="M180" s="28" t="str">
        <f>IF(E180="","",②選手情報入力!Q189)</f>
        <v/>
      </c>
      <c r="N180" t="s">
        <v>1416</v>
      </c>
      <c r="O180" t="str">
        <f>IF(E180="","",IF(②選手情報入力!S189="","",②選手情報入力!S189))</f>
        <v/>
      </c>
      <c r="P180" t="s">
        <v>1416</v>
      </c>
      <c r="Q180" t="s">
        <v>1416</v>
      </c>
      <c r="R180" t="str">
        <f>IF(E180="","",IF(②選手情報入力!T189="","",IF(G180=1,IF(②選手情報入力!$U$6="","",②選手情報入力!$U$6),IF(②選手情報入力!$U$7="","",②選手情報入力!$U$7))))</f>
        <v/>
      </c>
      <c r="S180" t="str">
        <f>IF(E180="","",IF(②選手情報入力!T189="","",IF(G180=1,IF(②選手情報入力!$T$6="",0,1),IF(②選手情報入力!$T$7="",0,1))))</f>
        <v/>
      </c>
      <c r="T180" t="str">
        <f>IF(E180="","",IF(②選手情報入力!T189="","",2))</f>
        <v/>
      </c>
      <c r="U180" t="s">
        <v>1416</v>
      </c>
      <c r="V180" t="str">
        <f>IF(E180="","",IF(②選手情報入力!V189="","",IF(G180=1,IF(②選手情報入力!$W$6="","",②選手情報入力!$W$6),IF(②選手情報入力!$W$7="","",②選手情報入力!$W$7))))</f>
        <v/>
      </c>
      <c r="W180" t="str">
        <f>IF(E180="","",IF(②選手情報入力!V189="","",IF(G180=1,IF(②選手情報入力!$V$6="",0,1),IF(②選手情報入力!$V$7="",0,1))))</f>
        <v/>
      </c>
      <c r="X180" t="str">
        <f>IF(E180="","",IF(②選手情報入力!V189="","",2))</f>
        <v/>
      </c>
    </row>
    <row r="181" spans="1:24">
      <c r="A181" t="str">
        <f>IF(E181="","",data_kyogisha!A181)</f>
        <v/>
      </c>
      <c r="B181" t="str">
        <f>IF(E181="","",①団体情報入力!$C$5)</f>
        <v/>
      </c>
      <c r="C181" t="str">
        <f>IF(A181="","",VLOOKUP(B181,Sheet6!C:D,2,0))</f>
        <v/>
      </c>
      <c r="E181" t="str">
        <f>IF(②選手情報入力!C190="","",②選手情報入力!C190)</f>
        <v/>
      </c>
      <c r="F181" t="str">
        <f>IF(E181="","",②選手情報入力!D190)</f>
        <v/>
      </c>
      <c r="G181" t="str">
        <f>IF(E181="","",IF(②選手情報入力!I190="男",1,2))</f>
        <v/>
      </c>
      <c r="H181" t="str">
        <f>IF(E181="","",VLOOKUP(data_kyogisha!Q181,Sheet3!A:G,2,0))</f>
        <v/>
      </c>
      <c r="I181" t="str">
        <f>IF(E181="","",IF(②選手情報入力!M190="","",②選手情報入力!M190))</f>
        <v/>
      </c>
      <c r="J181" s="28" t="str">
        <f>IF(E181="","",②選手情報入力!N190)</f>
        <v/>
      </c>
      <c r="K181" t="str">
        <f>IF(E181="","",VLOOKUP(data_kyogisha!U181,Sheet3!A:G,2,0))</f>
        <v/>
      </c>
      <c r="L181" t="str">
        <f>IF(E181="","",IF(②選手情報入力!P190="","",②選手情報入力!P190))</f>
        <v/>
      </c>
      <c r="M181" s="28" t="str">
        <f>IF(E181="","",②選手情報入力!Q190)</f>
        <v/>
      </c>
      <c r="N181" t="s">
        <v>1416</v>
      </c>
      <c r="O181" t="str">
        <f>IF(E181="","",IF(②選手情報入力!S190="","",②選手情報入力!S190))</f>
        <v/>
      </c>
      <c r="P181" t="s">
        <v>1416</v>
      </c>
      <c r="Q181" t="s">
        <v>1416</v>
      </c>
      <c r="R181" t="str">
        <f>IF(E181="","",IF(②選手情報入力!T190="","",IF(G181=1,IF(②選手情報入力!$U$6="","",②選手情報入力!$U$6),IF(②選手情報入力!$U$7="","",②選手情報入力!$U$7))))</f>
        <v/>
      </c>
      <c r="S181" t="str">
        <f>IF(E181="","",IF(②選手情報入力!T190="","",IF(G181=1,IF(②選手情報入力!$T$6="",0,1),IF(②選手情報入力!$T$7="",0,1))))</f>
        <v/>
      </c>
      <c r="T181" t="str">
        <f>IF(E181="","",IF(②選手情報入力!T190="","",2))</f>
        <v/>
      </c>
      <c r="U181" t="s">
        <v>1416</v>
      </c>
      <c r="V181" t="str">
        <f>IF(E181="","",IF(②選手情報入力!V190="","",IF(G181=1,IF(②選手情報入力!$W$6="","",②選手情報入力!$W$6),IF(②選手情報入力!$W$7="","",②選手情報入力!$W$7))))</f>
        <v/>
      </c>
      <c r="W181" t="str">
        <f>IF(E181="","",IF(②選手情報入力!V190="","",IF(G181=1,IF(②選手情報入力!$V$6="",0,1),IF(②選手情報入力!$V$7="",0,1))))</f>
        <v/>
      </c>
      <c r="X181" t="str">
        <f>IF(E181="","",IF(②選手情報入力!V190="","",2))</f>
        <v/>
      </c>
    </row>
    <row r="182" spans="1:24">
      <c r="A182" t="str">
        <f>IF(E182="","",data_kyogisha!A182)</f>
        <v/>
      </c>
      <c r="B182" t="str">
        <f>IF(E182="","",①団体情報入力!$C$5)</f>
        <v/>
      </c>
      <c r="C182" t="str">
        <f>IF(A182="","",VLOOKUP(B182,Sheet6!C:D,2,0))</f>
        <v/>
      </c>
      <c r="E182" t="str">
        <f>IF(②選手情報入力!C191="","",②選手情報入力!C191)</f>
        <v/>
      </c>
      <c r="F182" t="str">
        <f>IF(E182="","",②選手情報入力!D191)</f>
        <v/>
      </c>
      <c r="G182" t="str">
        <f>IF(E182="","",IF(②選手情報入力!I191="男",1,2))</f>
        <v/>
      </c>
      <c r="H182" t="str">
        <f>IF(E182="","",VLOOKUP(data_kyogisha!Q182,Sheet3!A:G,2,0))</f>
        <v/>
      </c>
      <c r="I182" t="str">
        <f>IF(E182="","",IF(②選手情報入力!M191="","",②選手情報入力!M191))</f>
        <v/>
      </c>
      <c r="J182" s="28" t="str">
        <f>IF(E182="","",②選手情報入力!N191)</f>
        <v/>
      </c>
      <c r="K182" t="str">
        <f>IF(E182="","",VLOOKUP(data_kyogisha!U182,Sheet3!A:G,2,0))</f>
        <v/>
      </c>
      <c r="L182" t="str">
        <f>IF(E182="","",IF(②選手情報入力!P191="","",②選手情報入力!P191))</f>
        <v/>
      </c>
      <c r="M182" s="28" t="str">
        <f>IF(E182="","",②選手情報入力!Q191)</f>
        <v/>
      </c>
      <c r="N182" t="s">
        <v>1416</v>
      </c>
      <c r="O182" t="str">
        <f>IF(E182="","",IF(②選手情報入力!S191="","",②選手情報入力!S191))</f>
        <v/>
      </c>
      <c r="P182" t="s">
        <v>1416</v>
      </c>
      <c r="Q182" t="s">
        <v>1416</v>
      </c>
      <c r="R182" t="str">
        <f>IF(E182="","",IF(②選手情報入力!T191="","",IF(G182=1,IF(②選手情報入力!$U$6="","",②選手情報入力!$U$6),IF(②選手情報入力!$U$7="","",②選手情報入力!$U$7))))</f>
        <v/>
      </c>
      <c r="S182" t="str">
        <f>IF(E182="","",IF(②選手情報入力!T191="","",IF(G182=1,IF(②選手情報入力!$T$6="",0,1),IF(②選手情報入力!$T$7="",0,1))))</f>
        <v/>
      </c>
      <c r="T182" t="str">
        <f>IF(E182="","",IF(②選手情報入力!T191="","",2))</f>
        <v/>
      </c>
      <c r="U182" t="s">
        <v>1416</v>
      </c>
      <c r="V182" t="str">
        <f>IF(E182="","",IF(②選手情報入力!V191="","",IF(G182=1,IF(②選手情報入力!$W$6="","",②選手情報入力!$W$6),IF(②選手情報入力!$W$7="","",②選手情報入力!$W$7))))</f>
        <v/>
      </c>
      <c r="W182" t="str">
        <f>IF(E182="","",IF(②選手情報入力!V191="","",IF(G182=1,IF(②選手情報入力!$V$6="",0,1),IF(②選手情報入力!$V$7="",0,1))))</f>
        <v/>
      </c>
      <c r="X182" t="str">
        <f>IF(E182="","",IF(②選手情報入力!V191="","",2))</f>
        <v/>
      </c>
    </row>
    <row r="183" spans="1:24">
      <c r="A183" t="str">
        <f>IF(E183="","",data_kyogisha!A183)</f>
        <v/>
      </c>
      <c r="B183" t="str">
        <f>IF(E183="","",①団体情報入力!$C$5)</f>
        <v/>
      </c>
      <c r="C183" t="str">
        <f>IF(A183="","",VLOOKUP(B183,Sheet6!C:D,2,0))</f>
        <v/>
      </c>
      <c r="E183" t="str">
        <f>IF(②選手情報入力!C192="","",②選手情報入力!C192)</f>
        <v/>
      </c>
      <c r="F183" t="str">
        <f>IF(E183="","",②選手情報入力!D192)</f>
        <v/>
      </c>
      <c r="G183" t="str">
        <f>IF(E183="","",IF(②選手情報入力!I192="男",1,2))</f>
        <v/>
      </c>
      <c r="H183" t="str">
        <f>IF(E183="","",VLOOKUP(data_kyogisha!Q183,Sheet3!A:G,2,0))</f>
        <v/>
      </c>
      <c r="I183" t="str">
        <f>IF(E183="","",IF(②選手情報入力!M192="","",②選手情報入力!M192))</f>
        <v/>
      </c>
      <c r="J183" s="28" t="str">
        <f>IF(E183="","",②選手情報入力!N192)</f>
        <v/>
      </c>
      <c r="K183" t="str">
        <f>IF(E183="","",VLOOKUP(data_kyogisha!U183,Sheet3!A:G,2,0))</f>
        <v/>
      </c>
      <c r="L183" t="str">
        <f>IF(E183="","",IF(②選手情報入力!P192="","",②選手情報入力!P192))</f>
        <v/>
      </c>
      <c r="M183" s="28" t="str">
        <f>IF(E183="","",②選手情報入力!Q192)</f>
        <v/>
      </c>
      <c r="N183" t="s">
        <v>1416</v>
      </c>
      <c r="O183" t="str">
        <f>IF(E183="","",IF(②選手情報入力!S192="","",②選手情報入力!S192))</f>
        <v/>
      </c>
      <c r="P183" t="s">
        <v>1416</v>
      </c>
      <c r="Q183" t="s">
        <v>1416</v>
      </c>
      <c r="R183" t="str">
        <f>IF(E183="","",IF(②選手情報入力!T192="","",IF(G183=1,IF(②選手情報入力!$U$6="","",②選手情報入力!$U$6),IF(②選手情報入力!$U$7="","",②選手情報入力!$U$7))))</f>
        <v/>
      </c>
      <c r="S183" t="str">
        <f>IF(E183="","",IF(②選手情報入力!T192="","",IF(G183=1,IF(②選手情報入力!$T$6="",0,1),IF(②選手情報入力!$T$7="",0,1))))</f>
        <v/>
      </c>
      <c r="T183" t="str">
        <f>IF(E183="","",IF(②選手情報入力!T192="","",2))</f>
        <v/>
      </c>
      <c r="U183" t="s">
        <v>1416</v>
      </c>
      <c r="V183" t="str">
        <f>IF(E183="","",IF(②選手情報入力!V192="","",IF(G183=1,IF(②選手情報入力!$W$6="","",②選手情報入力!$W$6),IF(②選手情報入力!$W$7="","",②選手情報入力!$W$7))))</f>
        <v/>
      </c>
      <c r="W183" t="str">
        <f>IF(E183="","",IF(②選手情報入力!V192="","",IF(G183=1,IF(②選手情報入力!$V$6="",0,1),IF(②選手情報入力!$V$7="",0,1))))</f>
        <v/>
      </c>
      <c r="X183" t="str">
        <f>IF(E183="","",IF(②選手情報入力!V192="","",2))</f>
        <v/>
      </c>
    </row>
    <row r="184" spans="1:24">
      <c r="A184" t="str">
        <f>IF(E184="","",data_kyogisha!A184)</f>
        <v/>
      </c>
      <c r="B184" t="str">
        <f>IF(E184="","",①団体情報入力!$C$5)</f>
        <v/>
      </c>
      <c r="C184" t="str">
        <f>IF(A184="","",VLOOKUP(B184,Sheet6!C:D,2,0))</f>
        <v/>
      </c>
      <c r="E184" t="str">
        <f>IF(②選手情報入力!C193="","",②選手情報入力!C193)</f>
        <v/>
      </c>
      <c r="F184" t="str">
        <f>IF(E184="","",②選手情報入力!D193)</f>
        <v/>
      </c>
      <c r="G184" t="str">
        <f>IF(E184="","",IF(②選手情報入力!I193="男",1,2))</f>
        <v/>
      </c>
      <c r="H184" t="str">
        <f>IF(E184="","",VLOOKUP(data_kyogisha!Q184,Sheet3!A:G,2,0))</f>
        <v/>
      </c>
      <c r="I184" t="str">
        <f>IF(E184="","",IF(②選手情報入力!M193="","",②選手情報入力!M193))</f>
        <v/>
      </c>
      <c r="J184" s="28" t="str">
        <f>IF(E184="","",②選手情報入力!N193)</f>
        <v/>
      </c>
      <c r="K184" t="str">
        <f>IF(E184="","",VLOOKUP(data_kyogisha!U184,Sheet3!A:G,2,0))</f>
        <v/>
      </c>
      <c r="L184" t="str">
        <f>IF(E184="","",IF(②選手情報入力!P193="","",②選手情報入力!P193))</f>
        <v/>
      </c>
      <c r="M184" s="28" t="str">
        <f>IF(E184="","",②選手情報入力!Q193)</f>
        <v/>
      </c>
      <c r="N184" t="s">
        <v>1416</v>
      </c>
      <c r="O184" t="str">
        <f>IF(E184="","",IF(②選手情報入力!S193="","",②選手情報入力!S193))</f>
        <v/>
      </c>
      <c r="P184" t="s">
        <v>1416</v>
      </c>
      <c r="Q184" t="s">
        <v>1416</v>
      </c>
      <c r="R184" t="str">
        <f>IF(E184="","",IF(②選手情報入力!T193="","",IF(G184=1,IF(②選手情報入力!$U$6="","",②選手情報入力!$U$6),IF(②選手情報入力!$U$7="","",②選手情報入力!$U$7))))</f>
        <v/>
      </c>
      <c r="S184" t="str">
        <f>IF(E184="","",IF(②選手情報入力!T193="","",IF(G184=1,IF(②選手情報入力!$T$6="",0,1),IF(②選手情報入力!$T$7="",0,1))))</f>
        <v/>
      </c>
      <c r="T184" t="str">
        <f>IF(E184="","",IF(②選手情報入力!T193="","",2))</f>
        <v/>
      </c>
      <c r="U184" t="s">
        <v>1416</v>
      </c>
      <c r="V184" t="str">
        <f>IF(E184="","",IF(②選手情報入力!V193="","",IF(G184=1,IF(②選手情報入力!$W$6="","",②選手情報入力!$W$6),IF(②選手情報入力!$W$7="","",②選手情報入力!$W$7))))</f>
        <v/>
      </c>
      <c r="W184" t="str">
        <f>IF(E184="","",IF(②選手情報入力!V193="","",IF(G184=1,IF(②選手情報入力!$V$6="",0,1),IF(②選手情報入力!$V$7="",0,1))))</f>
        <v/>
      </c>
      <c r="X184" t="str">
        <f>IF(E184="","",IF(②選手情報入力!V193="","",2))</f>
        <v/>
      </c>
    </row>
    <row r="185" spans="1:24">
      <c r="A185" t="str">
        <f>IF(E185="","",data_kyogisha!A185)</f>
        <v/>
      </c>
      <c r="B185" t="str">
        <f>IF(E185="","",①団体情報入力!$C$5)</f>
        <v/>
      </c>
      <c r="C185" t="str">
        <f>IF(A185="","",VLOOKUP(B185,Sheet6!C:D,2,0))</f>
        <v/>
      </c>
      <c r="E185" t="str">
        <f>IF(②選手情報入力!C194="","",②選手情報入力!C194)</f>
        <v/>
      </c>
      <c r="F185" t="str">
        <f>IF(E185="","",②選手情報入力!D194)</f>
        <v/>
      </c>
      <c r="G185" t="str">
        <f>IF(E185="","",IF(②選手情報入力!I194="男",1,2))</f>
        <v/>
      </c>
      <c r="H185" t="str">
        <f>IF(E185="","",VLOOKUP(data_kyogisha!Q185,Sheet3!A:G,2,0))</f>
        <v/>
      </c>
      <c r="I185" t="str">
        <f>IF(E185="","",IF(②選手情報入力!M194="","",②選手情報入力!M194))</f>
        <v/>
      </c>
      <c r="J185" s="28" t="str">
        <f>IF(E185="","",②選手情報入力!N194)</f>
        <v/>
      </c>
      <c r="K185" t="str">
        <f>IF(E185="","",VLOOKUP(data_kyogisha!U185,Sheet3!A:G,2,0))</f>
        <v/>
      </c>
      <c r="L185" t="str">
        <f>IF(E185="","",IF(②選手情報入力!P194="","",②選手情報入力!P194))</f>
        <v/>
      </c>
      <c r="M185" s="28" t="str">
        <f>IF(E185="","",②選手情報入力!Q194)</f>
        <v/>
      </c>
      <c r="N185" t="s">
        <v>1416</v>
      </c>
      <c r="O185" t="str">
        <f>IF(E185="","",IF(②選手情報入力!S194="","",②選手情報入力!S194))</f>
        <v/>
      </c>
      <c r="P185" t="s">
        <v>1416</v>
      </c>
      <c r="Q185" t="s">
        <v>1416</v>
      </c>
      <c r="R185" t="str">
        <f>IF(E185="","",IF(②選手情報入力!T194="","",IF(G185=1,IF(②選手情報入力!$U$6="","",②選手情報入力!$U$6),IF(②選手情報入力!$U$7="","",②選手情報入力!$U$7))))</f>
        <v/>
      </c>
      <c r="S185" t="str">
        <f>IF(E185="","",IF(②選手情報入力!T194="","",IF(G185=1,IF(②選手情報入力!$T$6="",0,1),IF(②選手情報入力!$T$7="",0,1))))</f>
        <v/>
      </c>
      <c r="T185" t="str">
        <f>IF(E185="","",IF(②選手情報入力!T194="","",2))</f>
        <v/>
      </c>
      <c r="U185" t="s">
        <v>1416</v>
      </c>
      <c r="V185" t="str">
        <f>IF(E185="","",IF(②選手情報入力!V194="","",IF(G185=1,IF(②選手情報入力!$W$6="","",②選手情報入力!$W$6),IF(②選手情報入力!$W$7="","",②選手情報入力!$W$7))))</f>
        <v/>
      </c>
      <c r="W185" t="str">
        <f>IF(E185="","",IF(②選手情報入力!V194="","",IF(G185=1,IF(②選手情報入力!$V$6="",0,1),IF(②選手情報入力!$V$7="",0,1))))</f>
        <v/>
      </c>
      <c r="X185" t="str">
        <f>IF(E185="","",IF(②選手情報入力!V194="","",2))</f>
        <v/>
      </c>
    </row>
    <row r="186" spans="1:24">
      <c r="A186" t="str">
        <f>IF(E186="","",data_kyogisha!A186)</f>
        <v/>
      </c>
      <c r="B186" t="str">
        <f>IF(E186="","",①団体情報入力!$C$5)</f>
        <v/>
      </c>
      <c r="C186" t="str">
        <f>IF(A186="","",VLOOKUP(B186,Sheet6!C:D,2,0))</f>
        <v/>
      </c>
      <c r="E186" t="str">
        <f>IF(②選手情報入力!C195="","",②選手情報入力!C195)</f>
        <v/>
      </c>
      <c r="F186" t="str">
        <f>IF(E186="","",②選手情報入力!D195)</f>
        <v/>
      </c>
      <c r="G186" t="str">
        <f>IF(E186="","",IF(②選手情報入力!I195="男",1,2))</f>
        <v/>
      </c>
      <c r="H186" t="str">
        <f>IF(E186="","",VLOOKUP(data_kyogisha!Q186,Sheet3!A:G,2,0))</f>
        <v/>
      </c>
      <c r="I186" t="str">
        <f>IF(E186="","",IF(②選手情報入力!M195="","",②選手情報入力!M195))</f>
        <v/>
      </c>
      <c r="J186" s="28" t="str">
        <f>IF(E186="","",②選手情報入力!N195)</f>
        <v/>
      </c>
      <c r="K186" t="str">
        <f>IF(E186="","",VLOOKUP(data_kyogisha!U186,Sheet3!A:G,2,0))</f>
        <v/>
      </c>
      <c r="L186" t="str">
        <f>IF(E186="","",IF(②選手情報入力!P195="","",②選手情報入力!P195))</f>
        <v/>
      </c>
      <c r="M186" s="28" t="str">
        <f>IF(E186="","",②選手情報入力!Q195)</f>
        <v/>
      </c>
      <c r="N186" t="s">
        <v>1416</v>
      </c>
      <c r="O186" t="str">
        <f>IF(E186="","",IF(②選手情報入力!S195="","",②選手情報入力!S195))</f>
        <v/>
      </c>
      <c r="P186" t="s">
        <v>1416</v>
      </c>
      <c r="Q186" t="s">
        <v>1416</v>
      </c>
      <c r="R186" t="str">
        <f>IF(E186="","",IF(②選手情報入力!T195="","",IF(G186=1,IF(②選手情報入力!$U$6="","",②選手情報入力!$U$6),IF(②選手情報入力!$U$7="","",②選手情報入力!$U$7))))</f>
        <v/>
      </c>
      <c r="S186" t="str">
        <f>IF(E186="","",IF(②選手情報入力!T195="","",IF(G186=1,IF(②選手情報入力!$T$6="",0,1),IF(②選手情報入力!$T$7="",0,1))))</f>
        <v/>
      </c>
      <c r="T186" t="str">
        <f>IF(E186="","",IF(②選手情報入力!T195="","",2))</f>
        <v/>
      </c>
      <c r="U186" t="s">
        <v>1416</v>
      </c>
      <c r="V186" t="str">
        <f>IF(E186="","",IF(②選手情報入力!V195="","",IF(G186=1,IF(②選手情報入力!$W$6="","",②選手情報入力!$W$6),IF(②選手情報入力!$W$7="","",②選手情報入力!$W$7))))</f>
        <v/>
      </c>
      <c r="W186" t="str">
        <f>IF(E186="","",IF(②選手情報入力!V195="","",IF(G186=1,IF(②選手情報入力!$V$6="",0,1),IF(②選手情報入力!$V$7="",0,1))))</f>
        <v/>
      </c>
      <c r="X186" t="str">
        <f>IF(E186="","",IF(②選手情報入力!V195="","",2))</f>
        <v/>
      </c>
    </row>
    <row r="187" spans="1:24">
      <c r="A187" t="str">
        <f>IF(E187="","",data_kyogisha!A187)</f>
        <v/>
      </c>
      <c r="B187" t="str">
        <f>IF(E187="","",①団体情報入力!$C$5)</f>
        <v/>
      </c>
      <c r="C187" t="str">
        <f>IF(A187="","",VLOOKUP(B187,Sheet6!C:D,2,0))</f>
        <v/>
      </c>
      <c r="E187" t="str">
        <f>IF(②選手情報入力!C196="","",②選手情報入力!C196)</f>
        <v/>
      </c>
      <c r="F187" t="str">
        <f>IF(E187="","",②選手情報入力!D196)</f>
        <v/>
      </c>
      <c r="G187" t="str">
        <f>IF(E187="","",IF(②選手情報入力!I196="男",1,2))</f>
        <v/>
      </c>
      <c r="H187" t="str">
        <f>IF(E187="","",VLOOKUP(data_kyogisha!Q187,Sheet3!A:G,2,0))</f>
        <v/>
      </c>
      <c r="I187" t="str">
        <f>IF(E187="","",IF(②選手情報入力!M196="","",②選手情報入力!M196))</f>
        <v/>
      </c>
      <c r="J187" s="28" t="str">
        <f>IF(E187="","",②選手情報入力!N196)</f>
        <v/>
      </c>
      <c r="K187" t="str">
        <f>IF(E187="","",VLOOKUP(data_kyogisha!U187,Sheet3!A:G,2,0))</f>
        <v/>
      </c>
      <c r="L187" t="str">
        <f>IF(E187="","",IF(②選手情報入力!P196="","",②選手情報入力!P196))</f>
        <v/>
      </c>
      <c r="M187" s="28" t="str">
        <f>IF(E187="","",②選手情報入力!Q196)</f>
        <v/>
      </c>
      <c r="N187" t="s">
        <v>1416</v>
      </c>
      <c r="O187" t="str">
        <f>IF(E187="","",IF(②選手情報入力!S196="","",②選手情報入力!S196))</f>
        <v/>
      </c>
      <c r="P187" t="s">
        <v>1416</v>
      </c>
      <c r="Q187" t="s">
        <v>1416</v>
      </c>
      <c r="R187" t="str">
        <f>IF(E187="","",IF(②選手情報入力!T196="","",IF(G187=1,IF(②選手情報入力!$U$6="","",②選手情報入力!$U$6),IF(②選手情報入力!$U$7="","",②選手情報入力!$U$7))))</f>
        <v/>
      </c>
      <c r="S187" t="str">
        <f>IF(E187="","",IF(②選手情報入力!T196="","",IF(G187=1,IF(②選手情報入力!$T$6="",0,1),IF(②選手情報入力!$T$7="",0,1))))</f>
        <v/>
      </c>
      <c r="T187" t="str">
        <f>IF(E187="","",IF(②選手情報入力!T196="","",2))</f>
        <v/>
      </c>
      <c r="U187" t="s">
        <v>1416</v>
      </c>
      <c r="V187" t="str">
        <f>IF(E187="","",IF(②選手情報入力!V196="","",IF(G187=1,IF(②選手情報入力!$W$6="","",②選手情報入力!$W$6),IF(②選手情報入力!$W$7="","",②選手情報入力!$W$7))))</f>
        <v/>
      </c>
      <c r="W187" t="str">
        <f>IF(E187="","",IF(②選手情報入力!V196="","",IF(G187=1,IF(②選手情報入力!$V$6="",0,1),IF(②選手情報入力!$V$7="",0,1))))</f>
        <v/>
      </c>
      <c r="X187" t="str">
        <f>IF(E187="","",IF(②選手情報入力!V196="","",2))</f>
        <v/>
      </c>
    </row>
    <row r="188" spans="1:24">
      <c r="A188" t="str">
        <f>IF(E188="","",data_kyogisha!A188)</f>
        <v/>
      </c>
      <c r="B188" t="str">
        <f>IF(E188="","",①団体情報入力!$C$5)</f>
        <v/>
      </c>
      <c r="C188" t="str">
        <f>IF(A188="","",VLOOKUP(B188,Sheet6!C:D,2,0))</f>
        <v/>
      </c>
      <c r="E188" t="str">
        <f>IF(②選手情報入力!C197="","",②選手情報入力!C197)</f>
        <v/>
      </c>
      <c r="F188" t="str">
        <f>IF(E188="","",②選手情報入力!D197)</f>
        <v/>
      </c>
      <c r="G188" t="str">
        <f>IF(E188="","",IF(②選手情報入力!I197="男",1,2))</f>
        <v/>
      </c>
      <c r="H188" t="str">
        <f>IF(E188="","",VLOOKUP(data_kyogisha!Q188,Sheet3!A:G,2,0))</f>
        <v/>
      </c>
      <c r="I188" t="str">
        <f>IF(E188="","",IF(②選手情報入力!M197="","",②選手情報入力!M197))</f>
        <v/>
      </c>
      <c r="J188" s="28" t="str">
        <f>IF(E188="","",②選手情報入力!N197)</f>
        <v/>
      </c>
      <c r="K188" t="str">
        <f>IF(E188="","",VLOOKUP(data_kyogisha!U188,Sheet3!A:G,2,0))</f>
        <v/>
      </c>
      <c r="L188" t="str">
        <f>IF(E188="","",IF(②選手情報入力!P197="","",②選手情報入力!P197))</f>
        <v/>
      </c>
      <c r="M188" s="28" t="str">
        <f>IF(E188="","",②選手情報入力!Q197)</f>
        <v/>
      </c>
      <c r="N188" t="s">
        <v>1416</v>
      </c>
      <c r="O188" t="str">
        <f>IF(E188="","",IF(②選手情報入力!S197="","",②選手情報入力!S197))</f>
        <v/>
      </c>
      <c r="P188" t="s">
        <v>1416</v>
      </c>
      <c r="Q188" t="s">
        <v>1416</v>
      </c>
      <c r="R188" t="str">
        <f>IF(E188="","",IF(②選手情報入力!T197="","",IF(G188=1,IF(②選手情報入力!$U$6="","",②選手情報入力!$U$6),IF(②選手情報入力!$U$7="","",②選手情報入力!$U$7))))</f>
        <v/>
      </c>
      <c r="S188" t="str">
        <f>IF(E188="","",IF(②選手情報入力!T197="","",IF(G188=1,IF(②選手情報入力!$T$6="",0,1),IF(②選手情報入力!$T$7="",0,1))))</f>
        <v/>
      </c>
      <c r="T188" t="str">
        <f>IF(E188="","",IF(②選手情報入力!T197="","",2))</f>
        <v/>
      </c>
      <c r="U188" t="s">
        <v>1416</v>
      </c>
      <c r="V188" t="str">
        <f>IF(E188="","",IF(②選手情報入力!V197="","",IF(G188=1,IF(②選手情報入力!$W$6="","",②選手情報入力!$W$6),IF(②選手情報入力!$W$7="","",②選手情報入力!$W$7))))</f>
        <v/>
      </c>
      <c r="W188" t="str">
        <f>IF(E188="","",IF(②選手情報入力!V197="","",IF(G188=1,IF(②選手情報入力!$V$6="",0,1),IF(②選手情報入力!$V$7="",0,1))))</f>
        <v/>
      </c>
      <c r="X188" t="str">
        <f>IF(E188="","",IF(②選手情報入力!V197="","",2))</f>
        <v/>
      </c>
    </row>
    <row r="189" spans="1:24">
      <c r="A189" t="str">
        <f>IF(E189="","",data_kyogisha!A189)</f>
        <v/>
      </c>
      <c r="B189" t="str">
        <f>IF(E189="","",①団体情報入力!$C$5)</f>
        <v/>
      </c>
      <c r="C189" t="str">
        <f>IF(A189="","",VLOOKUP(B189,Sheet6!C:D,2,0))</f>
        <v/>
      </c>
      <c r="E189" t="str">
        <f>IF(②選手情報入力!C198="","",②選手情報入力!C198)</f>
        <v/>
      </c>
      <c r="F189" t="str">
        <f>IF(E189="","",②選手情報入力!D198)</f>
        <v/>
      </c>
      <c r="G189" t="str">
        <f>IF(E189="","",IF(②選手情報入力!I198="男",1,2))</f>
        <v/>
      </c>
      <c r="H189" t="str">
        <f>IF(E189="","",VLOOKUP(data_kyogisha!Q189,Sheet3!A:G,2,0))</f>
        <v/>
      </c>
      <c r="I189" t="str">
        <f>IF(E189="","",IF(②選手情報入力!M198="","",②選手情報入力!M198))</f>
        <v/>
      </c>
      <c r="J189" s="28" t="str">
        <f>IF(E189="","",②選手情報入力!N198)</f>
        <v/>
      </c>
      <c r="K189" t="str">
        <f>IF(E189="","",VLOOKUP(data_kyogisha!U189,Sheet3!A:G,2,0))</f>
        <v/>
      </c>
      <c r="L189" t="str">
        <f>IF(E189="","",IF(②選手情報入力!P198="","",②選手情報入力!P198))</f>
        <v/>
      </c>
      <c r="M189" s="28" t="str">
        <f>IF(E189="","",②選手情報入力!Q198)</f>
        <v/>
      </c>
      <c r="N189" t="s">
        <v>1416</v>
      </c>
      <c r="O189" t="str">
        <f>IF(E189="","",IF(②選手情報入力!S198="","",②選手情報入力!S198))</f>
        <v/>
      </c>
      <c r="P189" t="s">
        <v>1416</v>
      </c>
      <c r="Q189" t="s">
        <v>1416</v>
      </c>
      <c r="R189" t="str">
        <f>IF(E189="","",IF(②選手情報入力!T198="","",IF(G189=1,IF(②選手情報入力!$U$6="","",②選手情報入力!$U$6),IF(②選手情報入力!$U$7="","",②選手情報入力!$U$7))))</f>
        <v/>
      </c>
      <c r="S189" t="str">
        <f>IF(E189="","",IF(②選手情報入力!T198="","",IF(G189=1,IF(②選手情報入力!$T$6="",0,1),IF(②選手情報入力!$T$7="",0,1))))</f>
        <v/>
      </c>
      <c r="T189" t="str">
        <f>IF(E189="","",IF(②選手情報入力!T198="","",2))</f>
        <v/>
      </c>
      <c r="U189" t="s">
        <v>1416</v>
      </c>
      <c r="V189" t="str">
        <f>IF(E189="","",IF(②選手情報入力!V198="","",IF(G189=1,IF(②選手情報入力!$W$6="","",②選手情報入力!$W$6),IF(②選手情報入力!$W$7="","",②選手情報入力!$W$7))))</f>
        <v/>
      </c>
      <c r="W189" t="str">
        <f>IF(E189="","",IF(②選手情報入力!V198="","",IF(G189=1,IF(②選手情報入力!$V$6="",0,1),IF(②選手情報入力!$V$7="",0,1))))</f>
        <v/>
      </c>
      <c r="X189" t="str">
        <f>IF(E189="","",IF(②選手情報入力!V198="","",2))</f>
        <v/>
      </c>
    </row>
    <row r="190" spans="1:24">
      <c r="A190" t="str">
        <f>IF(E190="","",data_kyogisha!A190)</f>
        <v/>
      </c>
      <c r="B190" t="str">
        <f>IF(E190="","",①団体情報入力!$C$5)</f>
        <v/>
      </c>
      <c r="C190" t="str">
        <f>IF(A190="","",VLOOKUP(B190,Sheet6!C:D,2,0))</f>
        <v/>
      </c>
      <c r="E190" t="str">
        <f>IF(②選手情報入力!C199="","",②選手情報入力!C199)</f>
        <v/>
      </c>
      <c r="F190" t="str">
        <f>IF(E190="","",②選手情報入力!D199)</f>
        <v/>
      </c>
      <c r="G190" t="str">
        <f>IF(E190="","",IF(②選手情報入力!I199="男",1,2))</f>
        <v/>
      </c>
      <c r="H190" t="str">
        <f>IF(E190="","",VLOOKUP(data_kyogisha!Q190,Sheet3!A:G,2,0))</f>
        <v/>
      </c>
      <c r="I190" t="str">
        <f>IF(E190="","",IF(②選手情報入力!M199="","",②選手情報入力!M199))</f>
        <v/>
      </c>
      <c r="J190" s="28" t="str">
        <f>IF(E190="","",②選手情報入力!N199)</f>
        <v/>
      </c>
      <c r="K190" t="str">
        <f>IF(E190="","",VLOOKUP(data_kyogisha!U190,Sheet3!A:G,2,0))</f>
        <v/>
      </c>
      <c r="L190" t="str">
        <f>IF(E190="","",IF(②選手情報入力!P199="","",②選手情報入力!P199))</f>
        <v/>
      </c>
      <c r="M190" s="28" t="str">
        <f>IF(E190="","",②選手情報入力!Q199)</f>
        <v/>
      </c>
      <c r="N190" t="s">
        <v>1416</v>
      </c>
      <c r="O190" t="str">
        <f>IF(E190="","",IF(②選手情報入力!S199="","",②選手情報入力!S199))</f>
        <v/>
      </c>
      <c r="P190" t="s">
        <v>1416</v>
      </c>
      <c r="Q190" t="s">
        <v>1416</v>
      </c>
      <c r="R190" t="str">
        <f>IF(E190="","",IF(②選手情報入力!T199="","",IF(G190=1,IF(②選手情報入力!$U$6="","",②選手情報入力!$U$6),IF(②選手情報入力!$U$7="","",②選手情報入力!$U$7))))</f>
        <v/>
      </c>
      <c r="S190" t="str">
        <f>IF(E190="","",IF(②選手情報入力!T199="","",IF(G190=1,IF(②選手情報入力!$T$6="",0,1),IF(②選手情報入力!$T$7="",0,1))))</f>
        <v/>
      </c>
      <c r="T190" t="str">
        <f>IF(E190="","",IF(②選手情報入力!T199="","",2))</f>
        <v/>
      </c>
      <c r="U190" t="s">
        <v>1416</v>
      </c>
      <c r="V190" t="str">
        <f>IF(E190="","",IF(②選手情報入力!V199="","",IF(G190=1,IF(②選手情報入力!$W$6="","",②選手情報入力!$W$6),IF(②選手情報入力!$W$7="","",②選手情報入力!$W$7))))</f>
        <v/>
      </c>
      <c r="W190" t="str">
        <f>IF(E190="","",IF(②選手情報入力!V199="","",IF(G190=1,IF(②選手情報入力!$V$6="",0,1),IF(②選手情報入力!$V$7="",0,1))))</f>
        <v/>
      </c>
      <c r="X190" t="str">
        <f>IF(E190="","",IF(②選手情報入力!V199="","",2))</f>
        <v/>
      </c>
    </row>
    <row r="191" spans="1:24">
      <c r="A191" t="str">
        <f>IF(E191="","",data_kyogisha!A191)</f>
        <v/>
      </c>
      <c r="B191" t="str">
        <f>IF(E191="","",①団体情報入力!$C$5)</f>
        <v/>
      </c>
      <c r="C191" t="str">
        <f>IF(A191="","",VLOOKUP(B191,Sheet6!C:D,2,0))</f>
        <v/>
      </c>
      <c r="E191" t="str">
        <f>IF(②選手情報入力!C200="","",②選手情報入力!C200)</f>
        <v/>
      </c>
      <c r="F191" t="str">
        <f>IF(E191="","",②選手情報入力!D200)</f>
        <v/>
      </c>
      <c r="G191" t="str">
        <f>IF(E191="","",IF(②選手情報入力!I200="男",1,2))</f>
        <v/>
      </c>
      <c r="H191" t="str">
        <f>IF(E191="","",VLOOKUP(data_kyogisha!Q191,Sheet3!A:G,2,0))</f>
        <v/>
      </c>
      <c r="I191" t="str">
        <f>IF(E191="","",IF(②選手情報入力!M200="","",②選手情報入力!M200))</f>
        <v/>
      </c>
      <c r="J191" s="28" t="str">
        <f>IF(E191="","",②選手情報入力!N200)</f>
        <v/>
      </c>
      <c r="K191" t="str">
        <f>IF(E191="","",VLOOKUP(data_kyogisha!U191,Sheet3!A:G,2,0))</f>
        <v/>
      </c>
      <c r="L191" t="str">
        <f>IF(E191="","",IF(②選手情報入力!P200="","",②選手情報入力!P200))</f>
        <v/>
      </c>
      <c r="M191" s="28" t="str">
        <f>IF(E191="","",②選手情報入力!Q200)</f>
        <v/>
      </c>
      <c r="N191" t="s">
        <v>1416</v>
      </c>
      <c r="O191" t="str">
        <f>IF(E191="","",IF(②選手情報入力!S200="","",②選手情報入力!S200))</f>
        <v/>
      </c>
      <c r="P191" t="s">
        <v>1416</v>
      </c>
      <c r="Q191" t="s">
        <v>1416</v>
      </c>
      <c r="R191" t="str">
        <f>IF(E191="","",IF(②選手情報入力!T200="","",IF(G191=1,IF(②選手情報入力!$U$6="","",②選手情報入力!$U$6),IF(②選手情報入力!$U$7="","",②選手情報入力!$U$7))))</f>
        <v/>
      </c>
      <c r="S191" t="str">
        <f>IF(E191="","",IF(②選手情報入力!T200="","",IF(G191=1,IF(②選手情報入力!$T$6="",0,1),IF(②選手情報入力!$T$7="",0,1))))</f>
        <v/>
      </c>
      <c r="T191" t="str">
        <f>IF(E191="","",IF(②選手情報入力!T200="","",2))</f>
        <v/>
      </c>
      <c r="U191" t="s">
        <v>1416</v>
      </c>
      <c r="V191" t="str">
        <f>IF(E191="","",IF(②選手情報入力!V200="","",IF(G191=1,IF(②選手情報入力!$W$6="","",②選手情報入力!$W$6),IF(②選手情報入力!$W$7="","",②選手情報入力!$W$7))))</f>
        <v/>
      </c>
      <c r="W191" t="str">
        <f>IF(E191="","",IF(②選手情報入力!V200="","",IF(G191=1,IF(②選手情報入力!$V$6="",0,1),IF(②選手情報入力!$V$7="",0,1))))</f>
        <v/>
      </c>
      <c r="X191" t="str">
        <f>IF(E191="","",IF(②選手情報入力!V200="","",2))</f>
        <v/>
      </c>
    </row>
    <row r="192" spans="1:24">
      <c r="A192" t="str">
        <f>IF(E192="","",data_kyogisha!A192)</f>
        <v/>
      </c>
      <c r="B192" t="str">
        <f>IF(E192="","",①団体情報入力!$C$5)</f>
        <v/>
      </c>
      <c r="C192" t="str">
        <f>IF(A192="","",VLOOKUP(B192,Sheet6!C:D,2,0))</f>
        <v/>
      </c>
      <c r="E192" t="str">
        <f>IF(②選手情報入力!C201="","",②選手情報入力!C201)</f>
        <v/>
      </c>
      <c r="F192" t="str">
        <f>IF(E192="","",②選手情報入力!D201)</f>
        <v/>
      </c>
      <c r="G192" t="str">
        <f>IF(E192="","",IF(②選手情報入力!I201="男",1,2))</f>
        <v/>
      </c>
      <c r="H192" t="str">
        <f>IF(E192="","",VLOOKUP(data_kyogisha!Q192,Sheet3!A:G,2,0))</f>
        <v/>
      </c>
      <c r="I192" t="str">
        <f>IF(E192="","",IF(②選手情報入力!M201="","",②選手情報入力!M201))</f>
        <v/>
      </c>
      <c r="J192" s="28" t="str">
        <f>IF(E192="","",②選手情報入力!N201)</f>
        <v/>
      </c>
      <c r="K192" t="str">
        <f>IF(E192="","",VLOOKUP(data_kyogisha!U192,Sheet3!A:G,2,0))</f>
        <v/>
      </c>
      <c r="L192" t="str">
        <f>IF(E192="","",IF(②選手情報入力!P201="","",②選手情報入力!P201))</f>
        <v/>
      </c>
      <c r="M192" s="28" t="str">
        <f>IF(E192="","",②選手情報入力!Q201)</f>
        <v/>
      </c>
      <c r="N192" t="s">
        <v>1416</v>
      </c>
      <c r="O192" t="str">
        <f>IF(E192="","",IF(②選手情報入力!S201="","",②選手情報入力!S201))</f>
        <v/>
      </c>
      <c r="P192" t="s">
        <v>1416</v>
      </c>
      <c r="Q192" t="s">
        <v>1416</v>
      </c>
      <c r="R192" t="str">
        <f>IF(E192="","",IF(②選手情報入力!T201="","",IF(G192=1,IF(②選手情報入力!$U$6="","",②選手情報入力!$U$6),IF(②選手情報入力!$U$7="","",②選手情報入力!$U$7))))</f>
        <v/>
      </c>
      <c r="S192" t="str">
        <f>IF(E192="","",IF(②選手情報入力!T201="","",IF(G192=1,IF(②選手情報入力!$T$6="",0,1),IF(②選手情報入力!$T$7="",0,1))))</f>
        <v/>
      </c>
      <c r="T192" t="str">
        <f>IF(E192="","",IF(②選手情報入力!T201="","",2))</f>
        <v/>
      </c>
      <c r="U192" t="s">
        <v>1416</v>
      </c>
      <c r="V192" t="str">
        <f>IF(E192="","",IF(②選手情報入力!V201="","",IF(G192=1,IF(②選手情報入力!$W$6="","",②選手情報入力!$W$6),IF(②選手情報入力!$W$7="","",②選手情報入力!$W$7))))</f>
        <v/>
      </c>
      <c r="W192" t="str">
        <f>IF(E192="","",IF(②選手情報入力!V201="","",IF(G192=1,IF(②選手情報入力!$V$6="",0,1),IF(②選手情報入力!$V$7="",0,1))))</f>
        <v/>
      </c>
      <c r="X192" t="str">
        <f>IF(E192="","",IF(②選手情報入力!V201="","",2))</f>
        <v/>
      </c>
    </row>
    <row r="193" spans="1:24">
      <c r="A193" t="str">
        <f>IF(E193="","",data_kyogisha!A193)</f>
        <v/>
      </c>
      <c r="B193" t="str">
        <f>IF(E193="","",①団体情報入力!$C$5)</f>
        <v/>
      </c>
      <c r="C193" t="str">
        <f>IF(A193="","",VLOOKUP(B193,Sheet6!C:D,2,0))</f>
        <v/>
      </c>
      <c r="E193" t="str">
        <f>IF(②選手情報入力!C202="","",②選手情報入力!C202)</f>
        <v/>
      </c>
      <c r="F193" t="str">
        <f>IF(E193="","",②選手情報入力!D202)</f>
        <v/>
      </c>
      <c r="G193" t="str">
        <f>IF(E193="","",IF(②選手情報入力!I202="男",1,2))</f>
        <v/>
      </c>
      <c r="H193" t="str">
        <f>IF(E193="","",VLOOKUP(data_kyogisha!Q193,Sheet3!A:G,2,0))</f>
        <v/>
      </c>
      <c r="I193" t="str">
        <f>IF(E193="","",IF(②選手情報入力!M202="","",②選手情報入力!M202))</f>
        <v/>
      </c>
      <c r="J193" s="28" t="str">
        <f>IF(E193="","",②選手情報入力!N202)</f>
        <v/>
      </c>
      <c r="K193" t="str">
        <f>IF(E193="","",VLOOKUP(data_kyogisha!U193,Sheet3!A:G,2,0))</f>
        <v/>
      </c>
      <c r="L193" t="str">
        <f>IF(E193="","",IF(②選手情報入力!P202="","",②選手情報入力!P202))</f>
        <v/>
      </c>
      <c r="M193" s="28" t="str">
        <f>IF(E193="","",②選手情報入力!Q202)</f>
        <v/>
      </c>
      <c r="N193" t="s">
        <v>1416</v>
      </c>
      <c r="O193" t="str">
        <f>IF(E193="","",IF(②選手情報入力!S202="","",②選手情報入力!S202))</f>
        <v/>
      </c>
      <c r="P193" t="s">
        <v>1416</v>
      </c>
      <c r="Q193" t="s">
        <v>1416</v>
      </c>
      <c r="R193" t="str">
        <f>IF(E193="","",IF(②選手情報入力!T202="","",IF(G193=1,IF(②選手情報入力!$U$6="","",②選手情報入力!$U$6),IF(②選手情報入力!$U$7="","",②選手情報入力!$U$7))))</f>
        <v/>
      </c>
      <c r="S193" t="str">
        <f>IF(E193="","",IF(②選手情報入力!T202="","",IF(G193=1,IF(②選手情報入力!$T$6="",0,1),IF(②選手情報入力!$T$7="",0,1))))</f>
        <v/>
      </c>
      <c r="T193" t="str">
        <f>IF(E193="","",IF(②選手情報入力!T202="","",2))</f>
        <v/>
      </c>
      <c r="U193" t="s">
        <v>1416</v>
      </c>
      <c r="V193" t="str">
        <f>IF(E193="","",IF(②選手情報入力!V202="","",IF(G193=1,IF(②選手情報入力!$W$6="","",②選手情報入力!$W$6),IF(②選手情報入力!$W$7="","",②選手情報入力!$W$7))))</f>
        <v/>
      </c>
      <c r="W193" t="str">
        <f>IF(E193="","",IF(②選手情報入力!V202="","",IF(G193=1,IF(②選手情報入力!$V$6="",0,1),IF(②選手情報入力!$V$7="",0,1))))</f>
        <v/>
      </c>
      <c r="X193" t="str">
        <f>IF(E193="","",IF(②選手情報入力!V202="","",2))</f>
        <v/>
      </c>
    </row>
    <row r="194" spans="1:24">
      <c r="A194" t="str">
        <f>IF(E194="","",data_kyogisha!A194)</f>
        <v/>
      </c>
      <c r="B194" t="str">
        <f>IF(E194="","",①団体情報入力!$C$5)</f>
        <v/>
      </c>
      <c r="C194" t="str">
        <f>IF(A194="","",VLOOKUP(B194,Sheet6!C:D,2,0))</f>
        <v/>
      </c>
      <c r="E194" t="str">
        <f>IF(②選手情報入力!C203="","",②選手情報入力!C203)</f>
        <v/>
      </c>
      <c r="F194" t="str">
        <f>IF(E194="","",②選手情報入力!D203)</f>
        <v/>
      </c>
      <c r="G194" t="str">
        <f>IF(E194="","",IF(②選手情報入力!I203="男",1,2))</f>
        <v/>
      </c>
      <c r="H194" t="str">
        <f>IF(E194="","",VLOOKUP(data_kyogisha!Q194,Sheet3!A:G,2,0))</f>
        <v/>
      </c>
      <c r="I194" t="str">
        <f>IF(E194="","",IF(②選手情報入力!M203="","",②選手情報入力!M203))</f>
        <v/>
      </c>
      <c r="J194" s="28" t="str">
        <f>IF(E194="","",②選手情報入力!N203)</f>
        <v/>
      </c>
      <c r="K194" t="str">
        <f>IF(E194="","",VLOOKUP(data_kyogisha!U194,Sheet3!A:G,2,0))</f>
        <v/>
      </c>
      <c r="L194" t="str">
        <f>IF(E194="","",IF(②選手情報入力!P203="","",②選手情報入力!P203))</f>
        <v/>
      </c>
      <c r="M194" s="28" t="str">
        <f>IF(E194="","",②選手情報入力!Q203)</f>
        <v/>
      </c>
      <c r="N194" t="s">
        <v>1416</v>
      </c>
      <c r="O194" t="str">
        <f>IF(E194="","",IF(②選手情報入力!S203="","",②選手情報入力!S203))</f>
        <v/>
      </c>
      <c r="P194" t="s">
        <v>1416</v>
      </c>
      <c r="Q194" t="s">
        <v>1416</v>
      </c>
      <c r="R194" t="str">
        <f>IF(E194="","",IF(②選手情報入力!T203="","",IF(G194=1,IF(②選手情報入力!$U$6="","",②選手情報入力!$U$6),IF(②選手情報入力!$U$7="","",②選手情報入力!$U$7))))</f>
        <v/>
      </c>
      <c r="S194" t="str">
        <f>IF(E194="","",IF(②選手情報入力!T203="","",IF(G194=1,IF(②選手情報入力!$T$6="",0,1),IF(②選手情報入力!$T$7="",0,1))))</f>
        <v/>
      </c>
      <c r="T194" t="str">
        <f>IF(E194="","",IF(②選手情報入力!T203="","",2))</f>
        <v/>
      </c>
      <c r="U194" t="s">
        <v>1416</v>
      </c>
      <c r="V194" t="str">
        <f>IF(E194="","",IF(②選手情報入力!V203="","",IF(G194=1,IF(②選手情報入力!$W$6="","",②選手情報入力!$W$6),IF(②選手情報入力!$W$7="","",②選手情報入力!$W$7))))</f>
        <v/>
      </c>
      <c r="W194" t="str">
        <f>IF(E194="","",IF(②選手情報入力!V203="","",IF(G194=1,IF(②選手情報入力!$V$6="",0,1),IF(②選手情報入力!$V$7="",0,1))))</f>
        <v/>
      </c>
      <c r="X194" t="str">
        <f>IF(E194="","",IF(②選手情報入力!V203="","",2))</f>
        <v/>
      </c>
    </row>
    <row r="195" spans="1:24">
      <c r="A195" t="str">
        <f>IF(E195="","",data_kyogisha!A195)</f>
        <v/>
      </c>
      <c r="B195" t="str">
        <f>IF(E195="","",①団体情報入力!$C$5)</f>
        <v/>
      </c>
      <c r="C195" t="str">
        <f>IF(A195="","",VLOOKUP(B195,Sheet6!C:D,2,0))</f>
        <v/>
      </c>
      <c r="E195" t="str">
        <f>IF(②選手情報入力!C204="","",②選手情報入力!C204)</f>
        <v/>
      </c>
      <c r="F195" t="str">
        <f>IF(E195="","",②選手情報入力!D204)</f>
        <v/>
      </c>
      <c r="G195" t="str">
        <f>IF(E195="","",IF(②選手情報入力!I204="男",1,2))</f>
        <v/>
      </c>
      <c r="H195" t="str">
        <f>IF(E195="","",VLOOKUP(data_kyogisha!Q195,Sheet3!A:G,2,0))</f>
        <v/>
      </c>
      <c r="I195" t="str">
        <f>IF(E195="","",IF(②選手情報入力!M204="","",②選手情報入力!M204))</f>
        <v/>
      </c>
      <c r="J195" s="28" t="str">
        <f>IF(E195="","",②選手情報入力!N204)</f>
        <v/>
      </c>
      <c r="K195" t="str">
        <f>IF(E195="","",VLOOKUP(data_kyogisha!U195,Sheet3!A:G,2,0))</f>
        <v/>
      </c>
      <c r="L195" t="str">
        <f>IF(E195="","",IF(②選手情報入力!P204="","",②選手情報入力!P204))</f>
        <v/>
      </c>
      <c r="M195" s="28" t="str">
        <f>IF(E195="","",②選手情報入力!Q204)</f>
        <v/>
      </c>
      <c r="N195" t="s">
        <v>1416</v>
      </c>
      <c r="O195" t="str">
        <f>IF(E195="","",IF(②選手情報入力!S204="","",②選手情報入力!S204))</f>
        <v/>
      </c>
      <c r="P195" t="s">
        <v>1416</v>
      </c>
      <c r="Q195" t="s">
        <v>1416</v>
      </c>
      <c r="R195" t="str">
        <f>IF(E195="","",IF(②選手情報入力!T204="","",IF(G195=1,IF(②選手情報入力!$U$6="","",②選手情報入力!$U$6),IF(②選手情報入力!$U$7="","",②選手情報入力!$U$7))))</f>
        <v/>
      </c>
      <c r="S195" t="str">
        <f>IF(E195="","",IF(②選手情報入力!T204="","",IF(G195=1,IF(②選手情報入力!$T$6="",0,1),IF(②選手情報入力!$T$7="",0,1))))</f>
        <v/>
      </c>
      <c r="T195" t="str">
        <f>IF(E195="","",IF(②選手情報入力!T204="","",2))</f>
        <v/>
      </c>
      <c r="U195" t="s">
        <v>1416</v>
      </c>
      <c r="V195" t="str">
        <f>IF(E195="","",IF(②選手情報入力!V204="","",IF(G195=1,IF(②選手情報入力!$W$6="","",②選手情報入力!$W$6),IF(②選手情報入力!$W$7="","",②選手情報入力!$W$7))))</f>
        <v/>
      </c>
      <c r="W195" t="str">
        <f>IF(E195="","",IF(②選手情報入力!V204="","",IF(G195=1,IF(②選手情報入力!$V$6="",0,1),IF(②選手情報入力!$V$7="",0,1))))</f>
        <v/>
      </c>
      <c r="X195" t="str">
        <f>IF(E195="","",IF(②選手情報入力!V204="","",2))</f>
        <v/>
      </c>
    </row>
    <row r="196" spans="1:24">
      <c r="A196" t="str">
        <f>IF(E196="","",data_kyogisha!A196)</f>
        <v/>
      </c>
      <c r="B196" t="str">
        <f>IF(E196="","",①団体情報入力!$C$5)</f>
        <v/>
      </c>
      <c r="C196" t="str">
        <f>IF(A196="","",VLOOKUP(B196,Sheet6!C:D,2,0))</f>
        <v/>
      </c>
      <c r="E196" t="str">
        <f>IF(②選手情報入力!C205="","",②選手情報入力!C205)</f>
        <v/>
      </c>
      <c r="F196" t="str">
        <f>IF(E196="","",②選手情報入力!D205)</f>
        <v/>
      </c>
      <c r="G196" t="str">
        <f>IF(E196="","",IF(②選手情報入力!I205="男",1,2))</f>
        <v/>
      </c>
      <c r="H196" t="str">
        <f>IF(E196="","",VLOOKUP(data_kyogisha!Q196,Sheet3!A:G,2,0))</f>
        <v/>
      </c>
      <c r="I196" t="str">
        <f>IF(E196="","",IF(②選手情報入力!M205="","",②選手情報入力!M205))</f>
        <v/>
      </c>
      <c r="J196" s="28" t="str">
        <f>IF(E196="","",②選手情報入力!N205)</f>
        <v/>
      </c>
      <c r="K196" t="str">
        <f>IF(E196="","",VLOOKUP(data_kyogisha!U196,Sheet3!A:G,2,0))</f>
        <v/>
      </c>
      <c r="L196" t="str">
        <f>IF(E196="","",IF(②選手情報入力!P205="","",②選手情報入力!P205))</f>
        <v/>
      </c>
      <c r="M196" s="28" t="str">
        <f>IF(E196="","",②選手情報入力!Q205)</f>
        <v/>
      </c>
      <c r="N196" t="s">
        <v>1416</v>
      </c>
      <c r="O196" t="str">
        <f>IF(E196="","",IF(②選手情報入力!S205="","",②選手情報入力!S205))</f>
        <v/>
      </c>
      <c r="P196" t="s">
        <v>1416</v>
      </c>
      <c r="Q196" t="s">
        <v>1416</v>
      </c>
      <c r="R196" t="str">
        <f>IF(E196="","",IF(②選手情報入力!T205="","",IF(G196=1,IF(②選手情報入力!$U$6="","",②選手情報入力!$U$6),IF(②選手情報入力!$U$7="","",②選手情報入力!$U$7))))</f>
        <v/>
      </c>
      <c r="S196" t="str">
        <f>IF(E196="","",IF(②選手情報入力!T205="","",IF(G196=1,IF(②選手情報入力!$T$6="",0,1),IF(②選手情報入力!$T$7="",0,1))))</f>
        <v/>
      </c>
      <c r="T196" t="str">
        <f>IF(E196="","",IF(②選手情報入力!T205="","",2))</f>
        <v/>
      </c>
      <c r="U196" t="s">
        <v>1416</v>
      </c>
      <c r="V196" t="str">
        <f>IF(E196="","",IF(②選手情報入力!V205="","",IF(G196=1,IF(②選手情報入力!$W$6="","",②選手情報入力!$W$6),IF(②選手情報入力!$W$7="","",②選手情報入力!$W$7))))</f>
        <v/>
      </c>
      <c r="W196" t="str">
        <f>IF(E196="","",IF(②選手情報入力!V205="","",IF(G196=1,IF(②選手情報入力!$V$6="",0,1),IF(②選手情報入力!$V$7="",0,1))))</f>
        <v/>
      </c>
      <c r="X196" t="str">
        <f>IF(E196="","",IF(②選手情報入力!V205="","",2))</f>
        <v/>
      </c>
    </row>
    <row r="197" spans="1:24">
      <c r="A197" t="str">
        <f>IF(E197="","",data_kyogisha!A197)</f>
        <v/>
      </c>
      <c r="B197" t="str">
        <f>IF(E197="","",①団体情報入力!$C$5)</f>
        <v/>
      </c>
      <c r="C197" t="str">
        <f>IF(A197="","",VLOOKUP(B197,Sheet6!C:D,2,0))</f>
        <v/>
      </c>
      <c r="E197" t="str">
        <f>IF(②選手情報入力!C206="","",②選手情報入力!C206)</f>
        <v/>
      </c>
      <c r="F197" t="str">
        <f>IF(E197="","",②選手情報入力!D206)</f>
        <v/>
      </c>
      <c r="G197" t="str">
        <f>IF(E197="","",IF(②選手情報入力!I206="男",1,2))</f>
        <v/>
      </c>
      <c r="H197" t="str">
        <f>IF(E197="","",VLOOKUP(data_kyogisha!Q197,Sheet3!A:G,2,0))</f>
        <v/>
      </c>
      <c r="I197" t="str">
        <f>IF(E197="","",IF(②選手情報入力!M206="","",②選手情報入力!M206))</f>
        <v/>
      </c>
      <c r="J197" s="28" t="str">
        <f>IF(E197="","",②選手情報入力!N206)</f>
        <v/>
      </c>
      <c r="K197" t="str">
        <f>IF(E197="","",VLOOKUP(data_kyogisha!U197,Sheet3!A:G,2,0))</f>
        <v/>
      </c>
      <c r="L197" t="str">
        <f>IF(E197="","",IF(②選手情報入力!P206="","",②選手情報入力!P206))</f>
        <v/>
      </c>
      <c r="M197" s="28" t="str">
        <f>IF(E197="","",②選手情報入力!Q206)</f>
        <v/>
      </c>
      <c r="N197" t="s">
        <v>1416</v>
      </c>
      <c r="O197" t="str">
        <f>IF(E197="","",IF(②選手情報入力!S206="","",②選手情報入力!S206))</f>
        <v/>
      </c>
      <c r="P197" t="s">
        <v>1416</v>
      </c>
      <c r="Q197" t="s">
        <v>1416</v>
      </c>
      <c r="R197" t="str">
        <f>IF(E197="","",IF(②選手情報入力!T206="","",IF(G197=1,IF(②選手情報入力!$U$6="","",②選手情報入力!$U$6),IF(②選手情報入力!$U$7="","",②選手情報入力!$U$7))))</f>
        <v/>
      </c>
      <c r="S197" t="str">
        <f>IF(E197="","",IF(②選手情報入力!T206="","",IF(G197=1,IF(②選手情報入力!$T$6="",0,1),IF(②選手情報入力!$T$7="",0,1))))</f>
        <v/>
      </c>
      <c r="T197" t="str">
        <f>IF(E197="","",IF(②選手情報入力!T206="","",2))</f>
        <v/>
      </c>
      <c r="U197" t="s">
        <v>1416</v>
      </c>
      <c r="V197" t="str">
        <f>IF(E197="","",IF(②選手情報入力!V206="","",IF(G197=1,IF(②選手情報入力!$W$6="","",②選手情報入力!$W$6),IF(②選手情報入力!$W$7="","",②選手情報入力!$W$7))))</f>
        <v/>
      </c>
      <c r="W197" t="str">
        <f>IF(E197="","",IF(②選手情報入力!V206="","",IF(G197=1,IF(②選手情報入力!$V$6="",0,1),IF(②選手情報入力!$V$7="",0,1))))</f>
        <v/>
      </c>
      <c r="X197" t="str">
        <f>IF(E197="","",IF(②選手情報入力!V206="","",2))</f>
        <v/>
      </c>
    </row>
    <row r="198" spans="1:24">
      <c r="A198" t="str">
        <f>IF(E198="","",data_kyogisha!A198)</f>
        <v/>
      </c>
      <c r="B198" t="str">
        <f>IF(E198="","",①団体情報入力!$C$5)</f>
        <v/>
      </c>
      <c r="C198" t="str">
        <f>IF(A198="","",VLOOKUP(B198,Sheet6!C:D,2,0))</f>
        <v/>
      </c>
      <c r="E198" t="str">
        <f>IF(②選手情報入力!C207="","",②選手情報入力!C207)</f>
        <v/>
      </c>
      <c r="F198" t="str">
        <f>IF(E198="","",②選手情報入力!D207)</f>
        <v/>
      </c>
      <c r="G198" t="str">
        <f>IF(E198="","",IF(②選手情報入力!I207="男",1,2))</f>
        <v/>
      </c>
      <c r="H198" t="str">
        <f>IF(E198="","",VLOOKUP(data_kyogisha!Q198,Sheet3!A:G,2,0))</f>
        <v/>
      </c>
      <c r="I198" t="str">
        <f>IF(E198="","",IF(②選手情報入力!M207="","",②選手情報入力!M207))</f>
        <v/>
      </c>
      <c r="J198" s="28" t="str">
        <f>IF(E198="","",②選手情報入力!N207)</f>
        <v/>
      </c>
      <c r="K198" t="str">
        <f>IF(E198="","",VLOOKUP(data_kyogisha!U198,Sheet3!A:G,2,0))</f>
        <v/>
      </c>
      <c r="L198" t="str">
        <f>IF(E198="","",IF(②選手情報入力!P207="","",②選手情報入力!P207))</f>
        <v/>
      </c>
      <c r="M198" s="28" t="str">
        <f>IF(E198="","",②選手情報入力!Q207)</f>
        <v/>
      </c>
      <c r="N198" t="s">
        <v>1416</v>
      </c>
      <c r="O198" t="str">
        <f>IF(E198="","",IF(②選手情報入力!S207="","",②選手情報入力!S207))</f>
        <v/>
      </c>
      <c r="P198" t="s">
        <v>1416</v>
      </c>
      <c r="Q198" t="s">
        <v>1416</v>
      </c>
      <c r="R198" t="str">
        <f>IF(E198="","",IF(②選手情報入力!T207="","",IF(G198=1,IF(②選手情報入力!$U$6="","",②選手情報入力!$U$6),IF(②選手情報入力!$U$7="","",②選手情報入力!$U$7))))</f>
        <v/>
      </c>
      <c r="S198" t="str">
        <f>IF(E198="","",IF(②選手情報入力!T207="","",IF(G198=1,IF(②選手情報入力!$T$6="",0,1),IF(②選手情報入力!$T$7="",0,1))))</f>
        <v/>
      </c>
      <c r="T198" t="str">
        <f>IF(E198="","",IF(②選手情報入力!T207="","",2))</f>
        <v/>
      </c>
      <c r="U198" t="s">
        <v>1416</v>
      </c>
      <c r="V198" t="str">
        <f>IF(E198="","",IF(②選手情報入力!V207="","",IF(G198=1,IF(②選手情報入力!$W$6="","",②選手情報入力!$W$6),IF(②選手情報入力!$W$7="","",②選手情報入力!$W$7))))</f>
        <v/>
      </c>
      <c r="W198" t="str">
        <f>IF(E198="","",IF(②選手情報入力!V207="","",IF(G198=1,IF(②選手情報入力!$V$6="",0,1),IF(②選手情報入力!$V$7="",0,1))))</f>
        <v/>
      </c>
      <c r="X198" t="str">
        <f>IF(E198="","",IF(②選手情報入力!V207="","",2))</f>
        <v/>
      </c>
    </row>
    <row r="199" spans="1:24">
      <c r="A199" t="str">
        <f>IF(E199="","",data_kyogisha!A199)</f>
        <v/>
      </c>
      <c r="B199" t="str">
        <f>IF(E199="","",①団体情報入力!$C$5)</f>
        <v/>
      </c>
      <c r="C199" t="str">
        <f>IF(A199="","",VLOOKUP(B199,Sheet6!C:D,2,0))</f>
        <v/>
      </c>
      <c r="E199" t="str">
        <f>IF(②選手情報入力!C208="","",②選手情報入力!C208)</f>
        <v/>
      </c>
      <c r="F199" t="str">
        <f>IF(E199="","",②選手情報入力!D208)</f>
        <v/>
      </c>
      <c r="G199" t="str">
        <f>IF(E199="","",IF(②選手情報入力!I208="男",1,2))</f>
        <v/>
      </c>
      <c r="H199" t="str">
        <f>IF(E199="","",VLOOKUP(data_kyogisha!Q199,Sheet3!A:G,2,0))</f>
        <v/>
      </c>
      <c r="I199" t="str">
        <f>IF(E199="","",IF(②選手情報入力!M208="","",②選手情報入力!M208))</f>
        <v/>
      </c>
      <c r="J199" s="28" t="str">
        <f>IF(E199="","",②選手情報入力!N208)</f>
        <v/>
      </c>
      <c r="K199" t="str">
        <f>IF(E199="","",VLOOKUP(data_kyogisha!U199,Sheet3!A:G,2,0))</f>
        <v/>
      </c>
      <c r="L199" t="str">
        <f>IF(E199="","",IF(②選手情報入力!P208="","",②選手情報入力!P208))</f>
        <v/>
      </c>
      <c r="M199" s="28" t="str">
        <f>IF(E199="","",②選手情報入力!Q208)</f>
        <v/>
      </c>
      <c r="N199" t="s">
        <v>1416</v>
      </c>
      <c r="O199" t="str">
        <f>IF(E199="","",IF(②選手情報入力!S208="","",②選手情報入力!S208))</f>
        <v/>
      </c>
      <c r="P199" t="s">
        <v>1416</v>
      </c>
      <c r="Q199" t="s">
        <v>1416</v>
      </c>
      <c r="R199" t="str">
        <f>IF(E199="","",IF(②選手情報入力!T208="","",IF(G199=1,IF(②選手情報入力!$U$6="","",②選手情報入力!$U$6),IF(②選手情報入力!$U$7="","",②選手情報入力!$U$7))))</f>
        <v/>
      </c>
      <c r="S199" t="str">
        <f>IF(E199="","",IF(②選手情報入力!T208="","",IF(G199=1,IF(②選手情報入力!$T$6="",0,1),IF(②選手情報入力!$T$7="",0,1))))</f>
        <v/>
      </c>
      <c r="T199" t="str">
        <f>IF(E199="","",IF(②選手情報入力!T208="","",2))</f>
        <v/>
      </c>
      <c r="U199" t="s">
        <v>1416</v>
      </c>
      <c r="V199" t="str">
        <f>IF(E199="","",IF(②選手情報入力!V208="","",IF(G199=1,IF(②選手情報入力!$W$6="","",②選手情報入力!$W$6),IF(②選手情報入力!$W$7="","",②選手情報入力!$W$7))))</f>
        <v/>
      </c>
      <c r="W199" t="str">
        <f>IF(E199="","",IF(②選手情報入力!V208="","",IF(G199=1,IF(②選手情報入力!$V$6="",0,1),IF(②選手情報入力!$V$7="",0,1))))</f>
        <v/>
      </c>
      <c r="X199" t="str">
        <f>IF(E199="","",IF(②選手情報入力!V208="","",2))</f>
        <v/>
      </c>
    </row>
    <row r="200" spans="1:24">
      <c r="A200" t="str">
        <f>IF(E200="","",data_kyogisha!A200)</f>
        <v/>
      </c>
      <c r="B200" t="str">
        <f>IF(E200="","",①団体情報入力!$C$5)</f>
        <v/>
      </c>
      <c r="C200" t="str">
        <f>IF(A200="","",VLOOKUP(B200,Sheet6!C:D,2,0))</f>
        <v/>
      </c>
      <c r="E200" t="str">
        <f>IF(②選手情報入力!C209="","",②選手情報入力!C209)</f>
        <v/>
      </c>
      <c r="F200" t="str">
        <f>IF(E200="","",②選手情報入力!D209)</f>
        <v/>
      </c>
      <c r="G200" t="str">
        <f>IF(E200="","",IF(②選手情報入力!I209="男",1,2))</f>
        <v/>
      </c>
      <c r="H200" t="str">
        <f>IF(E200="","",VLOOKUP(data_kyogisha!Q200,Sheet3!A:G,2,0))</f>
        <v/>
      </c>
      <c r="I200" t="str">
        <f>IF(E200="","",IF(②選手情報入力!M209="","",②選手情報入力!M209))</f>
        <v/>
      </c>
      <c r="J200" s="28" t="str">
        <f>IF(E200="","",②選手情報入力!N209)</f>
        <v/>
      </c>
      <c r="K200" t="str">
        <f>IF(E200="","",VLOOKUP(data_kyogisha!U200,Sheet3!A:G,2,0))</f>
        <v/>
      </c>
      <c r="L200" t="str">
        <f>IF(E200="","",IF(②選手情報入力!P209="","",②選手情報入力!P209))</f>
        <v/>
      </c>
      <c r="M200" s="28" t="str">
        <f>IF(E200="","",②選手情報入力!Q209)</f>
        <v/>
      </c>
      <c r="N200" t="s">
        <v>1416</v>
      </c>
      <c r="O200" t="str">
        <f>IF(E200="","",IF(②選手情報入力!S209="","",②選手情報入力!S209))</f>
        <v/>
      </c>
      <c r="P200" t="s">
        <v>1416</v>
      </c>
      <c r="Q200" t="s">
        <v>1416</v>
      </c>
      <c r="R200" t="str">
        <f>IF(E200="","",IF(②選手情報入力!T209="","",IF(G200=1,IF(②選手情報入力!$U$6="","",②選手情報入力!$U$6),IF(②選手情報入力!$U$7="","",②選手情報入力!$U$7))))</f>
        <v/>
      </c>
      <c r="S200" t="str">
        <f>IF(E200="","",IF(②選手情報入力!T209="","",IF(G200=1,IF(②選手情報入力!$T$6="",0,1),IF(②選手情報入力!$T$7="",0,1))))</f>
        <v/>
      </c>
      <c r="T200" t="str">
        <f>IF(E200="","",IF(②選手情報入力!T209="","",2))</f>
        <v/>
      </c>
      <c r="U200" t="s">
        <v>1416</v>
      </c>
      <c r="V200" t="str">
        <f>IF(E200="","",IF(②選手情報入力!V209="","",IF(G200=1,IF(②選手情報入力!$W$6="","",②選手情報入力!$W$6),IF(②選手情報入力!$W$7="","",②選手情報入力!$W$7))))</f>
        <v/>
      </c>
      <c r="W200" t="str">
        <f>IF(E200="","",IF(②選手情報入力!V209="","",IF(G200=1,IF(②選手情報入力!$V$6="",0,1),IF(②選手情報入力!$V$7="",0,1))))</f>
        <v/>
      </c>
      <c r="X200" t="str">
        <f>IF(E200="","",IF(②選手情報入力!V209="","",2))</f>
        <v/>
      </c>
    </row>
    <row r="201" spans="1:24">
      <c r="A201" t="str">
        <f>IF(E201="","",data_kyogisha!A201)</f>
        <v/>
      </c>
      <c r="B201" t="str">
        <f>IF(E201="","",①団体情報入力!$C$5)</f>
        <v/>
      </c>
      <c r="C201" t="str">
        <f>IF(A201="","",VLOOKUP(B201,Sheet6!C:D,2,0))</f>
        <v/>
      </c>
      <c r="E201" t="str">
        <f>IF(②選手情報入力!C210="","",②選手情報入力!C210)</f>
        <v/>
      </c>
      <c r="F201" t="str">
        <f>IF(E201="","",②選手情報入力!D210)</f>
        <v/>
      </c>
      <c r="G201" t="str">
        <f>IF(E201="","",IF(②選手情報入力!I210="男",1,2))</f>
        <v/>
      </c>
      <c r="H201" t="str">
        <f>IF(E201="","",VLOOKUP(data_kyogisha!Q201,Sheet3!A:G,2,0))</f>
        <v/>
      </c>
      <c r="I201" t="str">
        <f>IF(E201="","",IF(②選手情報入力!M210="","",②選手情報入力!M210))</f>
        <v/>
      </c>
      <c r="J201" s="28" t="str">
        <f>IF(E201="","",②選手情報入力!N210)</f>
        <v/>
      </c>
      <c r="K201" t="str">
        <f>IF(E201="","",VLOOKUP(data_kyogisha!U201,Sheet3!A:G,2,0))</f>
        <v/>
      </c>
      <c r="L201" t="str">
        <f>IF(E201="","",IF(②選手情報入力!P210="","",②選手情報入力!P210))</f>
        <v/>
      </c>
      <c r="M201" s="28" t="str">
        <f>IF(E201="","",②選手情報入力!Q210)</f>
        <v/>
      </c>
      <c r="N201" t="s">
        <v>1416</v>
      </c>
      <c r="O201" t="str">
        <f>IF(E201="","",IF(②選手情報入力!S210="","",②選手情報入力!S210))</f>
        <v/>
      </c>
      <c r="P201" t="s">
        <v>1416</v>
      </c>
      <c r="Q201" t="s">
        <v>1416</v>
      </c>
      <c r="R201" t="str">
        <f>IF(E201="","",IF(②選手情報入力!T210="","",IF(G201=1,IF(②選手情報入力!$U$6="","",②選手情報入力!$U$6),IF(②選手情報入力!$U$7="","",②選手情報入力!$U$7))))</f>
        <v/>
      </c>
      <c r="S201" t="str">
        <f>IF(E201="","",IF(②選手情報入力!T210="","",IF(G201=1,IF(②選手情報入力!$T$6="",0,1),IF(②選手情報入力!$T$7="",0,1))))</f>
        <v/>
      </c>
      <c r="T201" t="str">
        <f>IF(E201="","",IF(②選手情報入力!T210="","",2))</f>
        <v/>
      </c>
      <c r="U201" t="s">
        <v>1416</v>
      </c>
      <c r="V201" t="str">
        <f>IF(E201="","",IF(②選手情報入力!V210="","",IF(G201=1,IF(②選手情報入力!$W$6="","",②選手情報入力!$W$6),IF(②選手情報入力!$W$7="","",②選手情報入力!$W$7))))</f>
        <v/>
      </c>
      <c r="W201" t="str">
        <f>IF(E201="","",IF(②選手情報入力!V210="","",IF(G201=1,IF(②選手情報入力!$V$6="",0,1),IF(②選手情報入力!$V$7="",0,1))))</f>
        <v/>
      </c>
      <c r="X201" t="str">
        <f>IF(E201="","",IF(②選手情報入力!V210="","",2))</f>
        <v/>
      </c>
    </row>
    <row r="202" spans="1:24">
      <c r="A202" t="str">
        <f>IF(E202="","",data_kyogisha!A202)</f>
        <v/>
      </c>
      <c r="B202" t="str">
        <f>IF(E202="","",①団体情報入力!$C$5)</f>
        <v/>
      </c>
      <c r="C202" t="str">
        <f>IF(A202="","",VLOOKUP(B202,Sheet6!C:D,2,0))</f>
        <v/>
      </c>
      <c r="E202" t="str">
        <f>IF(②選手情報入力!C211="","",②選手情報入力!C211)</f>
        <v/>
      </c>
      <c r="F202" t="str">
        <f>IF(E202="","",②選手情報入力!D211)</f>
        <v/>
      </c>
      <c r="G202" t="str">
        <f>IF(E202="","",IF(②選手情報入力!I211="男",1,2))</f>
        <v/>
      </c>
      <c r="H202" t="str">
        <f>IF(E202="","",VLOOKUP(data_kyogisha!Q202,Sheet3!A:G,2,0))</f>
        <v/>
      </c>
      <c r="I202" t="str">
        <f>IF(E202="","",IF(②選手情報入力!M211="","",②選手情報入力!M211))</f>
        <v/>
      </c>
      <c r="J202" s="28" t="str">
        <f>IF(E202="","",②選手情報入力!N211)</f>
        <v/>
      </c>
      <c r="K202" t="str">
        <f>IF(E202="","",VLOOKUP(data_kyogisha!U202,Sheet3!A:G,2,0))</f>
        <v/>
      </c>
      <c r="L202" t="str">
        <f>IF(E202="","",IF(②選手情報入力!P211="","",②選手情報入力!P211))</f>
        <v/>
      </c>
      <c r="M202" s="28" t="str">
        <f>IF(E202="","",②選手情報入力!Q211)</f>
        <v/>
      </c>
      <c r="N202" t="s">
        <v>1416</v>
      </c>
      <c r="O202" t="str">
        <f>IF(E202="","",IF(②選手情報入力!S211="","",②選手情報入力!S211))</f>
        <v/>
      </c>
      <c r="P202" t="s">
        <v>1416</v>
      </c>
      <c r="Q202" t="s">
        <v>1416</v>
      </c>
      <c r="R202" t="str">
        <f>IF(E202="","",IF(②選手情報入力!T211="","",IF(G202=1,IF(②選手情報入力!$U$6="","",②選手情報入力!$U$6),IF(②選手情報入力!$U$7="","",②選手情報入力!$U$7))))</f>
        <v/>
      </c>
      <c r="S202" t="str">
        <f>IF(E202="","",IF(②選手情報入力!T211="","",IF(G202=1,IF(②選手情報入力!$T$6="",0,1),IF(②選手情報入力!$T$7="",0,1))))</f>
        <v/>
      </c>
      <c r="T202" t="str">
        <f>IF(E202="","",IF(②選手情報入力!T211="","",2))</f>
        <v/>
      </c>
      <c r="U202" t="s">
        <v>1416</v>
      </c>
      <c r="V202" t="str">
        <f>IF(E202="","",IF(②選手情報入力!V211="","",IF(G202=1,IF(②選手情報入力!$W$6="","",②選手情報入力!$W$6),IF(②選手情報入力!$W$7="","",②選手情報入力!$W$7))))</f>
        <v/>
      </c>
      <c r="W202" t="str">
        <f>IF(E202="","",IF(②選手情報入力!V211="","",IF(G202=1,IF(②選手情報入力!$V$6="",0,1),IF(②選手情報入力!$V$7="",0,1))))</f>
        <v/>
      </c>
      <c r="X202" t="str">
        <f>IF(E202="","",IF(②選手情報入力!V211="","",2))</f>
        <v/>
      </c>
    </row>
    <row r="203" spans="1:24">
      <c r="A203" t="str">
        <f>IF(E203="","",data_kyogisha!A203)</f>
        <v/>
      </c>
      <c r="B203" t="str">
        <f>IF(E203="","",①団体情報入力!$C$5)</f>
        <v/>
      </c>
      <c r="C203" t="str">
        <f>IF(A203="","",VLOOKUP(B203,Sheet6!C:D,2,0))</f>
        <v/>
      </c>
      <c r="E203" t="str">
        <f>IF(②選手情報入力!C212="","",②選手情報入力!C212)</f>
        <v/>
      </c>
      <c r="F203" t="str">
        <f>IF(E203="","",②選手情報入力!D212)</f>
        <v/>
      </c>
      <c r="G203" t="str">
        <f>IF(E203="","",IF(②選手情報入力!I212="男",1,2))</f>
        <v/>
      </c>
      <c r="H203" t="str">
        <f>IF(E203="","",VLOOKUP(data_kyogisha!Q203,Sheet3!A:G,2,0))</f>
        <v/>
      </c>
      <c r="I203" t="str">
        <f>IF(E203="","",IF(②選手情報入力!M212="","",②選手情報入力!M212))</f>
        <v/>
      </c>
      <c r="J203" s="28" t="str">
        <f>IF(E203="","",②選手情報入力!N212)</f>
        <v/>
      </c>
      <c r="K203" t="str">
        <f>IF(E203="","",VLOOKUP(data_kyogisha!U203,Sheet3!A:G,2,0))</f>
        <v/>
      </c>
      <c r="L203" t="str">
        <f>IF(E203="","",IF(②選手情報入力!P212="","",②選手情報入力!P212))</f>
        <v/>
      </c>
      <c r="M203" s="28" t="str">
        <f>IF(E203="","",②選手情報入力!Q212)</f>
        <v/>
      </c>
      <c r="N203" t="s">
        <v>1416</v>
      </c>
      <c r="O203" t="str">
        <f>IF(E203="","",IF(②選手情報入力!S212="","",②選手情報入力!S212))</f>
        <v/>
      </c>
      <c r="P203" t="s">
        <v>1416</v>
      </c>
      <c r="Q203" t="s">
        <v>1416</v>
      </c>
      <c r="R203" t="str">
        <f>IF(E203="","",IF(②選手情報入力!T212="","",IF(G203=1,IF(②選手情報入力!$U$6="","",②選手情報入力!$U$6),IF(②選手情報入力!$U$7="","",②選手情報入力!$U$7))))</f>
        <v/>
      </c>
      <c r="S203" t="str">
        <f>IF(E203="","",IF(②選手情報入力!T212="","",IF(G203=1,IF(②選手情報入力!$T$6="",0,1),IF(②選手情報入力!$T$7="",0,1))))</f>
        <v/>
      </c>
      <c r="T203" t="str">
        <f>IF(E203="","",IF(②選手情報入力!T212="","",2))</f>
        <v/>
      </c>
      <c r="U203" t="s">
        <v>1416</v>
      </c>
      <c r="V203" t="str">
        <f>IF(E203="","",IF(②選手情報入力!V212="","",IF(G203=1,IF(②選手情報入力!$W$6="","",②選手情報入力!$W$6),IF(②選手情報入力!$W$7="","",②選手情報入力!$W$7))))</f>
        <v/>
      </c>
      <c r="W203" t="str">
        <f>IF(E203="","",IF(②選手情報入力!V212="","",IF(G203=1,IF(②選手情報入力!$V$6="",0,1),IF(②選手情報入力!$V$7="",0,1))))</f>
        <v/>
      </c>
      <c r="X203" t="str">
        <f>IF(E203="","",IF(②選手情報入力!V212="","",2))</f>
        <v/>
      </c>
    </row>
    <row r="204" spans="1:24">
      <c r="A204" t="str">
        <f>IF(E204="","",data_kyogisha!A204)</f>
        <v/>
      </c>
      <c r="B204" t="str">
        <f>IF(E204="","",①団体情報入力!$C$5)</f>
        <v/>
      </c>
      <c r="C204" t="str">
        <f>IF(A204="","",VLOOKUP(B204,Sheet6!C:D,2,0))</f>
        <v/>
      </c>
      <c r="E204" t="str">
        <f>IF(②選手情報入力!C213="","",②選手情報入力!C213)</f>
        <v/>
      </c>
      <c r="F204" t="str">
        <f>IF(E204="","",②選手情報入力!D213)</f>
        <v/>
      </c>
      <c r="G204" t="str">
        <f>IF(E204="","",IF(②選手情報入力!I213="男",1,2))</f>
        <v/>
      </c>
      <c r="H204" t="str">
        <f>IF(E204="","",VLOOKUP(data_kyogisha!Q204,Sheet3!A:G,2,0))</f>
        <v/>
      </c>
      <c r="I204" t="str">
        <f>IF(E204="","",IF(②選手情報入力!M213="","",②選手情報入力!M213))</f>
        <v/>
      </c>
      <c r="J204" s="28" t="str">
        <f>IF(E204="","",②選手情報入力!N213)</f>
        <v/>
      </c>
      <c r="K204" t="str">
        <f>IF(E204="","",VLOOKUP(data_kyogisha!U204,Sheet3!A:G,2,0))</f>
        <v/>
      </c>
      <c r="L204" t="str">
        <f>IF(E204="","",IF(②選手情報入力!P213="","",②選手情報入力!P213))</f>
        <v/>
      </c>
      <c r="M204" s="28" t="str">
        <f>IF(E204="","",②選手情報入力!Q213)</f>
        <v/>
      </c>
      <c r="N204" t="s">
        <v>1416</v>
      </c>
      <c r="O204" t="str">
        <f>IF(E204="","",IF(②選手情報入力!S213="","",②選手情報入力!S213))</f>
        <v/>
      </c>
      <c r="P204" t="s">
        <v>1416</v>
      </c>
      <c r="Q204" t="s">
        <v>1416</v>
      </c>
      <c r="R204" t="str">
        <f>IF(E204="","",IF(②選手情報入力!T213="","",IF(G204=1,IF(②選手情報入力!$U$6="","",②選手情報入力!$U$6),IF(②選手情報入力!$U$7="","",②選手情報入力!$U$7))))</f>
        <v/>
      </c>
      <c r="S204" t="str">
        <f>IF(E204="","",IF(②選手情報入力!T213="","",IF(G204=1,IF(②選手情報入力!$T$6="",0,1),IF(②選手情報入力!$T$7="",0,1))))</f>
        <v/>
      </c>
      <c r="T204" t="str">
        <f>IF(E204="","",IF(②選手情報入力!T213="","",2))</f>
        <v/>
      </c>
      <c r="U204" t="s">
        <v>1416</v>
      </c>
      <c r="V204" t="str">
        <f>IF(E204="","",IF(②選手情報入力!V213="","",IF(G204=1,IF(②選手情報入力!$W$6="","",②選手情報入力!$W$6),IF(②選手情報入力!$W$7="","",②選手情報入力!$W$7))))</f>
        <v/>
      </c>
      <c r="W204" t="str">
        <f>IF(E204="","",IF(②選手情報入力!V213="","",IF(G204=1,IF(②選手情報入力!$V$6="",0,1),IF(②選手情報入力!$V$7="",0,1))))</f>
        <v/>
      </c>
      <c r="X204" t="str">
        <f>IF(E204="","",IF(②選手情報入力!V213="","",2))</f>
        <v/>
      </c>
    </row>
    <row r="205" spans="1:24">
      <c r="A205" t="str">
        <f>IF(E205="","",data_kyogisha!A205)</f>
        <v/>
      </c>
      <c r="B205" t="str">
        <f>IF(E205="","",①団体情報入力!$C$5)</f>
        <v/>
      </c>
      <c r="C205" t="str">
        <f>IF(A205="","",VLOOKUP(B205,Sheet6!C:D,2,0))</f>
        <v/>
      </c>
      <c r="E205" t="str">
        <f>IF(②選手情報入力!C214="","",②選手情報入力!C214)</f>
        <v/>
      </c>
      <c r="F205" t="str">
        <f>IF(E205="","",②選手情報入力!D214)</f>
        <v/>
      </c>
      <c r="G205" t="str">
        <f>IF(E205="","",IF(②選手情報入力!I214="男",1,2))</f>
        <v/>
      </c>
      <c r="H205" t="str">
        <f>IF(E205="","",VLOOKUP(data_kyogisha!Q205,Sheet3!A:G,2,0))</f>
        <v/>
      </c>
      <c r="I205" t="str">
        <f>IF(E205="","",IF(②選手情報入力!M214="","",②選手情報入力!M214))</f>
        <v/>
      </c>
      <c r="J205" s="28" t="str">
        <f>IF(E205="","",②選手情報入力!N214)</f>
        <v/>
      </c>
      <c r="K205" t="str">
        <f>IF(E205="","",VLOOKUP(data_kyogisha!U205,Sheet3!A:G,2,0))</f>
        <v/>
      </c>
      <c r="L205" t="str">
        <f>IF(E205="","",IF(②選手情報入力!P214="","",②選手情報入力!P214))</f>
        <v/>
      </c>
      <c r="M205" s="28" t="str">
        <f>IF(E205="","",②選手情報入力!Q214)</f>
        <v/>
      </c>
      <c r="N205" t="s">
        <v>1416</v>
      </c>
      <c r="O205" t="str">
        <f>IF(E205="","",IF(②選手情報入力!S214="","",②選手情報入力!S214))</f>
        <v/>
      </c>
      <c r="P205" t="s">
        <v>1416</v>
      </c>
      <c r="Q205" t="s">
        <v>1416</v>
      </c>
      <c r="R205" t="str">
        <f>IF(E205="","",IF(②選手情報入力!T214="","",IF(G205=1,IF(②選手情報入力!$U$6="","",②選手情報入力!$U$6),IF(②選手情報入力!$U$7="","",②選手情報入力!$U$7))))</f>
        <v/>
      </c>
      <c r="S205" t="str">
        <f>IF(E205="","",IF(②選手情報入力!T214="","",IF(G205=1,IF(②選手情報入力!$T$6="",0,1),IF(②選手情報入力!$T$7="",0,1))))</f>
        <v/>
      </c>
      <c r="T205" t="str">
        <f>IF(E205="","",IF(②選手情報入力!T214="","",2))</f>
        <v/>
      </c>
      <c r="U205" t="s">
        <v>1416</v>
      </c>
      <c r="V205" t="str">
        <f>IF(E205="","",IF(②選手情報入力!V214="","",IF(G205=1,IF(②選手情報入力!$W$6="","",②選手情報入力!$W$6),IF(②選手情報入力!$W$7="","",②選手情報入力!$W$7))))</f>
        <v/>
      </c>
      <c r="W205" t="str">
        <f>IF(E205="","",IF(②選手情報入力!V214="","",IF(G205=1,IF(②選手情報入力!$V$6="",0,1),IF(②選手情報入力!$V$7="",0,1))))</f>
        <v/>
      </c>
      <c r="X205" t="str">
        <f>IF(E205="","",IF(②選手情報入力!V214="","",2))</f>
        <v/>
      </c>
    </row>
    <row r="206" spans="1:24">
      <c r="A206" t="str">
        <f>IF(E206="","",data_kyogisha!A206)</f>
        <v/>
      </c>
      <c r="B206" t="str">
        <f>IF(E206="","",①団体情報入力!$C$5)</f>
        <v/>
      </c>
      <c r="C206" t="str">
        <f>IF(A206="","",VLOOKUP(B206,Sheet6!C:D,2,0))</f>
        <v/>
      </c>
      <c r="E206" t="str">
        <f>IF(②選手情報入力!C215="","",②選手情報入力!C215)</f>
        <v/>
      </c>
      <c r="F206" t="str">
        <f>IF(E206="","",②選手情報入力!D215)</f>
        <v/>
      </c>
      <c r="G206" t="str">
        <f>IF(E206="","",IF(②選手情報入力!I215="男",1,2))</f>
        <v/>
      </c>
      <c r="H206" t="str">
        <f>IF(E206="","",VLOOKUP(data_kyogisha!Q206,Sheet3!A:G,2,0))</f>
        <v/>
      </c>
      <c r="I206" t="str">
        <f>IF(E206="","",IF(②選手情報入力!M215="","",②選手情報入力!M215))</f>
        <v/>
      </c>
      <c r="J206" s="28" t="str">
        <f>IF(E206="","",②選手情報入力!N215)</f>
        <v/>
      </c>
      <c r="K206" t="str">
        <f>IF(E206="","",VLOOKUP(data_kyogisha!U206,Sheet3!A:G,2,0))</f>
        <v/>
      </c>
      <c r="L206" t="str">
        <f>IF(E206="","",IF(②選手情報入力!P215="","",②選手情報入力!P215))</f>
        <v/>
      </c>
      <c r="M206" s="28" t="str">
        <f>IF(E206="","",②選手情報入力!Q215)</f>
        <v/>
      </c>
      <c r="N206" t="s">
        <v>1416</v>
      </c>
      <c r="O206" t="str">
        <f>IF(E206="","",IF(②選手情報入力!S215="","",②選手情報入力!S215))</f>
        <v/>
      </c>
      <c r="P206" t="s">
        <v>1416</v>
      </c>
      <c r="Q206" t="s">
        <v>1416</v>
      </c>
      <c r="R206" t="str">
        <f>IF(E206="","",IF(②選手情報入力!T215="","",IF(G206=1,IF(②選手情報入力!$U$6="","",②選手情報入力!$U$6),IF(②選手情報入力!$U$7="","",②選手情報入力!$U$7))))</f>
        <v/>
      </c>
      <c r="S206" t="str">
        <f>IF(E206="","",IF(②選手情報入力!T215="","",IF(G206=1,IF(②選手情報入力!$T$6="",0,1),IF(②選手情報入力!$T$7="",0,1))))</f>
        <v/>
      </c>
      <c r="T206" t="str">
        <f>IF(E206="","",IF(②選手情報入力!T215="","",2))</f>
        <v/>
      </c>
      <c r="U206" t="s">
        <v>1416</v>
      </c>
      <c r="V206" t="str">
        <f>IF(E206="","",IF(②選手情報入力!V215="","",IF(G206=1,IF(②選手情報入力!$W$6="","",②選手情報入力!$W$6),IF(②選手情報入力!$W$7="","",②選手情報入力!$W$7))))</f>
        <v/>
      </c>
      <c r="W206" t="str">
        <f>IF(E206="","",IF(②選手情報入力!V215="","",IF(G206=1,IF(②選手情報入力!$V$6="",0,1),IF(②選手情報入力!$V$7="",0,1))))</f>
        <v/>
      </c>
      <c r="X206" t="str">
        <f>IF(E206="","",IF(②選手情報入力!V215="","",2))</f>
        <v/>
      </c>
    </row>
    <row r="207" spans="1:24">
      <c r="A207" t="str">
        <f>IF(E207="","",data_kyogisha!A207)</f>
        <v/>
      </c>
      <c r="B207" t="str">
        <f>IF(E207="","",①団体情報入力!$C$5)</f>
        <v/>
      </c>
      <c r="C207" t="str">
        <f>IF(A207="","",VLOOKUP(B207,Sheet6!C:D,2,0))</f>
        <v/>
      </c>
      <c r="E207" t="str">
        <f>IF(②選手情報入力!C216="","",②選手情報入力!C216)</f>
        <v/>
      </c>
      <c r="F207" t="str">
        <f>IF(E207="","",②選手情報入力!D216)</f>
        <v/>
      </c>
      <c r="G207" t="str">
        <f>IF(E207="","",IF(②選手情報入力!I216="男",1,2))</f>
        <v/>
      </c>
      <c r="H207" t="str">
        <f>IF(E207="","",VLOOKUP(data_kyogisha!Q207,Sheet3!A:G,2,0))</f>
        <v/>
      </c>
      <c r="I207" t="str">
        <f>IF(E207="","",IF(②選手情報入力!M216="","",②選手情報入力!M216))</f>
        <v/>
      </c>
      <c r="J207" s="28" t="str">
        <f>IF(E207="","",②選手情報入力!N216)</f>
        <v/>
      </c>
      <c r="K207" t="str">
        <f>IF(E207="","",VLOOKUP(data_kyogisha!U207,Sheet3!A:G,2,0))</f>
        <v/>
      </c>
      <c r="L207" t="str">
        <f>IF(E207="","",IF(②選手情報入力!P216="","",②選手情報入力!P216))</f>
        <v/>
      </c>
      <c r="M207" s="28" t="str">
        <f>IF(E207="","",②選手情報入力!Q216)</f>
        <v/>
      </c>
      <c r="N207" t="s">
        <v>1416</v>
      </c>
      <c r="O207" t="str">
        <f>IF(E207="","",IF(②選手情報入力!S216="","",②選手情報入力!S216))</f>
        <v/>
      </c>
      <c r="P207" t="s">
        <v>1416</v>
      </c>
      <c r="Q207" t="s">
        <v>1416</v>
      </c>
      <c r="R207" t="str">
        <f>IF(E207="","",IF(②選手情報入力!T216="","",IF(G207=1,IF(②選手情報入力!$U$6="","",②選手情報入力!$U$6),IF(②選手情報入力!$U$7="","",②選手情報入力!$U$7))))</f>
        <v/>
      </c>
      <c r="S207" t="str">
        <f>IF(E207="","",IF(②選手情報入力!T216="","",IF(G207=1,IF(②選手情報入力!$T$6="",0,1),IF(②選手情報入力!$T$7="",0,1))))</f>
        <v/>
      </c>
      <c r="T207" t="str">
        <f>IF(E207="","",IF(②選手情報入力!T216="","",2))</f>
        <v/>
      </c>
      <c r="U207" t="s">
        <v>1416</v>
      </c>
      <c r="V207" t="str">
        <f>IF(E207="","",IF(②選手情報入力!V216="","",IF(G207=1,IF(②選手情報入力!$W$6="","",②選手情報入力!$W$6),IF(②選手情報入力!$W$7="","",②選手情報入力!$W$7))))</f>
        <v/>
      </c>
      <c r="W207" t="str">
        <f>IF(E207="","",IF(②選手情報入力!V216="","",IF(G207=1,IF(②選手情報入力!$V$6="",0,1),IF(②選手情報入力!$V$7="",0,1))))</f>
        <v/>
      </c>
      <c r="X207" t="str">
        <f>IF(E207="","",IF(②選手情報入力!V216="","",2))</f>
        <v/>
      </c>
    </row>
    <row r="208" spans="1:24">
      <c r="A208" t="str">
        <f>IF(E208="","",data_kyogisha!A208)</f>
        <v/>
      </c>
      <c r="B208" t="str">
        <f>IF(E208="","",①団体情報入力!$C$5)</f>
        <v/>
      </c>
      <c r="C208" t="str">
        <f>IF(A208="","",VLOOKUP(B208,Sheet6!C:D,2,0))</f>
        <v/>
      </c>
      <c r="E208" t="str">
        <f>IF(②選手情報入力!C217="","",②選手情報入力!C217)</f>
        <v/>
      </c>
      <c r="F208" t="str">
        <f>IF(E208="","",②選手情報入力!D217)</f>
        <v/>
      </c>
      <c r="G208" t="str">
        <f>IF(E208="","",IF(②選手情報入力!I217="男",1,2))</f>
        <v/>
      </c>
      <c r="H208" t="str">
        <f>IF(E208="","",VLOOKUP(data_kyogisha!Q208,Sheet3!A:G,2,0))</f>
        <v/>
      </c>
      <c r="I208" t="str">
        <f>IF(E208="","",IF(②選手情報入力!M217="","",②選手情報入力!M217))</f>
        <v/>
      </c>
      <c r="J208" s="28" t="str">
        <f>IF(E208="","",②選手情報入力!N217)</f>
        <v/>
      </c>
      <c r="K208" t="str">
        <f>IF(E208="","",VLOOKUP(data_kyogisha!U208,Sheet3!A:G,2,0))</f>
        <v/>
      </c>
      <c r="L208" t="str">
        <f>IF(E208="","",IF(②選手情報入力!P217="","",②選手情報入力!P217))</f>
        <v/>
      </c>
      <c r="M208" s="28" t="str">
        <f>IF(E208="","",②選手情報入力!Q217)</f>
        <v/>
      </c>
      <c r="N208" t="s">
        <v>1416</v>
      </c>
      <c r="O208" t="str">
        <f>IF(E208="","",IF(②選手情報入力!S217="","",②選手情報入力!S217))</f>
        <v/>
      </c>
      <c r="P208" t="s">
        <v>1416</v>
      </c>
      <c r="Q208" t="s">
        <v>1416</v>
      </c>
      <c r="R208" t="str">
        <f>IF(E208="","",IF(②選手情報入力!T217="","",IF(G208=1,IF(②選手情報入力!$U$6="","",②選手情報入力!$U$6),IF(②選手情報入力!$U$7="","",②選手情報入力!$U$7))))</f>
        <v/>
      </c>
      <c r="S208" t="str">
        <f>IF(E208="","",IF(②選手情報入力!T217="","",IF(G208=1,IF(②選手情報入力!$T$6="",0,1),IF(②選手情報入力!$T$7="",0,1))))</f>
        <v/>
      </c>
      <c r="T208" t="str">
        <f>IF(E208="","",IF(②選手情報入力!T217="","",2))</f>
        <v/>
      </c>
      <c r="U208" t="s">
        <v>1416</v>
      </c>
      <c r="V208" t="str">
        <f>IF(E208="","",IF(②選手情報入力!V217="","",IF(G208=1,IF(②選手情報入力!$W$6="","",②選手情報入力!$W$6),IF(②選手情報入力!$W$7="","",②選手情報入力!$W$7))))</f>
        <v/>
      </c>
      <c r="W208" t="str">
        <f>IF(E208="","",IF(②選手情報入力!V217="","",IF(G208=1,IF(②選手情報入力!$V$6="",0,1),IF(②選手情報入力!$V$7="",0,1))))</f>
        <v/>
      </c>
      <c r="X208" t="str">
        <f>IF(E208="","",IF(②選手情報入力!V217="","",2))</f>
        <v/>
      </c>
    </row>
    <row r="209" spans="1:24">
      <c r="A209" t="str">
        <f>IF(E209="","",data_kyogisha!A209)</f>
        <v/>
      </c>
      <c r="B209" t="str">
        <f>IF(E209="","",①団体情報入力!$C$5)</f>
        <v/>
      </c>
      <c r="C209" t="str">
        <f>IF(A209="","",VLOOKUP(B209,Sheet6!C:D,2,0))</f>
        <v/>
      </c>
      <c r="E209" t="str">
        <f>IF(②選手情報入力!C218="","",②選手情報入力!C218)</f>
        <v/>
      </c>
      <c r="F209" t="str">
        <f>IF(E209="","",②選手情報入力!D218)</f>
        <v/>
      </c>
      <c r="G209" t="str">
        <f>IF(E209="","",IF(②選手情報入力!I218="男",1,2))</f>
        <v/>
      </c>
      <c r="H209" t="str">
        <f>IF(E209="","",VLOOKUP(data_kyogisha!Q209,Sheet3!A:G,2,0))</f>
        <v/>
      </c>
      <c r="I209" t="str">
        <f>IF(E209="","",IF(②選手情報入力!M218="","",②選手情報入力!M218))</f>
        <v/>
      </c>
      <c r="J209" s="28" t="str">
        <f>IF(E209="","",②選手情報入力!N218)</f>
        <v/>
      </c>
      <c r="K209" t="str">
        <f>IF(E209="","",VLOOKUP(data_kyogisha!U209,Sheet3!A:G,2,0))</f>
        <v/>
      </c>
      <c r="L209" t="str">
        <f>IF(E209="","",IF(②選手情報入力!P218="","",②選手情報入力!P218))</f>
        <v/>
      </c>
      <c r="M209" s="28" t="str">
        <f>IF(E209="","",②選手情報入力!Q218)</f>
        <v/>
      </c>
      <c r="N209" t="s">
        <v>1416</v>
      </c>
      <c r="O209" t="str">
        <f>IF(E209="","",IF(②選手情報入力!S218="","",②選手情報入力!S218))</f>
        <v/>
      </c>
      <c r="P209" t="s">
        <v>1416</v>
      </c>
      <c r="Q209" t="s">
        <v>1416</v>
      </c>
      <c r="R209" t="str">
        <f>IF(E209="","",IF(②選手情報入力!T218="","",IF(G209=1,IF(②選手情報入力!$U$6="","",②選手情報入力!$U$6),IF(②選手情報入力!$U$7="","",②選手情報入力!$U$7))))</f>
        <v/>
      </c>
      <c r="S209" t="str">
        <f>IF(E209="","",IF(②選手情報入力!T218="","",IF(G209=1,IF(②選手情報入力!$T$6="",0,1),IF(②選手情報入力!$T$7="",0,1))))</f>
        <v/>
      </c>
      <c r="T209" t="str">
        <f>IF(E209="","",IF(②選手情報入力!T218="","",2))</f>
        <v/>
      </c>
      <c r="U209" t="s">
        <v>1416</v>
      </c>
      <c r="V209" t="str">
        <f>IF(E209="","",IF(②選手情報入力!V218="","",IF(G209=1,IF(②選手情報入力!$W$6="","",②選手情報入力!$W$6),IF(②選手情報入力!$W$7="","",②選手情報入力!$W$7))))</f>
        <v/>
      </c>
      <c r="W209" t="str">
        <f>IF(E209="","",IF(②選手情報入力!V218="","",IF(G209=1,IF(②選手情報入力!$V$6="",0,1),IF(②選手情報入力!$V$7="",0,1))))</f>
        <v/>
      </c>
      <c r="X209" t="str">
        <f>IF(E209="","",IF(②選手情報入力!V218="","",2))</f>
        <v/>
      </c>
    </row>
    <row r="210" spans="1:24">
      <c r="A210" t="str">
        <f>IF(E210="","",data_kyogisha!A210)</f>
        <v/>
      </c>
      <c r="B210" t="str">
        <f>IF(E210="","",①団体情報入力!$C$5)</f>
        <v/>
      </c>
      <c r="C210" t="str">
        <f>IF(A210="","",VLOOKUP(B210,Sheet6!C:D,2,0))</f>
        <v/>
      </c>
      <c r="E210" t="str">
        <f>IF(②選手情報入力!C219="","",②選手情報入力!C219)</f>
        <v/>
      </c>
      <c r="F210" t="str">
        <f>IF(E210="","",②選手情報入力!D219)</f>
        <v/>
      </c>
      <c r="G210" t="str">
        <f>IF(E210="","",IF(②選手情報入力!I219="男",1,2))</f>
        <v/>
      </c>
      <c r="H210" t="str">
        <f>IF(E210="","",VLOOKUP(data_kyogisha!Q210,Sheet3!A:G,2,0))</f>
        <v/>
      </c>
      <c r="I210" t="str">
        <f>IF(E210="","",IF(②選手情報入力!M219="","",②選手情報入力!M219))</f>
        <v/>
      </c>
      <c r="J210" s="28" t="str">
        <f>IF(E210="","",②選手情報入力!N219)</f>
        <v/>
      </c>
      <c r="K210" t="str">
        <f>IF(E210="","",VLOOKUP(data_kyogisha!U210,Sheet3!A:G,2,0))</f>
        <v/>
      </c>
      <c r="L210" t="str">
        <f>IF(E210="","",IF(②選手情報入力!P219="","",②選手情報入力!P219))</f>
        <v/>
      </c>
      <c r="M210" s="28" t="str">
        <f>IF(E210="","",②選手情報入力!Q219)</f>
        <v/>
      </c>
      <c r="N210" t="s">
        <v>1416</v>
      </c>
      <c r="O210" t="str">
        <f>IF(E210="","",IF(②選手情報入力!S219="","",②選手情報入力!S219))</f>
        <v/>
      </c>
      <c r="P210" t="s">
        <v>1416</v>
      </c>
      <c r="Q210" t="s">
        <v>1416</v>
      </c>
      <c r="R210" t="str">
        <f>IF(E210="","",IF(②選手情報入力!T219="","",IF(G210=1,IF(②選手情報入力!$U$6="","",②選手情報入力!$U$6),IF(②選手情報入力!$U$7="","",②選手情報入力!$U$7))))</f>
        <v/>
      </c>
      <c r="S210" t="str">
        <f>IF(E210="","",IF(②選手情報入力!T219="","",IF(G210=1,IF(②選手情報入力!$T$6="",0,1),IF(②選手情報入力!$T$7="",0,1))))</f>
        <v/>
      </c>
      <c r="T210" t="str">
        <f>IF(E210="","",IF(②選手情報入力!T219="","",2))</f>
        <v/>
      </c>
      <c r="U210" t="s">
        <v>1416</v>
      </c>
      <c r="V210" t="str">
        <f>IF(E210="","",IF(②選手情報入力!V219="","",IF(G210=1,IF(②選手情報入力!$W$6="","",②選手情報入力!$W$6),IF(②選手情報入力!$W$7="","",②選手情報入力!$W$7))))</f>
        <v/>
      </c>
      <c r="W210" t="str">
        <f>IF(E210="","",IF(②選手情報入力!V219="","",IF(G210=1,IF(②選手情報入力!$V$6="",0,1),IF(②選手情報入力!$V$7="",0,1))))</f>
        <v/>
      </c>
      <c r="X210" t="str">
        <f>IF(E210="","",IF(②選手情報入力!V219="","",2))</f>
        <v/>
      </c>
    </row>
    <row r="211" spans="1:24">
      <c r="A211" t="str">
        <f>IF(E211="","",data_kyogisha!A211)</f>
        <v/>
      </c>
      <c r="B211" t="str">
        <f>IF(E211="","",①団体情報入力!$C$5)</f>
        <v/>
      </c>
      <c r="C211" t="str">
        <f>IF(A211="","",VLOOKUP(B211,Sheet6!C:D,2,0))</f>
        <v/>
      </c>
      <c r="E211" t="str">
        <f>IF(②選手情報入力!C220="","",②選手情報入力!C220)</f>
        <v/>
      </c>
      <c r="F211" t="str">
        <f>IF(E211="","",②選手情報入力!D220)</f>
        <v/>
      </c>
      <c r="G211" t="str">
        <f>IF(E211="","",IF(②選手情報入力!I220="男",1,2))</f>
        <v/>
      </c>
      <c r="H211" t="str">
        <f>IF(E211="","",VLOOKUP(data_kyogisha!Q211,Sheet3!A:G,2,0))</f>
        <v/>
      </c>
      <c r="I211" t="str">
        <f>IF(E211="","",IF(②選手情報入力!M220="","",②選手情報入力!M220))</f>
        <v/>
      </c>
      <c r="J211" s="28" t="str">
        <f>IF(E211="","",②選手情報入力!N220)</f>
        <v/>
      </c>
      <c r="K211" t="str">
        <f>IF(E211="","",VLOOKUP(data_kyogisha!U211,Sheet3!A:G,2,0))</f>
        <v/>
      </c>
      <c r="L211" t="str">
        <f>IF(E211="","",IF(②選手情報入力!P220="","",②選手情報入力!P220))</f>
        <v/>
      </c>
      <c r="M211" s="28" t="str">
        <f>IF(E211="","",②選手情報入力!Q220)</f>
        <v/>
      </c>
      <c r="N211" t="s">
        <v>1416</v>
      </c>
      <c r="O211" t="str">
        <f>IF(E211="","",IF(②選手情報入力!S220="","",②選手情報入力!S220))</f>
        <v/>
      </c>
      <c r="P211" t="s">
        <v>1416</v>
      </c>
      <c r="Q211" t="s">
        <v>1416</v>
      </c>
      <c r="R211" t="str">
        <f>IF(E211="","",IF(②選手情報入力!T220="","",IF(G211=1,IF(②選手情報入力!$U$6="","",②選手情報入力!$U$6),IF(②選手情報入力!$U$7="","",②選手情報入力!$U$7))))</f>
        <v/>
      </c>
      <c r="S211" t="str">
        <f>IF(E211="","",IF(②選手情報入力!T220="","",IF(G211=1,IF(②選手情報入力!$T$6="",0,1),IF(②選手情報入力!$T$7="",0,1))))</f>
        <v/>
      </c>
      <c r="T211" t="str">
        <f>IF(E211="","",IF(②選手情報入力!T220="","",2))</f>
        <v/>
      </c>
      <c r="U211" t="s">
        <v>1416</v>
      </c>
      <c r="V211" t="str">
        <f>IF(E211="","",IF(②選手情報入力!V220="","",IF(G211=1,IF(②選手情報入力!$W$6="","",②選手情報入力!$W$6),IF(②選手情報入力!$W$7="","",②選手情報入力!$W$7))))</f>
        <v/>
      </c>
      <c r="W211" t="str">
        <f>IF(E211="","",IF(②選手情報入力!V220="","",IF(G211=1,IF(②選手情報入力!$V$6="",0,1),IF(②選手情報入力!$V$7="",0,1))))</f>
        <v/>
      </c>
      <c r="X211" t="str">
        <f>IF(E211="","",IF(②選手情報入力!V220="","",2))</f>
        <v/>
      </c>
    </row>
    <row r="212" spans="1:24">
      <c r="A212" t="str">
        <f>IF(E212="","",data_kyogisha!A212)</f>
        <v/>
      </c>
      <c r="B212" t="str">
        <f>IF(E212="","",①団体情報入力!$C$5)</f>
        <v/>
      </c>
      <c r="C212" t="str">
        <f>IF(A212="","",VLOOKUP(B212,Sheet6!C:D,2,0))</f>
        <v/>
      </c>
      <c r="E212" t="str">
        <f>IF(②選手情報入力!C221="","",②選手情報入力!C221)</f>
        <v/>
      </c>
      <c r="F212" t="str">
        <f>IF(E212="","",②選手情報入力!D221)</f>
        <v/>
      </c>
      <c r="G212" t="str">
        <f>IF(E212="","",IF(②選手情報入力!I221="男",1,2))</f>
        <v/>
      </c>
      <c r="H212" t="str">
        <f>IF(E212="","",VLOOKUP(data_kyogisha!Q212,Sheet3!A:G,2,0))</f>
        <v/>
      </c>
      <c r="I212" t="str">
        <f>IF(E212="","",IF(②選手情報入力!M221="","",②選手情報入力!M221))</f>
        <v/>
      </c>
      <c r="J212" s="28" t="str">
        <f>IF(E212="","",②選手情報入力!N221)</f>
        <v/>
      </c>
      <c r="K212" t="str">
        <f>IF(E212="","",VLOOKUP(data_kyogisha!U212,Sheet3!A:G,2,0))</f>
        <v/>
      </c>
      <c r="L212" t="str">
        <f>IF(E212="","",IF(②選手情報入力!P221="","",②選手情報入力!P221))</f>
        <v/>
      </c>
      <c r="M212" s="28" t="str">
        <f>IF(E212="","",②選手情報入力!Q221)</f>
        <v/>
      </c>
      <c r="N212" t="s">
        <v>1416</v>
      </c>
      <c r="O212" t="str">
        <f>IF(E212="","",IF(②選手情報入力!S221="","",②選手情報入力!S221))</f>
        <v/>
      </c>
      <c r="P212" t="s">
        <v>1416</v>
      </c>
      <c r="Q212" t="s">
        <v>1416</v>
      </c>
      <c r="R212" t="str">
        <f>IF(E212="","",IF(②選手情報入力!T221="","",IF(G212=1,IF(②選手情報入力!$U$6="","",②選手情報入力!$U$6),IF(②選手情報入力!$U$7="","",②選手情報入力!$U$7))))</f>
        <v/>
      </c>
      <c r="S212" t="str">
        <f>IF(E212="","",IF(②選手情報入力!T221="","",IF(G212=1,IF(②選手情報入力!$T$6="",0,1),IF(②選手情報入力!$T$7="",0,1))))</f>
        <v/>
      </c>
      <c r="T212" t="str">
        <f>IF(E212="","",IF(②選手情報入力!T221="","",2))</f>
        <v/>
      </c>
      <c r="U212" t="s">
        <v>1416</v>
      </c>
      <c r="V212" t="str">
        <f>IF(E212="","",IF(②選手情報入力!V221="","",IF(G212=1,IF(②選手情報入力!$W$6="","",②選手情報入力!$W$6),IF(②選手情報入力!$W$7="","",②選手情報入力!$W$7))))</f>
        <v/>
      </c>
      <c r="W212" t="str">
        <f>IF(E212="","",IF(②選手情報入力!V221="","",IF(G212=1,IF(②選手情報入力!$V$6="",0,1),IF(②選手情報入力!$V$7="",0,1))))</f>
        <v/>
      </c>
      <c r="X212" t="str">
        <f>IF(E212="","",IF(②選手情報入力!V221="","",2))</f>
        <v/>
      </c>
    </row>
    <row r="213" spans="1:24">
      <c r="A213" t="str">
        <f>IF(E213="","",data_kyogisha!A213)</f>
        <v/>
      </c>
      <c r="B213" t="str">
        <f>IF(E213="","",①団体情報入力!$C$5)</f>
        <v/>
      </c>
      <c r="C213" t="str">
        <f>IF(A213="","",VLOOKUP(B213,Sheet6!C:D,2,0))</f>
        <v/>
      </c>
      <c r="E213" t="str">
        <f>IF(②選手情報入力!C222="","",②選手情報入力!C222)</f>
        <v/>
      </c>
      <c r="F213" t="str">
        <f>IF(E213="","",②選手情報入力!D222)</f>
        <v/>
      </c>
      <c r="G213" t="str">
        <f>IF(E213="","",IF(②選手情報入力!I222="男",1,2))</f>
        <v/>
      </c>
      <c r="H213" t="str">
        <f>IF(E213="","",VLOOKUP(data_kyogisha!Q213,Sheet3!A:G,2,0))</f>
        <v/>
      </c>
      <c r="I213" t="str">
        <f>IF(E213="","",IF(②選手情報入力!M222="","",②選手情報入力!M222))</f>
        <v/>
      </c>
      <c r="J213" s="28" t="str">
        <f>IF(E213="","",②選手情報入力!N222)</f>
        <v/>
      </c>
      <c r="K213" t="str">
        <f>IF(E213="","",VLOOKUP(data_kyogisha!U213,Sheet3!A:G,2,0))</f>
        <v/>
      </c>
      <c r="L213" t="str">
        <f>IF(E213="","",IF(②選手情報入力!P222="","",②選手情報入力!P222))</f>
        <v/>
      </c>
      <c r="M213" s="28" t="str">
        <f>IF(E213="","",②選手情報入力!Q222)</f>
        <v/>
      </c>
      <c r="N213" t="s">
        <v>1416</v>
      </c>
      <c r="O213" t="str">
        <f>IF(E213="","",IF(②選手情報入力!S222="","",②選手情報入力!S222))</f>
        <v/>
      </c>
      <c r="P213" t="s">
        <v>1416</v>
      </c>
      <c r="Q213" t="s">
        <v>1416</v>
      </c>
      <c r="R213" t="str">
        <f>IF(E213="","",IF(②選手情報入力!T222="","",IF(G213=1,IF(②選手情報入力!$U$6="","",②選手情報入力!$U$6),IF(②選手情報入力!$U$7="","",②選手情報入力!$U$7))))</f>
        <v/>
      </c>
      <c r="S213" t="str">
        <f>IF(E213="","",IF(②選手情報入力!T222="","",IF(G213=1,IF(②選手情報入力!$T$6="",0,1),IF(②選手情報入力!$T$7="",0,1))))</f>
        <v/>
      </c>
      <c r="T213" t="str">
        <f>IF(E213="","",IF(②選手情報入力!T222="","",2))</f>
        <v/>
      </c>
      <c r="U213" t="s">
        <v>1416</v>
      </c>
      <c r="V213" t="str">
        <f>IF(E213="","",IF(②選手情報入力!V222="","",IF(G213=1,IF(②選手情報入力!$W$6="","",②選手情報入力!$W$6),IF(②選手情報入力!$W$7="","",②選手情報入力!$W$7))))</f>
        <v/>
      </c>
      <c r="W213" t="str">
        <f>IF(E213="","",IF(②選手情報入力!V222="","",IF(G213=1,IF(②選手情報入力!$V$6="",0,1),IF(②選手情報入力!$V$7="",0,1))))</f>
        <v/>
      </c>
      <c r="X213" t="str">
        <f>IF(E213="","",IF(②選手情報入力!V222="","",2))</f>
        <v/>
      </c>
    </row>
    <row r="214" spans="1:24">
      <c r="A214" t="str">
        <f>IF(E214="","",data_kyogisha!A214)</f>
        <v/>
      </c>
      <c r="B214" t="str">
        <f>IF(E214="","",①団体情報入力!$C$5)</f>
        <v/>
      </c>
      <c r="C214" t="str">
        <f>IF(A214="","",VLOOKUP(B214,Sheet6!C:D,2,0))</f>
        <v/>
      </c>
      <c r="E214" t="str">
        <f>IF(②選手情報入力!C223="","",②選手情報入力!C223)</f>
        <v/>
      </c>
      <c r="F214" t="str">
        <f>IF(E214="","",②選手情報入力!D223)</f>
        <v/>
      </c>
      <c r="G214" t="str">
        <f>IF(E214="","",IF(②選手情報入力!I223="男",1,2))</f>
        <v/>
      </c>
      <c r="H214" t="str">
        <f>IF(E214="","",VLOOKUP(data_kyogisha!Q214,Sheet3!A:G,2,0))</f>
        <v/>
      </c>
      <c r="I214" t="str">
        <f>IF(E214="","",IF(②選手情報入力!M223="","",②選手情報入力!M223))</f>
        <v/>
      </c>
      <c r="J214" s="28" t="str">
        <f>IF(E214="","",②選手情報入力!N223)</f>
        <v/>
      </c>
      <c r="K214" t="str">
        <f>IF(E214="","",VLOOKUP(data_kyogisha!U214,Sheet3!A:G,2,0))</f>
        <v/>
      </c>
      <c r="L214" t="str">
        <f>IF(E214="","",IF(②選手情報入力!P223="","",②選手情報入力!P223))</f>
        <v/>
      </c>
      <c r="M214" s="28" t="str">
        <f>IF(E214="","",②選手情報入力!Q223)</f>
        <v/>
      </c>
      <c r="N214" t="s">
        <v>1416</v>
      </c>
      <c r="O214" t="str">
        <f>IF(E214="","",IF(②選手情報入力!S223="","",②選手情報入力!S223))</f>
        <v/>
      </c>
      <c r="P214" t="s">
        <v>1416</v>
      </c>
      <c r="Q214" t="s">
        <v>1416</v>
      </c>
      <c r="R214" t="str">
        <f>IF(E214="","",IF(②選手情報入力!T223="","",IF(G214=1,IF(②選手情報入力!$U$6="","",②選手情報入力!$U$6),IF(②選手情報入力!$U$7="","",②選手情報入力!$U$7))))</f>
        <v/>
      </c>
      <c r="S214" t="str">
        <f>IF(E214="","",IF(②選手情報入力!T223="","",IF(G214=1,IF(②選手情報入力!$T$6="",0,1),IF(②選手情報入力!$T$7="",0,1))))</f>
        <v/>
      </c>
      <c r="T214" t="str">
        <f>IF(E214="","",IF(②選手情報入力!T223="","",2))</f>
        <v/>
      </c>
      <c r="U214" t="s">
        <v>1416</v>
      </c>
      <c r="V214" t="str">
        <f>IF(E214="","",IF(②選手情報入力!V223="","",IF(G214=1,IF(②選手情報入力!$W$6="","",②選手情報入力!$W$6),IF(②選手情報入力!$W$7="","",②選手情報入力!$W$7))))</f>
        <v/>
      </c>
      <c r="W214" t="str">
        <f>IF(E214="","",IF(②選手情報入力!V223="","",IF(G214=1,IF(②選手情報入力!$V$6="",0,1),IF(②選手情報入力!$V$7="",0,1))))</f>
        <v/>
      </c>
      <c r="X214" t="str">
        <f>IF(E214="","",IF(②選手情報入力!V223="","",2))</f>
        <v/>
      </c>
    </row>
    <row r="215" spans="1:24">
      <c r="A215" t="str">
        <f>IF(E215="","",data_kyogisha!A215)</f>
        <v/>
      </c>
      <c r="B215" t="str">
        <f>IF(E215="","",①団体情報入力!$C$5)</f>
        <v/>
      </c>
      <c r="C215" t="str">
        <f>IF(A215="","",VLOOKUP(B215,Sheet6!C:D,2,0))</f>
        <v/>
      </c>
      <c r="E215" t="str">
        <f>IF(②選手情報入力!C224="","",②選手情報入力!C224)</f>
        <v/>
      </c>
      <c r="F215" t="str">
        <f>IF(E215="","",②選手情報入力!D224)</f>
        <v/>
      </c>
      <c r="G215" t="str">
        <f>IF(E215="","",IF(②選手情報入力!I224="男",1,2))</f>
        <v/>
      </c>
      <c r="H215" t="str">
        <f>IF(E215="","",VLOOKUP(data_kyogisha!Q215,Sheet3!A:G,2,0))</f>
        <v/>
      </c>
      <c r="I215" t="str">
        <f>IF(E215="","",IF(②選手情報入力!M224="","",②選手情報入力!M224))</f>
        <v/>
      </c>
      <c r="J215" s="28" t="str">
        <f>IF(E215="","",②選手情報入力!N224)</f>
        <v/>
      </c>
      <c r="K215" t="str">
        <f>IF(E215="","",VLOOKUP(data_kyogisha!U215,Sheet3!A:G,2,0))</f>
        <v/>
      </c>
      <c r="L215" t="str">
        <f>IF(E215="","",IF(②選手情報入力!P224="","",②選手情報入力!P224))</f>
        <v/>
      </c>
      <c r="M215" s="28" t="str">
        <f>IF(E215="","",②選手情報入力!Q224)</f>
        <v/>
      </c>
      <c r="N215" t="s">
        <v>1416</v>
      </c>
      <c r="O215" t="str">
        <f>IF(E215="","",IF(②選手情報入力!S224="","",②選手情報入力!S224))</f>
        <v/>
      </c>
      <c r="P215" t="s">
        <v>1416</v>
      </c>
      <c r="Q215" t="s">
        <v>1416</v>
      </c>
      <c r="R215" t="str">
        <f>IF(E215="","",IF(②選手情報入力!T224="","",IF(G215=1,IF(②選手情報入力!$U$6="","",②選手情報入力!$U$6),IF(②選手情報入力!$U$7="","",②選手情報入力!$U$7))))</f>
        <v/>
      </c>
      <c r="S215" t="str">
        <f>IF(E215="","",IF(②選手情報入力!T224="","",IF(G215=1,IF(②選手情報入力!$T$6="",0,1),IF(②選手情報入力!$T$7="",0,1))))</f>
        <v/>
      </c>
      <c r="T215" t="str">
        <f>IF(E215="","",IF(②選手情報入力!T224="","",2))</f>
        <v/>
      </c>
      <c r="U215" t="s">
        <v>1416</v>
      </c>
      <c r="V215" t="str">
        <f>IF(E215="","",IF(②選手情報入力!V224="","",IF(G215=1,IF(②選手情報入力!$W$6="","",②選手情報入力!$W$6),IF(②選手情報入力!$W$7="","",②選手情報入力!$W$7))))</f>
        <v/>
      </c>
      <c r="W215" t="str">
        <f>IF(E215="","",IF(②選手情報入力!V224="","",IF(G215=1,IF(②選手情報入力!$V$6="",0,1),IF(②選手情報入力!$V$7="",0,1))))</f>
        <v/>
      </c>
      <c r="X215" t="str">
        <f>IF(E215="","",IF(②選手情報入力!V224="","",2))</f>
        <v/>
      </c>
    </row>
    <row r="216" spans="1:24">
      <c r="A216" t="str">
        <f>IF(E216="","",data_kyogisha!A216)</f>
        <v/>
      </c>
      <c r="B216" t="str">
        <f>IF(E216="","",①団体情報入力!$C$5)</f>
        <v/>
      </c>
      <c r="C216" t="str">
        <f>IF(A216="","",VLOOKUP(B216,Sheet6!C:D,2,0))</f>
        <v/>
      </c>
      <c r="E216" t="str">
        <f>IF(②選手情報入力!C225="","",②選手情報入力!C225)</f>
        <v/>
      </c>
      <c r="F216" t="str">
        <f>IF(E216="","",②選手情報入力!D225)</f>
        <v/>
      </c>
      <c r="G216" t="str">
        <f>IF(E216="","",IF(②選手情報入力!I225="男",1,2))</f>
        <v/>
      </c>
      <c r="H216" t="str">
        <f>IF(E216="","",VLOOKUP(data_kyogisha!Q216,Sheet3!A:G,2,0))</f>
        <v/>
      </c>
      <c r="I216" t="str">
        <f>IF(E216="","",IF(②選手情報入力!M225="","",②選手情報入力!M225))</f>
        <v/>
      </c>
      <c r="J216" s="28" t="str">
        <f>IF(E216="","",②選手情報入力!N225)</f>
        <v/>
      </c>
      <c r="K216" t="str">
        <f>IF(E216="","",VLOOKUP(data_kyogisha!U216,Sheet3!A:G,2,0))</f>
        <v/>
      </c>
      <c r="L216" t="str">
        <f>IF(E216="","",IF(②選手情報入力!P225="","",②選手情報入力!P225))</f>
        <v/>
      </c>
      <c r="M216" s="28" t="str">
        <f>IF(E216="","",②選手情報入力!Q225)</f>
        <v/>
      </c>
      <c r="N216" t="s">
        <v>1416</v>
      </c>
      <c r="O216" t="str">
        <f>IF(E216="","",IF(②選手情報入力!S225="","",②選手情報入力!S225))</f>
        <v/>
      </c>
      <c r="P216" t="s">
        <v>1416</v>
      </c>
      <c r="Q216" t="s">
        <v>1416</v>
      </c>
      <c r="R216" t="str">
        <f>IF(E216="","",IF(②選手情報入力!T225="","",IF(G216=1,IF(②選手情報入力!$U$6="","",②選手情報入力!$U$6),IF(②選手情報入力!$U$7="","",②選手情報入力!$U$7))))</f>
        <v/>
      </c>
      <c r="S216" t="str">
        <f>IF(E216="","",IF(②選手情報入力!T225="","",IF(G216=1,IF(②選手情報入力!$T$6="",0,1),IF(②選手情報入力!$T$7="",0,1))))</f>
        <v/>
      </c>
      <c r="T216" t="str">
        <f>IF(E216="","",IF(②選手情報入力!T225="","",2))</f>
        <v/>
      </c>
      <c r="U216" t="s">
        <v>1416</v>
      </c>
      <c r="V216" t="str">
        <f>IF(E216="","",IF(②選手情報入力!V225="","",IF(G216=1,IF(②選手情報入力!$W$6="","",②選手情報入力!$W$6),IF(②選手情報入力!$W$7="","",②選手情報入力!$W$7))))</f>
        <v/>
      </c>
      <c r="W216" t="str">
        <f>IF(E216="","",IF(②選手情報入力!V225="","",IF(G216=1,IF(②選手情報入力!$V$6="",0,1),IF(②選手情報入力!$V$7="",0,1))))</f>
        <v/>
      </c>
      <c r="X216" t="str">
        <f>IF(E216="","",IF(②選手情報入力!V225="","",2))</f>
        <v/>
      </c>
    </row>
    <row r="217" spans="1:24">
      <c r="A217" t="str">
        <f>IF(E217="","",data_kyogisha!A217)</f>
        <v/>
      </c>
      <c r="B217" t="str">
        <f>IF(E217="","",①団体情報入力!$C$5)</f>
        <v/>
      </c>
      <c r="C217" t="str">
        <f>IF(A217="","",VLOOKUP(B217,Sheet6!C:D,2,0))</f>
        <v/>
      </c>
      <c r="E217" t="str">
        <f>IF(②選手情報入力!C226="","",②選手情報入力!C226)</f>
        <v/>
      </c>
      <c r="F217" t="str">
        <f>IF(E217="","",②選手情報入力!D226)</f>
        <v/>
      </c>
      <c r="G217" t="str">
        <f>IF(E217="","",IF(②選手情報入力!I226="男",1,2))</f>
        <v/>
      </c>
      <c r="H217" t="str">
        <f>IF(E217="","",VLOOKUP(data_kyogisha!Q217,Sheet3!A:G,2,0))</f>
        <v/>
      </c>
      <c r="I217" t="str">
        <f>IF(E217="","",IF(②選手情報入力!M226="","",②選手情報入力!M226))</f>
        <v/>
      </c>
      <c r="J217" s="28" t="str">
        <f>IF(E217="","",②選手情報入力!N226)</f>
        <v/>
      </c>
      <c r="K217" t="str">
        <f>IF(E217="","",VLOOKUP(data_kyogisha!U217,Sheet3!A:G,2,0))</f>
        <v/>
      </c>
      <c r="L217" t="str">
        <f>IF(E217="","",IF(②選手情報入力!P226="","",②選手情報入力!P226))</f>
        <v/>
      </c>
      <c r="M217" s="28" t="str">
        <f>IF(E217="","",②選手情報入力!Q226)</f>
        <v/>
      </c>
      <c r="N217" t="s">
        <v>1416</v>
      </c>
      <c r="O217" t="str">
        <f>IF(E217="","",IF(②選手情報入力!S226="","",②選手情報入力!S226))</f>
        <v/>
      </c>
      <c r="P217" t="s">
        <v>1416</v>
      </c>
      <c r="Q217" t="s">
        <v>1416</v>
      </c>
      <c r="R217" t="str">
        <f>IF(E217="","",IF(②選手情報入力!T226="","",IF(G217=1,IF(②選手情報入力!$U$6="","",②選手情報入力!$U$6),IF(②選手情報入力!$U$7="","",②選手情報入力!$U$7))))</f>
        <v/>
      </c>
      <c r="S217" t="str">
        <f>IF(E217="","",IF(②選手情報入力!T226="","",IF(G217=1,IF(②選手情報入力!$T$6="",0,1),IF(②選手情報入力!$T$7="",0,1))))</f>
        <v/>
      </c>
      <c r="T217" t="str">
        <f>IF(E217="","",IF(②選手情報入力!T226="","",2))</f>
        <v/>
      </c>
      <c r="U217" t="s">
        <v>1416</v>
      </c>
      <c r="V217" t="str">
        <f>IF(E217="","",IF(②選手情報入力!V226="","",IF(G217=1,IF(②選手情報入力!$W$6="","",②選手情報入力!$W$6),IF(②選手情報入力!$W$7="","",②選手情報入力!$W$7))))</f>
        <v/>
      </c>
      <c r="W217" t="str">
        <f>IF(E217="","",IF(②選手情報入力!V226="","",IF(G217=1,IF(②選手情報入力!$V$6="",0,1),IF(②選手情報入力!$V$7="",0,1))))</f>
        <v/>
      </c>
      <c r="X217" t="str">
        <f>IF(E217="","",IF(②選手情報入力!V226="","",2))</f>
        <v/>
      </c>
    </row>
    <row r="218" spans="1:24">
      <c r="A218" t="str">
        <f>IF(E218="","",data_kyogisha!A218)</f>
        <v/>
      </c>
      <c r="B218" t="str">
        <f>IF(E218="","",①団体情報入力!$C$5)</f>
        <v/>
      </c>
      <c r="C218" t="str">
        <f>IF(A218="","",VLOOKUP(B218,Sheet6!C:D,2,0))</f>
        <v/>
      </c>
      <c r="E218" t="str">
        <f>IF(②選手情報入力!C227="","",②選手情報入力!C227)</f>
        <v/>
      </c>
      <c r="F218" t="str">
        <f>IF(E218="","",②選手情報入力!D227)</f>
        <v/>
      </c>
      <c r="G218" t="str">
        <f>IF(E218="","",IF(②選手情報入力!I227="男",1,2))</f>
        <v/>
      </c>
      <c r="H218" t="str">
        <f>IF(E218="","",VLOOKUP(data_kyogisha!Q218,Sheet3!A:G,2,0))</f>
        <v/>
      </c>
      <c r="I218" t="str">
        <f>IF(E218="","",IF(②選手情報入力!M227="","",②選手情報入力!M227))</f>
        <v/>
      </c>
      <c r="J218" s="28" t="str">
        <f>IF(E218="","",②選手情報入力!N227)</f>
        <v/>
      </c>
      <c r="K218" t="str">
        <f>IF(E218="","",VLOOKUP(data_kyogisha!U218,Sheet3!A:G,2,0))</f>
        <v/>
      </c>
      <c r="L218" t="str">
        <f>IF(E218="","",IF(②選手情報入力!P227="","",②選手情報入力!P227))</f>
        <v/>
      </c>
      <c r="M218" s="28" t="str">
        <f>IF(E218="","",②選手情報入力!Q227)</f>
        <v/>
      </c>
      <c r="N218" t="s">
        <v>1416</v>
      </c>
      <c r="O218" t="str">
        <f>IF(E218="","",IF(②選手情報入力!S227="","",②選手情報入力!S227))</f>
        <v/>
      </c>
      <c r="P218" t="s">
        <v>1416</v>
      </c>
      <c r="Q218" t="s">
        <v>1416</v>
      </c>
      <c r="R218" t="str">
        <f>IF(E218="","",IF(②選手情報入力!T227="","",IF(G218=1,IF(②選手情報入力!$U$6="","",②選手情報入力!$U$6),IF(②選手情報入力!$U$7="","",②選手情報入力!$U$7))))</f>
        <v/>
      </c>
      <c r="S218" t="str">
        <f>IF(E218="","",IF(②選手情報入力!T227="","",IF(G218=1,IF(②選手情報入力!$T$6="",0,1),IF(②選手情報入力!$T$7="",0,1))))</f>
        <v/>
      </c>
      <c r="T218" t="str">
        <f>IF(E218="","",IF(②選手情報入力!T227="","",2))</f>
        <v/>
      </c>
      <c r="U218" t="s">
        <v>1416</v>
      </c>
      <c r="V218" t="str">
        <f>IF(E218="","",IF(②選手情報入力!V227="","",IF(G218=1,IF(②選手情報入力!$W$6="","",②選手情報入力!$W$6),IF(②選手情報入力!$W$7="","",②選手情報入力!$W$7))))</f>
        <v/>
      </c>
      <c r="W218" t="str">
        <f>IF(E218="","",IF(②選手情報入力!V227="","",IF(G218=1,IF(②選手情報入力!$V$6="",0,1),IF(②選手情報入力!$V$7="",0,1))))</f>
        <v/>
      </c>
      <c r="X218" t="str">
        <f>IF(E218="","",IF(②選手情報入力!V227="","",2))</f>
        <v/>
      </c>
    </row>
    <row r="219" spans="1:24">
      <c r="A219" t="str">
        <f>IF(E219="","",data_kyogisha!A219)</f>
        <v/>
      </c>
      <c r="B219" t="str">
        <f>IF(E219="","",①団体情報入力!$C$5)</f>
        <v/>
      </c>
      <c r="C219" t="str">
        <f>IF(A219="","",VLOOKUP(B219,Sheet6!C:D,2,0))</f>
        <v/>
      </c>
      <c r="E219" t="str">
        <f>IF(②選手情報入力!C228="","",②選手情報入力!C228)</f>
        <v/>
      </c>
      <c r="F219" t="str">
        <f>IF(E219="","",②選手情報入力!D228)</f>
        <v/>
      </c>
      <c r="G219" t="str">
        <f>IF(E219="","",IF(②選手情報入力!I228="男",1,2))</f>
        <v/>
      </c>
      <c r="H219" t="str">
        <f>IF(E219="","",VLOOKUP(data_kyogisha!Q219,Sheet3!A:G,2,0))</f>
        <v/>
      </c>
      <c r="I219" t="str">
        <f>IF(E219="","",IF(②選手情報入力!M228="","",②選手情報入力!M228))</f>
        <v/>
      </c>
      <c r="J219" s="28" t="str">
        <f>IF(E219="","",②選手情報入力!N228)</f>
        <v/>
      </c>
      <c r="K219" t="str">
        <f>IF(E219="","",VLOOKUP(data_kyogisha!U219,Sheet3!A:G,2,0))</f>
        <v/>
      </c>
      <c r="L219" t="str">
        <f>IF(E219="","",IF(②選手情報入力!P228="","",②選手情報入力!P228))</f>
        <v/>
      </c>
      <c r="M219" s="28" t="str">
        <f>IF(E219="","",②選手情報入力!Q228)</f>
        <v/>
      </c>
      <c r="N219" t="s">
        <v>1416</v>
      </c>
      <c r="O219" t="str">
        <f>IF(E219="","",IF(②選手情報入力!S228="","",②選手情報入力!S228))</f>
        <v/>
      </c>
      <c r="P219" t="s">
        <v>1416</v>
      </c>
      <c r="Q219" t="s">
        <v>1416</v>
      </c>
      <c r="R219" t="str">
        <f>IF(E219="","",IF(②選手情報入力!T228="","",IF(G219=1,IF(②選手情報入力!$U$6="","",②選手情報入力!$U$6),IF(②選手情報入力!$U$7="","",②選手情報入力!$U$7))))</f>
        <v/>
      </c>
      <c r="S219" t="str">
        <f>IF(E219="","",IF(②選手情報入力!T228="","",IF(G219=1,IF(②選手情報入力!$T$6="",0,1),IF(②選手情報入力!$T$7="",0,1))))</f>
        <v/>
      </c>
      <c r="T219" t="str">
        <f>IF(E219="","",IF(②選手情報入力!T228="","",2))</f>
        <v/>
      </c>
      <c r="U219" t="s">
        <v>1416</v>
      </c>
      <c r="V219" t="str">
        <f>IF(E219="","",IF(②選手情報入力!V228="","",IF(G219=1,IF(②選手情報入力!$W$6="","",②選手情報入力!$W$6),IF(②選手情報入力!$W$7="","",②選手情報入力!$W$7))))</f>
        <v/>
      </c>
      <c r="W219" t="str">
        <f>IF(E219="","",IF(②選手情報入力!V228="","",IF(G219=1,IF(②選手情報入力!$V$6="",0,1),IF(②選手情報入力!$V$7="",0,1))))</f>
        <v/>
      </c>
      <c r="X219" t="str">
        <f>IF(E219="","",IF(②選手情報入力!V228="","",2))</f>
        <v/>
      </c>
    </row>
    <row r="220" spans="1:24">
      <c r="A220" t="str">
        <f>IF(E220="","",data_kyogisha!A220)</f>
        <v/>
      </c>
      <c r="B220" t="str">
        <f>IF(E220="","",①団体情報入力!$C$5)</f>
        <v/>
      </c>
      <c r="C220" t="str">
        <f>IF(A220="","",VLOOKUP(B220,Sheet6!C:D,2,0))</f>
        <v/>
      </c>
      <c r="E220" t="str">
        <f>IF(②選手情報入力!C229="","",②選手情報入力!C229)</f>
        <v/>
      </c>
      <c r="F220" t="str">
        <f>IF(E220="","",②選手情報入力!D229)</f>
        <v/>
      </c>
      <c r="G220" t="str">
        <f>IF(E220="","",IF(②選手情報入力!I229="男",1,2))</f>
        <v/>
      </c>
      <c r="H220" t="str">
        <f>IF(E220="","",VLOOKUP(data_kyogisha!Q220,Sheet3!A:G,2,0))</f>
        <v/>
      </c>
      <c r="I220" t="str">
        <f>IF(E220="","",IF(②選手情報入力!M229="","",②選手情報入力!M229))</f>
        <v/>
      </c>
      <c r="J220" s="28" t="str">
        <f>IF(E220="","",②選手情報入力!N229)</f>
        <v/>
      </c>
      <c r="K220" t="str">
        <f>IF(E220="","",VLOOKUP(data_kyogisha!U220,Sheet3!A:G,2,0))</f>
        <v/>
      </c>
      <c r="L220" t="str">
        <f>IF(E220="","",IF(②選手情報入力!P229="","",②選手情報入力!P229))</f>
        <v/>
      </c>
      <c r="M220" s="28" t="str">
        <f>IF(E220="","",②選手情報入力!Q229)</f>
        <v/>
      </c>
      <c r="N220" t="s">
        <v>1416</v>
      </c>
      <c r="O220" t="str">
        <f>IF(E220="","",IF(②選手情報入力!S229="","",②選手情報入力!S229))</f>
        <v/>
      </c>
      <c r="P220" t="s">
        <v>1416</v>
      </c>
      <c r="Q220" t="s">
        <v>1416</v>
      </c>
      <c r="R220" t="str">
        <f>IF(E220="","",IF(②選手情報入力!T229="","",IF(G220=1,IF(②選手情報入力!$U$6="","",②選手情報入力!$U$6),IF(②選手情報入力!$U$7="","",②選手情報入力!$U$7))))</f>
        <v/>
      </c>
      <c r="S220" t="str">
        <f>IF(E220="","",IF(②選手情報入力!T229="","",IF(G220=1,IF(②選手情報入力!$T$6="",0,1),IF(②選手情報入力!$T$7="",0,1))))</f>
        <v/>
      </c>
      <c r="T220" t="str">
        <f>IF(E220="","",IF(②選手情報入力!T229="","",2))</f>
        <v/>
      </c>
      <c r="U220" t="s">
        <v>1416</v>
      </c>
      <c r="V220" t="str">
        <f>IF(E220="","",IF(②選手情報入力!V229="","",IF(G220=1,IF(②選手情報入力!$W$6="","",②選手情報入力!$W$6),IF(②選手情報入力!$W$7="","",②選手情報入力!$W$7))))</f>
        <v/>
      </c>
      <c r="W220" t="str">
        <f>IF(E220="","",IF(②選手情報入力!V229="","",IF(G220=1,IF(②選手情報入力!$V$6="",0,1),IF(②選手情報入力!$V$7="",0,1))))</f>
        <v/>
      </c>
      <c r="X220" t="str">
        <f>IF(E220="","",IF(②選手情報入力!V229="","",2))</f>
        <v/>
      </c>
    </row>
    <row r="221" spans="1:24">
      <c r="A221" t="str">
        <f>IF(E221="","",data_kyogisha!A221)</f>
        <v/>
      </c>
      <c r="B221" t="str">
        <f>IF(E221="","",①団体情報入力!$C$5)</f>
        <v/>
      </c>
      <c r="C221" t="str">
        <f>IF(A221="","",VLOOKUP(B221,Sheet6!C:D,2,0))</f>
        <v/>
      </c>
      <c r="E221" t="str">
        <f>IF(②選手情報入力!C230="","",②選手情報入力!C230)</f>
        <v/>
      </c>
      <c r="F221" t="str">
        <f>IF(E221="","",②選手情報入力!D230)</f>
        <v/>
      </c>
      <c r="G221" t="str">
        <f>IF(E221="","",IF(②選手情報入力!I230="男",1,2))</f>
        <v/>
      </c>
      <c r="H221" t="str">
        <f>IF(E221="","",VLOOKUP(data_kyogisha!Q221,Sheet3!A:G,2,0))</f>
        <v/>
      </c>
      <c r="I221" t="str">
        <f>IF(E221="","",IF(②選手情報入力!M230="","",②選手情報入力!M230))</f>
        <v/>
      </c>
      <c r="J221" s="28" t="str">
        <f>IF(E221="","",②選手情報入力!N230)</f>
        <v/>
      </c>
      <c r="K221" t="str">
        <f>IF(E221="","",VLOOKUP(data_kyogisha!U221,Sheet3!A:G,2,0))</f>
        <v/>
      </c>
      <c r="L221" t="str">
        <f>IF(E221="","",IF(②選手情報入力!P230="","",②選手情報入力!P230))</f>
        <v/>
      </c>
      <c r="M221" s="28" t="str">
        <f>IF(E221="","",②選手情報入力!Q230)</f>
        <v/>
      </c>
      <c r="N221" t="s">
        <v>1416</v>
      </c>
      <c r="O221" t="str">
        <f>IF(E221="","",IF(②選手情報入力!S230="","",②選手情報入力!S230))</f>
        <v/>
      </c>
      <c r="P221" t="s">
        <v>1416</v>
      </c>
      <c r="Q221" t="s">
        <v>1416</v>
      </c>
      <c r="R221" t="str">
        <f>IF(E221="","",IF(②選手情報入力!T230="","",IF(G221=1,IF(②選手情報入力!$U$6="","",②選手情報入力!$U$6),IF(②選手情報入力!$U$7="","",②選手情報入力!$U$7))))</f>
        <v/>
      </c>
      <c r="S221" t="str">
        <f>IF(E221="","",IF(②選手情報入力!T230="","",IF(G221=1,IF(②選手情報入力!$T$6="",0,1),IF(②選手情報入力!$T$7="",0,1))))</f>
        <v/>
      </c>
      <c r="T221" t="str">
        <f>IF(E221="","",IF(②選手情報入力!T230="","",2))</f>
        <v/>
      </c>
      <c r="U221" t="s">
        <v>1416</v>
      </c>
      <c r="V221" t="str">
        <f>IF(E221="","",IF(②選手情報入力!V230="","",IF(G221=1,IF(②選手情報入力!$W$6="","",②選手情報入力!$W$6),IF(②選手情報入力!$W$7="","",②選手情報入力!$W$7))))</f>
        <v/>
      </c>
      <c r="W221" t="str">
        <f>IF(E221="","",IF(②選手情報入力!V230="","",IF(G221=1,IF(②選手情報入力!$V$6="",0,1),IF(②選手情報入力!$V$7="",0,1))))</f>
        <v/>
      </c>
      <c r="X221" t="str">
        <f>IF(E221="","",IF(②選手情報入力!V230="","",2))</f>
        <v/>
      </c>
    </row>
    <row r="222" spans="1:24">
      <c r="A222" t="str">
        <f>IF(E222="","",data_kyogisha!A222)</f>
        <v/>
      </c>
      <c r="B222" t="str">
        <f>IF(E222="","",①団体情報入力!$C$5)</f>
        <v/>
      </c>
      <c r="C222" t="str">
        <f>IF(A222="","",VLOOKUP(B222,Sheet6!C:D,2,0))</f>
        <v/>
      </c>
      <c r="E222" t="str">
        <f>IF(②選手情報入力!C231="","",②選手情報入力!C231)</f>
        <v/>
      </c>
      <c r="F222" t="str">
        <f>IF(E222="","",②選手情報入力!D231)</f>
        <v/>
      </c>
      <c r="G222" t="str">
        <f>IF(E222="","",IF(②選手情報入力!I231="男",1,2))</f>
        <v/>
      </c>
      <c r="H222" t="str">
        <f>IF(E222="","",VLOOKUP(data_kyogisha!Q222,Sheet3!A:G,2,0))</f>
        <v/>
      </c>
      <c r="I222" t="str">
        <f>IF(E222="","",IF(②選手情報入力!M231="","",②選手情報入力!M231))</f>
        <v/>
      </c>
      <c r="J222" s="28" t="str">
        <f>IF(E222="","",②選手情報入力!N231)</f>
        <v/>
      </c>
      <c r="K222" t="str">
        <f>IF(E222="","",VLOOKUP(data_kyogisha!U222,Sheet3!A:G,2,0))</f>
        <v/>
      </c>
      <c r="L222" t="str">
        <f>IF(E222="","",IF(②選手情報入力!P231="","",②選手情報入力!P231))</f>
        <v/>
      </c>
      <c r="M222" s="28" t="str">
        <f>IF(E222="","",②選手情報入力!Q231)</f>
        <v/>
      </c>
      <c r="N222" t="s">
        <v>1416</v>
      </c>
      <c r="O222" t="str">
        <f>IF(E222="","",IF(②選手情報入力!S231="","",②選手情報入力!S231))</f>
        <v/>
      </c>
      <c r="P222" t="s">
        <v>1416</v>
      </c>
      <c r="Q222" t="s">
        <v>1416</v>
      </c>
      <c r="R222" t="str">
        <f>IF(E222="","",IF(②選手情報入力!T231="","",IF(G222=1,IF(②選手情報入力!$U$6="","",②選手情報入力!$U$6),IF(②選手情報入力!$U$7="","",②選手情報入力!$U$7))))</f>
        <v/>
      </c>
      <c r="S222" t="str">
        <f>IF(E222="","",IF(②選手情報入力!T231="","",IF(G222=1,IF(②選手情報入力!$T$6="",0,1),IF(②選手情報入力!$T$7="",0,1))))</f>
        <v/>
      </c>
      <c r="T222" t="str">
        <f>IF(E222="","",IF(②選手情報入力!T231="","",2))</f>
        <v/>
      </c>
      <c r="U222" t="s">
        <v>1416</v>
      </c>
      <c r="V222" t="str">
        <f>IF(E222="","",IF(②選手情報入力!V231="","",IF(G222=1,IF(②選手情報入力!$W$6="","",②選手情報入力!$W$6),IF(②選手情報入力!$W$7="","",②選手情報入力!$W$7))))</f>
        <v/>
      </c>
      <c r="W222" t="str">
        <f>IF(E222="","",IF(②選手情報入力!V231="","",IF(G222=1,IF(②選手情報入力!$V$6="",0,1),IF(②選手情報入力!$V$7="",0,1))))</f>
        <v/>
      </c>
      <c r="X222" t="str">
        <f>IF(E222="","",IF(②選手情報入力!V231="","",2))</f>
        <v/>
      </c>
    </row>
    <row r="223" spans="1:24">
      <c r="A223" t="str">
        <f>IF(E223="","",data_kyogisha!A223)</f>
        <v/>
      </c>
      <c r="B223" t="str">
        <f>IF(E223="","",①団体情報入力!$C$5)</f>
        <v/>
      </c>
      <c r="C223" t="str">
        <f>IF(A223="","",VLOOKUP(B223,Sheet6!C:D,2,0))</f>
        <v/>
      </c>
      <c r="E223" t="str">
        <f>IF(②選手情報入力!C232="","",②選手情報入力!C232)</f>
        <v/>
      </c>
      <c r="F223" t="str">
        <f>IF(E223="","",②選手情報入力!D232)</f>
        <v/>
      </c>
      <c r="G223" t="str">
        <f>IF(E223="","",IF(②選手情報入力!I232="男",1,2))</f>
        <v/>
      </c>
      <c r="H223" t="str">
        <f>IF(E223="","",VLOOKUP(data_kyogisha!Q223,Sheet3!A:G,2,0))</f>
        <v/>
      </c>
      <c r="I223" t="str">
        <f>IF(E223="","",IF(②選手情報入力!M232="","",②選手情報入力!M232))</f>
        <v/>
      </c>
      <c r="J223" s="28" t="str">
        <f>IF(E223="","",②選手情報入力!N232)</f>
        <v/>
      </c>
      <c r="K223" t="str">
        <f>IF(E223="","",VLOOKUP(data_kyogisha!U223,Sheet3!A:G,2,0))</f>
        <v/>
      </c>
      <c r="L223" t="str">
        <f>IF(E223="","",IF(②選手情報入力!P232="","",②選手情報入力!P232))</f>
        <v/>
      </c>
      <c r="M223" s="28" t="str">
        <f>IF(E223="","",②選手情報入力!Q232)</f>
        <v/>
      </c>
      <c r="N223" t="s">
        <v>1416</v>
      </c>
      <c r="O223" t="str">
        <f>IF(E223="","",IF(②選手情報入力!S232="","",②選手情報入力!S232))</f>
        <v/>
      </c>
      <c r="P223" t="s">
        <v>1416</v>
      </c>
      <c r="Q223" t="s">
        <v>1416</v>
      </c>
      <c r="R223" t="str">
        <f>IF(E223="","",IF(②選手情報入力!T232="","",IF(G223=1,IF(②選手情報入力!$U$6="","",②選手情報入力!$U$6),IF(②選手情報入力!$U$7="","",②選手情報入力!$U$7))))</f>
        <v/>
      </c>
      <c r="S223" t="str">
        <f>IF(E223="","",IF(②選手情報入力!T232="","",IF(G223=1,IF(②選手情報入力!$T$6="",0,1),IF(②選手情報入力!$T$7="",0,1))))</f>
        <v/>
      </c>
      <c r="T223" t="str">
        <f>IF(E223="","",IF(②選手情報入力!T232="","",2))</f>
        <v/>
      </c>
      <c r="U223" t="s">
        <v>1416</v>
      </c>
      <c r="V223" t="str">
        <f>IF(E223="","",IF(②選手情報入力!V232="","",IF(G223=1,IF(②選手情報入力!$W$6="","",②選手情報入力!$W$6),IF(②選手情報入力!$W$7="","",②選手情報入力!$W$7))))</f>
        <v/>
      </c>
      <c r="W223" t="str">
        <f>IF(E223="","",IF(②選手情報入力!V232="","",IF(G223=1,IF(②選手情報入力!$V$6="",0,1),IF(②選手情報入力!$V$7="",0,1))))</f>
        <v/>
      </c>
      <c r="X223" t="str">
        <f>IF(E223="","",IF(②選手情報入力!V232="","",2))</f>
        <v/>
      </c>
    </row>
    <row r="224" spans="1:24">
      <c r="A224" t="str">
        <f>IF(E224="","",data_kyogisha!A224)</f>
        <v/>
      </c>
      <c r="B224" t="str">
        <f>IF(E224="","",①団体情報入力!$C$5)</f>
        <v/>
      </c>
      <c r="C224" t="str">
        <f>IF(A224="","",VLOOKUP(B224,Sheet6!C:D,2,0))</f>
        <v/>
      </c>
      <c r="E224" t="str">
        <f>IF(②選手情報入力!C233="","",②選手情報入力!C233)</f>
        <v/>
      </c>
      <c r="F224" t="str">
        <f>IF(E224="","",②選手情報入力!D233)</f>
        <v/>
      </c>
      <c r="G224" t="str">
        <f>IF(E224="","",IF(②選手情報入力!I233="男",1,2))</f>
        <v/>
      </c>
      <c r="H224" t="str">
        <f>IF(E224="","",VLOOKUP(data_kyogisha!Q224,Sheet3!A:G,2,0))</f>
        <v/>
      </c>
      <c r="I224" t="str">
        <f>IF(E224="","",IF(②選手情報入力!M233="","",②選手情報入力!M233))</f>
        <v/>
      </c>
      <c r="J224" s="28" t="str">
        <f>IF(E224="","",②選手情報入力!N233)</f>
        <v/>
      </c>
      <c r="K224" t="str">
        <f>IF(E224="","",VLOOKUP(data_kyogisha!U224,Sheet3!A:G,2,0))</f>
        <v/>
      </c>
      <c r="L224" t="str">
        <f>IF(E224="","",IF(②選手情報入力!P233="","",②選手情報入力!P233))</f>
        <v/>
      </c>
      <c r="M224" s="28" t="str">
        <f>IF(E224="","",②選手情報入力!Q233)</f>
        <v/>
      </c>
      <c r="N224" t="s">
        <v>1416</v>
      </c>
      <c r="O224" t="str">
        <f>IF(E224="","",IF(②選手情報入力!S233="","",②選手情報入力!S233))</f>
        <v/>
      </c>
      <c r="P224" t="s">
        <v>1416</v>
      </c>
      <c r="Q224" t="s">
        <v>1416</v>
      </c>
      <c r="R224" t="str">
        <f>IF(E224="","",IF(②選手情報入力!T233="","",IF(G224=1,IF(②選手情報入力!$U$6="","",②選手情報入力!$U$6),IF(②選手情報入力!$U$7="","",②選手情報入力!$U$7))))</f>
        <v/>
      </c>
      <c r="S224" t="str">
        <f>IF(E224="","",IF(②選手情報入力!T233="","",IF(G224=1,IF(②選手情報入力!$T$6="",0,1),IF(②選手情報入力!$T$7="",0,1))))</f>
        <v/>
      </c>
      <c r="T224" t="str">
        <f>IF(E224="","",IF(②選手情報入力!T233="","",2))</f>
        <v/>
      </c>
      <c r="U224" t="s">
        <v>1416</v>
      </c>
      <c r="V224" t="str">
        <f>IF(E224="","",IF(②選手情報入力!V233="","",IF(G224=1,IF(②選手情報入力!$W$6="","",②選手情報入力!$W$6),IF(②選手情報入力!$W$7="","",②選手情報入力!$W$7))))</f>
        <v/>
      </c>
      <c r="W224" t="str">
        <f>IF(E224="","",IF(②選手情報入力!V233="","",IF(G224=1,IF(②選手情報入力!$V$6="",0,1),IF(②選手情報入力!$V$7="",0,1))))</f>
        <v/>
      </c>
      <c r="X224" t="str">
        <f>IF(E224="","",IF(②選手情報入力!V233="","",2))</f>
        <v/>
      </c>
    </row>
    <row r="225" spans="1:24">
      <c r="A225" t="str">
        <f>IF(E225="","",data_kyogisha!A225)</f>
        <v/>
      </c>
      <c r="B225" t="str">
        <f>IF(E225="","",①団体情報入力!$C$5)</f>
        <v/>
      </c>
      <c r="C225" t="str">
        <f>IF(A225="","",VLOOKUP(B225,Sheet6!C:D,2,0))</f>
        <v/>
      </c>
      <c r="E225" t="str">
        <f>IF(②選手情報入力!C234="","",②選手情報入力!C234)</f>
        <v/>
      </c>
      <c r="F225" t="str">
        <f>IF(E225="","",②選手情報入力!D234)</f>
        <v/>
      </c>
      <c r="G225" t="str">
        <f>IF(E225="","",IF(②選手情報入力!I234="男",1,2))</f>
        <v/>
      </c>
      <c r="H225" t="str">
        <f>IF(E225="","",VLOOKUP(data_kyogisha!Q225,Sheet3!A:G,2,0))</f>
        <v/>
      </c>
      <c r="I225" t="str">
        <f>IF(E225="","",IF(②選手情報入力!M234="","",②選手情報入力!M234))</f>
        <v/>
      </c>
      <c r="J225" s="28" t="str">
        <f>IF(E225="","",②選手情報入力!N234)</f>
        <v/>
      </c>
      <c r="K225" t="str">
        <f>IF(E225="","",VLOOKUP(data_kyogisha!U225,Sheet3!A:G,2,0))</f>
        <v/>
      </c>
      <c r="L225" t="str">
        <f>IF(E225="","",IF(②選手情報入力!P234="","",②選手情報入力!P234))</f>
        <v/>
      </c>
      <c r="M225" s="28" t="str">
        <f>IF(E225="","",②選手情報入力!Q234)</f>
        <v/>
      </c>
      <c r="N225" t="s">
        <v>1416</v>
      </c>
      <c r="O225" t="str">
        <f>IF(E225="","",IF(②選手情報入力!S234="","",②選手情報入力!S234))</f>
        <v/>
      </c>
      <c r="P225" t="s">
        <v>1416</v>
      </c>
      <c r="Q225" t="s">
        <v>1416</v>
      </c>
      <c r="R225" t="str">
        <f>IF(E225="","",IF(②選手情報入力!T234="","",IF(G225=1,IF(②選手情報入力!$U$6="","",②選手情報入力!$U$6),IF(②選手情報入力!$U$7="","",②選手情報入力!$U$7))))</f>
        <v/>
      </c>
      <c r="S225" t="str">
        <f>IF(E225="","",IF(②選手情報入力!T234="","",IF(G225=1,IF(②選手情報入力!$T$6="",0,1),IF(②選手情報入力!$T$7="",0,1))))</f>
        <v/>
      </c>
      <c r="T225" t="str">
        <f>IF(E225="","",IF(②選手情報入力!T234="","",2))</f>
        <v/>
      </c>
      <c r="U225" t="s">
        <v>1416</v>
      </c>
      <c r="V225" t="str">
        <f>IF(E225="","",IF(②選手情報入力!V234="","",IF(G225=1,IF(②選手情報入力!$W$6="","",②選手情報入力!$W$6),IF(②選手情報入力!$W$7="","",②選手情報入力!$W$7))))</f>
        <v/>
      </c>
      <c r="W225" t="str">
        <f>IF(E225="","",IF(②選手情報入力!V234="","",IF(G225=1,IF(②選手情報入力!$V$6="",0,1),IF(②選手情報入力!$V$7="",0,1))))</f>
        <v/>
      </c>
      <c r="X225" t="str">
        <f>IF(E225="","",IF(②選手情報入力!V234="","",2))</f>
        <v/>
      </c>
    </row>
    <row r="226" spans="1:24">
      <c r="A226" t="str">
        <f>IF(E226="","",data_kyogisha!A226)</f>
        <v/>
      </c>
      <c r="B226" t="str">
        <f>IF(E226="","",①団体情報入力!$C$5)</f>
        <v/>
      </c>
      <c r="C226" t="str">
        <f>IF(A226="","",VLOOKUP(B226,Sheet6!C:D,2,0))</f>
        <v/>
      </c>
      <c r="E226" t="str">
        <f>IF(②選手情報入力!C235="","",②選手情報入力!C235)</f>
        <v/>
      </c>
      <c r="F226" t="str">
        <f>IF(E226="","",②選手情報入力!D235)</f>
        <v/>
      </c>
      <c r="G226" t="str">
        <f>IF(E226="","",IF(②選手情報入力!I235="男",1,2))</f>
        <v/>
      </c>
      <c r="H226" t="str">
        <f>IF(E226="","",VLOOKUP(data_kyogisha!Q226,Sheet3!A:G,2,0))</f>
        <v/>
      </c>
      <c r="I226" t="str">
        <f>IF(E226="","",IF(②選手情報入力!M235="","",②選手情報入力!M235))</f>
        <v/>
      </c>
      <c r="J226" s="28" t="str">
        <f>IF(E226="","",②選手情報入力!N235)</f>
        <v/>
      </c>
      <c r="K226" t="str">
        <f>IF(E226="","",VLOOKUP(data_kyogisha!U226,Sheet3!A:G,2,0))</f>
        <v/>
      </c>
      <c r="L226" t="str">
        <f>IF(E226="","",IF(②選手情報入力!P235="","",②選手情報入力!P235))</f>
        <v/>
      </c>
      <c r="M226" s="28" t="str">
        <f>IF(E226="","",②選手情報入力!Q235)</f>
        <v/>
      </c>
      <c r="N226" t="s">
        <v>1416</v>
      </c>
      <c r="O226" t="str">
        <f>IF(E226="","",IF(②選手情報入力!S235="","",②選手情報入力!S235))</f>
        <v/>
      </c>
      <c r="P226" t="s">
        <v>1416</v>
      </c>
      <c r="Q226" t="s">
        <v>1416</v>
      </c>
      <c r="R226" t="str">
        <f>IF(E226="","",IF(②選手情報入力!T235="","",IF(G226=1,IF(②選手情報入力!$U$6="","",②選手情報入力!$U$6),IF(②選手情報入力!$U$7="","",②選手情報入力!$U$7))))</f>
        <v/>
      </c>
      <c r="S226" t="str">
        <f>IF(E226="","",IF(②選手情報入力!T235="","",IF(G226=1,IF(②選手情報入力!$T$6="",0,1),IF(②選手情報入力!$T$7="",0,1))))</f>
        <v/>
      </c>
      <c r="T226" t="str">
        <f>IF(E226="","",IF(②選手情報入力!T235="","",2))</f>
        <v/>
      </c>
      <c r="U226" t="s">
        <v>1416</v>
      </c>
      <c r="V226" t="str">
        <f>IF(E226="","",IF(②選手情報入力!V235="","",IF(G226=1,IF(②選手情報入力!$W$6="","",②選手情報入力!$W$6),IF(②選手情報入力!$W$7="","",②選手情報入力!$W$7))))</f>
        <v/>
      </c>
      <c r="W226" t="str">
        <f>IF(E226="","",IF(②選手情報入力!V235="","",IF(G226=1,IF(②選手情報入力!$V$6="",0,1),IF(②選手情報入力!$V$7="",0,1))))</f>
        <v/>
      </c>
      <c r="X226" t="str">
        <f>IF(E226="","",IF(②選手情報入力!V235="","",2))</f>
        <v/>
      </c>
    </row>
    <row r="227" spans="1:24">
      <c r="A227" t="str">
        <f>IF(E227="","",data_kyogisha!A227)</f>
        <v/>
      </c>
      <c r="B227" t="str">
        <f>IF(E227="","",①団体情報入力!$C$5)</f>
        <v/>
      </c>
      <c r="C227" t="str">
        <f>IF(A227="","",VLOOKUP(B227,Sheet6!C:D,2,0))</f>
        <v/>
      </c>
      <c r="E227" t="str">
        <f>IF(②選手情報入力!C236="","",②選手情報入力!C236)</f>
        <v/>
      </c>
      <c r="F227" t="str">
        <f>IF(E227="","",②選手情報入力!D236)</f>
        <v/>
      </c>
      <c r="G227" t="str">
        <f>IF(E227="","",IF(②選手情報入力!I236="男",1,2))</f>
        <v/>
      </c>
      <c r="H227" t="str">
        <f>IF(E227="","",VLOOKUP(data_kyogisha!Q227,Sheet3!A:G,2,0))</f>
        <v/>
      </c>
      <c r="I227" t="str">
        <f>IF(E227="","",IF(②選手情報入力!M236="","",②選手情報入力!M236))</f>
        <v/>
      </c>
      <c r="J227" s="28" t="str">
        <f>IF(E227="","",②選手情報入力!N236)</f>
        <v/>
      </c>
      <c r="K227" t="str">
        <f>IF(E227="","",VLOOKUP(data_kyogisha!U227,Sheet3!A:G,2,0))</f>
        <v/>
      </c>
      <c r="L227" t="str">
        <f>IF(E227="","",IF(②選手情報入力!P236="","",②選手情報入力!P236))</f>
        <v/>
      </c>
      <c r="M227" s="28" t="str">
        <f>IF(E227="","",②選手情報入力!Q236)</f>
        <v/>
      </c>
      <c r="N227" t="s">
        <v>1416</v>
      </c>
      <c r="O227" t="str">
        <f>IF(E227="","",IF(②選手情報入力!S236="","",②選手情報入力!S236))</f>
        <v/>
      </c>
      <c r="P227" t="s">
        <v>1416</v>
      </c>
      <c r="Q227" t="s">
        <v>1416</v>
      </c>
      <c r="R227" t="str">
        <f>IF(E227="","",IF(②選手情報入力!T236="","",IF(G227=1,IF(②選手情報入力!$U$6="","",②選手情報入力!$U$6),IF(②選手情報入力!$U$7="","",②選手情報入力!$U$7))))</f>
        <v/>
      </c>
      <c r="S227" t="str">
        <f>IF(E227="","",IF(②選手情報入力!T236="","",IF(G227=1,IF(②選手情報入力!$T$6="",0,1),IF(②選手情報入力!$T$7="",0,1))))</f>
        <v/>
      </c>
      <c r="T227" t="str">
        <f>IF(E227="","",IF(②選手情報入力!T236="","",2))</f>
        <v/>
      </c>
      <c r="U227" t="s">
        <v>1416</v>
      </c>
      <c r="V227" t="str">
        <f>IF(E227="","",IF(②選手情報入力!V236="","",IF(G227=1,IF(②選手情報入力!$W$6="","",②選手情報入力!$W$6),IF(②選手情報入力!$W$7="","",②選手情報入力!$W$7))))</f>
        <v/>
      </c>
      <c r="W227" t="str">
        <f>IF(E227="","",IF(②選手情報入力!V236="","",IF(G227=1,IF(②選手情報入力!$V$6="",0,1),IF(②選手情報入力!$V$7="",0,1))))</f>
        <v/>
      </c>
      <c r="X227" t="str">
        <f>IF(E227="","",IF(②選手情報入力!V236="","",2))</f>
        <v/>
      </c>
    </row>
    <row r="228" spans="1:24">
      <c r="A228" t="str">
        <f>IF(E228="","",data_kyogisha!A228)</f>
        <v/>
      </c>
      <c r="B228" t="str">
        <f>IF(E228="","",①団体情報入力!$C$5)</f>
        <v/>
      </c>
      <c r="C228" t="str">
        <f>IF(A228="","",VLOOKUP(B228,Sheet6!C:D,2,0))</f>
        <v/>
      </c>
      <c r="E228" t="str">
        <f>IF(②選手情報入力!C237="","",②選手情報入力!C237)</f>
        <v/>
      </c>
      <c r="F228" t="str">
        <f>IF(E228="","",②選手情報入力!D237)</f>
        <v/>
      </c>
      <c r="G228" t="str">
        <f>IF(E228="","",IF(②選手情報入力!I237="男",1,2))</f>
        <v/>
      </c>
      <c r="H228" t="str">
        <f>IF(E228="","",VLOOKUP(data_kyogisha!Q228,Sheet3!A:G,2,0))</f>
        <v/>
      </c>
      <c r="I228" t="str">
        <f>IF(E228="","",IF(②選手情報入力!M237="","",②選手情報入力!M237))</f>
        <v/>
      </c>
      <c r="J228" s="28" t="str">
        <f>IF(E228="","",②選手情報入力!N237)</f>
        <v/>
      </c>
      <c r="K228" t="str">
        <f>IF(E228="","",VLOOKUP(data_kyogisha!U228,Sheet3!A:G,2,0))</f>
        <v/>
      </c>
      <c r="L228" t="str">
        <f>IF(E228="","",IF(②選手情報入力!P237="","",②選手情報入力!P237))</f>
        <v/>
      </c>
      <c r="M228" s="28" t="str">
        <f>IF(E228="","",②選手情報入力!Q237)</f>
        <v/>
      </c>
      <c r="N228" t="s">
        <v>1416</v>
      </c>
      <c r="O228" t="str">
        <f>IF(E228="","",IF(②選手情報入力!S237="","",②選手情報入力!S237))</f>
        <v/>
      </c>
      <c r="P228" t="s">
        <v>1416</v>
      </c>
      <c r="Q228" t="s">
        <v>1416</v>
      </c>
      <c r="R228" t="str">
        <f>IF(E228="","",IF(②選手情報入力!T237="","",IF(G228=1,IF(②選手情報入力!$U$6="","",②選手情報入力!$U$6),IF(②選手情報入力!$U$7="","",②選手情報入力!$U$7))))</f>
        <v/>
      </c>
      <c r="S228" t="str">
        <f>IF(E228="","",IF(②選手情報入力!T237="","",IF(G228=1,IF(②選手情報入力!$T$6="",0,1),IF(②選手情報入力!$T$7="",0,1))))</f>
        <v/>
      </c>
      <c r="T228" t="str">
        <f>IF(E228="","",IF(②選手情報入力!T237="","",2))</f>
        <v/>
      </c>
      <c r="U228" t="s">
        <v>1416</v>
      </c>
      <c r="V228" t="str">
        <f>IF(E228="","",IF(②選手情報入力!V237="","",IF(G228=1,IF(②選手情報入力!$W$6="","",②選手情報入力!$W$6),IF(②選手情報入力!$W$7="","",②選手情報入力!$W$7))))</f>
        <v/>
      </c>
      <c r="W228" t="str">
        <f>IF(E228="","",IF(②選手情報入力!V237="","",IF(G228=1,IF(②選手情報入力!$V$6="",0,1),IF(②選手情報入力!$V$7="",0,1))))</f>
        <v/>
      </c>
      <c r="X228" t="str">
        <f>IF(E228="","",IF(②選手情報入力!V237="","",2))</f>
        <v/>
      </c>
    </row>
    <row r="229" spans="1:24">
      <c r="A229" t="str">
        <f>IF(E229="","",data_kyogisha!A229)</f>
        <v/>
      </c>
      <c r="B229" t="str">
        <f>IF(E229="","",①団体情報入力!$C$5)</f>
        <v/>
      </c>
      <c r="C229" t="str">
        <f>IF(A229="","",VLOOKUP(B229,Sheet6!C:D,2,0))</f>
        <v/>
      </c>
      <c r="E229" t="str">
        <f>IF(②選手情報入力!C238="","",②選手情報入力!C238)</f>
        <v/>
      </c>
      <c r="F229" t="str">
        <f>IF(E229="","",②選手情報入力!D238)</f>
        <v/>
      </c>
      <c r="G229" t="str">
        <f>IF(E229="","",IF(②選手情報入力!I238="男",1,2))</f>
        <v/>
      </c>
      <c r="H229" t="str">
        <f>IF(E229="","",VLOOKUP(data_kyogisha!Q229,Sheet3!A:G,2,0))</f>
        <v/>
      </c>
      <c r="I229" t="str">
        <f>IF(E229="","",IF(②選手情報入力!M238="","",②選手情報入力!M238))</f>
        <v/>
      </c>
      <c r="J229" s="28" t="str">
        <f>IF(E229="","",②選手情報入力!N238)</f>
        <v/>
      </c>
      <c r="K229" t="str">
        <f>IF(E229="","",VLOOKUP(data_kyogisha!U229,Sheet3!A:G,2,0))</f>
        <v/>
      </c>
      <c r="L229" t="str">
        <f>IF(E229="","",IF(②選手情報入力!P238="","",②選手情報入力!P238))</f>
        <v/>
      </c>
      <c r="M229" s="28" t="str">
        <f>IF(E229="","",②選手情報入力!Q238)</f>
        <v/>
      </c>
      <c r="N229" t="s">
        <v>1416</v>
      </c>
      <c r="O229" t="str">
        <f>IF(E229="","",IF(②選手情報入力!S238="","",②選手情報入力!S238))</f>
        <v/>
      </c>
      <c r="P229" t="s">
        <v>1416</v>
      </c>
      <c r="Q229" t="s">
        <v>1416</v>
      </c>
      <c r="R229" t="str">
        <f>IF(E229="","",IF(②選手情報入力!T238="","",IF(G229=1,IF(②選手情報入力!$U$6="","",②選手情報入力!$U$6),IF(②選手情報入力!$U$7="","",②選手情報入力!$U$7))))</f>
        <v/>
      </c>
      <c r="S229" t="str">
        <f>IF(E229="","",IF(②選手情報入力!T238="","",IF(G229=1,IF(②選手情報入力!$T$6="",0,1),IF(②選手情報入力!$T$7="",0,1))))</f>
        <v/>
      </c>
      <c r="T229" t="str">
        <f>IF(E229="","",IF(②選手情報入力!T238="","",2))</f>
        <v/>
      </c>
      <c r="U229" t="s">
        <v>1416</v>
      </c>
      <c r="V229" t="str">
        <f>IF(E229="","",IF(②選手情報入力!V238="","",IF(G229=1,IF(②選手情報入力!$W$6="","",②選手情報入力!$W$6),IF(②選手情報入力!$W$7="","",②選手情報入力!$W$7))))</f>
        <v/>
      </c>
      <c r="W229" t="str">
        <f>IF(E229="","",IF(②選手情報入力!V238="","",IF(G229=1,IF(②選手情報入力!$V$6="",0,1),IF(②選手情報入力!$V$7="",0,1))))</f>
        <v/>
      </c>
      <c r="X229" t="str">
        <f>IF(E229="","",IF(②選手情報入力!V238="","",2))</f>
        <v/>
      </c>
    </row>
    <row r="230" spans="1:24">
      <c r="A230" t="str">
        <f>IF(E230="","",data_kyogisha!A230)</f>
        <v/>
      </c>
      <c r="B230" t="str">
        <f>IF(E230="","",①団体情報入力!$C$5)</f>
        <v/>
      </c>
      <c r="C230" t="str">
        <f>IF(A230="","",VLOOKUP(B230,Sheet6!C:D,2,0))</f>
        <v/>
      </c>
      <c r="E230" t="str">
        <f>IF(②選手情報入力!C239="","",②選手情報入力!C239)</f>
        <v/>
      </c>
      <c r="F230" t="str">
        <f>IF(E230="","",②選手情報入力!D239)</f>
        <v/>
      </c>
      <c r="G230" t="str">
        <f>IF(E230="","",IF(②選手情報入力!I239="男",1,2))</f>
        <v/>
      </c>
      <c r="H230" t="str">
        <f>IF(E230="","",VLOOKUP(data_kyogisha!Q230,Sheet3!A:G,2,0))</f>
        <v/>
      </c>
      <c r="I230" t="str">
        <f>IF(E230="","",IF(②選手情報入力!M239="","",②選手情報入力!M239))</f>
        <v/>
      </c>
      <c r="J230" s="28" t="str">
        <f>IF(E230="","",②選手情報入力!N239)</f>
        <v/>
      </c>
      <c r="K230" t="str">
        <f>IF(E230="","",VLOOKUP(data_kyogisha!U230,Sheet3!A:G,2,0))</f>
        <v/>
      </c>
      <c r="L230" t="str">
        <f>IF(E230="","",IF(②選手情報入力!P239="","",②選手情報入力!P239))</f>
        <v/>
      </c>
      <c r="M230" s="28" t="str">
        <f>IF(E230="","",②選手情報入力!Q239)</f>
        <v/>
      </c>
      <c r="N230" t="s">
        <v>1416</v>
      </c>
      <c r="O230" t="str">
        <f>IF(E230="","",IF(②選手情報入力!S239="","",②選手情報入力!S239))</f>
        <v/>
      </c>
      <c r="P230" t="s">
        <v>1416</v>
      </c>
      <c r="Q230" t="s">
        <v>1416</v>
      </c>
      <c r="R230" t="str">
        <f>IF(E230="","",IF(②選手情報入力!T239="","",IF(G230=1,IF(②選手情報入力!$U$6="","",②選手情報入力!$U$6),IF(②選手情報入力!$U$7="","",②選手情報入力!$U$7))))</f>
        <v/>
      </c>
      <c r="S230" t="str">
        <f>IF(E230="","",IF(②選手情報入力!T239="","",IF(G230=1,IF(②選手情報入力!$T$6="",0,1),IF(②選手情報入力!$T$7="",0,1))))</f>
        <v/>
      </c>
      <c r="T230" t="str">
        <f>IF(E230="","",IF(②選手情報入力!T239="","",2))</f>
        <v/>
      </c>
      <c r="U230" t="s">
        <v>1416</v>
      </c>
      <c r="V230" t="str">
        <f>IF(E230="","",IF(②選手情報入力!V239="","",IF(G230=1,IF(②選手情報入力!$W$6="","",②選手情報入力!$W$6),IF(②選手情報入力!$W$7="","",②選手情報入力!$W$7))))</f>
        <v/>
      </c>
      <c r="W230" t="str">
        <f>IF(E230="","",IF(②選手情報入力!V239="","",IF(G230=1,IF(②選手情報入力!$V$6="",0,1),IF(②選手情報入力!$V$7="",0,1))))</f>
        <v/>
      </c>
      <c r="X230" t="str">
        <f>IF(E230="","",IF(②選手情報入力!V239="","",2))</f>
        <v/>
      </c>
    </row>
    <row r="231" spans="1:24">
      <c r="A231" t="str">
        <f>IF(E231="","",data_kyogisha!A231)</f>
        <v/>
      </c>
      <c r="B231" t="str">
        <f>IF(E231="","",①団体情報入力!$C$5)</f>
        <v/>
      </c>
      <c r="C231" t="str">
        <f>IF(A231="","",VLOOKUP(B231,Sheet6!C:D,2,0))</f>
        <v/>
      </c>
      <c r="E231" t="str">
        <f>IF(②選手情報入力!C240="","",②選手情報入力!C240)</f>
        <v/>
      </c>
      <c r="F231" t="str">
        <f>IF(E231="","",②選手情報入力!D240)</f>
        <v/>
      </c>
      <c r="G231" t="str">
        <f>IF(E231="","",IF(②選手情報入力!I240="男",1,2))</f>
        <v/>
      </c>
      <c r="H231" t="str">
        <f>IF(E231="","",VLOOKUP(data_kyogisha!Q231,Sheet3!A:G,2,0))</f>
        <v/>
      </c>
      <c r="I231" t="str">
        <f>IF(E231="","",IF(②選手情報入力!M240="","",②選手情報入力!M240))</f>
        <v/>
      </c>
      <c r="J231" s="28" t="str">
        <f>IF(E231="","",②選手情報入力!N240)</f>
        <v/>
      </c>
      <c r="K231" t="str">
        <f>IF(E231="","",VLOOKUP(data_kyogisha!U231,Sheet3!A:G,2,0))</f>
        <v/>
      </c>
      <c r="L231" t="str">
        <f>IF(E231="","",IF(②選手情報入力!P240="","",②選手情報入力!P240))</f>
        <v/>
      </c>
      <c r="M231" s="28" t="str">
        <f>IF(E231="","",②選手情報入力!Q240)</f>
        <v/>
      </c>
      <c r="N231" t="s">
        <v>1416</v>
      </c>
      <c r="O231" t="str">
        <f>IF(E231="","",IF(②選手情報入力!S240="","",②選手情報入力!S240))</f>
        <v/>
      </c>
      <c r="P231" t="s">
        <v>1416</v>
      </c>
      <c r="Q231" t="s">
        <v>1416</v>
      </c>
      <c r="R231" t="str">
        <f>IF(E231="","",IF(②選手情報入力!T240="","",IF(G231=1,IF(②選手情報入力!$U$6="","",②選手情報入力!$U$6),IF(②選手情報入力!$U$7="","",②選手情報入力!$U$7))))</f>
        <v/>
      </c>
      <c r="S231" t="str">
        <f>IF(E231="","",IF(②選手情報入力!T240="","",IF(G231=1,IF(②選手情報入力!$T$6="",0,1),IF(②選手情報入力!$T$7="",0,1))))</f>
        <v/>
      </c>
      <c r="T231" t="str">
        <f>IF(E231="","",IF(②選手情報入力!T240="","",2))</f>
        <v/>
      </c>
      <c r="U231" t="s">
        <v>1416</v>
      </c>
      <c r="V231" t="str">
        <f>IF(E231="","",IF(②選手情報入力!V240="","",IF(G231=1,IF(②選手情報入力!$W$6="","",②選手情報入力!$W$6),IF(②選手情報入力!$W$7="","",②選手情報入力!$W$7))))</f>
        <v/>
      </c>
      <c r="W231" t="str">
        <f>IF(E231="","",IF(②選手情報入力!V240="","",IF(G231=1,IF(②選手情報入力!$V$6="",0,1),IF(②選手情報入力!$V$7="",0,1))))</f>
        <v/>
      </c>
      <c r="X231" t="str">
        <f>IF(E231="","",IF(②選手情報入力!V240="","",2))</f>
        <v/>
      </c>
    </row>
    <row r="232" spans="1:24">
      <c r="A232" t="str">
        <f>IF(E232="","",data_kyogisha!A232)</f>
        <v/>
      </c>
      <c r="B232" t="str">
        <f>IF(E232="","",①団体情報入力!$C$5)</f>
        <v/>
      </c>
      <c r="C232" t="str">
        <f>IF(A232="","",VLOOKUP(B232,Sheet6!C:D,2,0))</f>
        <v/>
      </c>
      <c r="E232" t="str">
        <f>IF(②選手情報入力!C241="","",②選手情報入力!C241)</f>
        <v/>
      </c>
      <c r="F232" t="str">
        <f>IF(E232="","",②選手情報入力!D241)</f>
        <v/>
      </c>
      <c r="G232" t="str">
        <f>IF(E232="","",IF(②選手情報入力!I241="男",1,2))</f>
        <v/>
      </c>
      <c r="H232" t="str">
        <f>IF(E232="","",VLOOKUP(data_kyogisha!Q232,Sheet3!A:G,2,0))</f>
        <v/>
      </c>
      <c r="I232" t="str">
        <f>IF(E232="","",IF(②選手情報入力!M241="","",②選手情報入力!M241))</f>
        <v/>
      </c>
      <c r="J232" s="28" t="str">
        <f>IF(E232="","",②選手情報入力!N241)</f>
        <v/>
      </c>
      <c r="K232" t="str">
        <f>IF(E232="","",VLOOKUP(data_kyogisha!U232,Sheet3!A:G,2,0))</f>
        <v/>
      </c>
      <c r="L232" t="str">
        <f>IF(E232="","",IF(②選手情報入力!P241="","",②選手情報入力!P241))</f>
        <v/>
      </c>
      <c r="M232" s="28" t="str">
        <f>IF(E232="","",②選手情報入力!Q241)</f>
        <v/>
      </c>
      <c r="N232" t="s">
        <v>1416</v>
      </c>
      <c r="O232" t="str">
        <f>IF(E232="","",IF(②選手情報入力!S241="","",②選手情報入力!S241))</f>
        <v/>
      </c>
      <c r="P232" t="s">
        <v>1416</v>
      </c>
      <c r="Q232" t="s">
        <v>1416</v>
      </c>
      <c r="R232" t="str">
        <f>IF(E232="","",IF(②選手情報入力!T241="","",IF(G232=1,IF(②選手情報入力!$U$6="","",②選手情報入力!$U$6),IF(②選手情報入力!$U$7="","",②選手情報入力!$U$7))))</f>
        <v/>
      </c>
      <c r="S232" t="str">
        <f>IF(E232="","",IF(②選手情報入力!T241="","",IF(G232=1,IF(②選手情報入力!$T$6="",0,1),IF(②選手情報入力!$T$7="",0,1))))</f>
        <v/>
      </c>
      <c r="T232" t="str">
        <f>IF(E232="","",IF(②選手情報入力!T241="","",2))</f>
        <v/>
      </c>
      <c r="U232" t="s">
        <v>1416</v>
      </c>
      <c r="V232" t="str">
        <f>IF(E232="","",IF(②選手情報入力!V241="","",IF(G232=1,IF(②選手情報入力!$W$6="","",②選手情報入力!$W$6),IF(②選手情報入力!$W$7="","",②選手情報入力!$W$7))))</f>
        <v/>
      </c>
      <c r="W232" t="str">
        <f>IF(E232="","",IF(②選手情報入力!V241="","",IF(G232=1,IF(②選手情報入力!$V$6="",0,1),IF(②選手情報入力!$V$7="",0,1))))</f>
        <v/>
      </c>
      <c r="X232" t="str">
        <f>IF(E232="","",IF(②選手情報入力!V241="","",2))</f>
        <v/>
      </c>
    </row>
    <row r="233" spans="1:24">
      <c r="A233" t="str">
        <f>IF(E233="","",data_kyogisha!A233)</f>
        <v/>
      </c>
      <c r="B233" t="str">
        <f>IF(E233="","",①団体情報入力!$C$5)</f>
        <v/>
      </c>
      <c r="C233" t="str">
        <f>IF(A233="","",VLOOKUP(B233,Sheet6!C:D,2,0))</f>
        <v/>
      </c>
      <c r="E233" t="str">
        <f>IF(②選手情報入力!C242="","",②選手情報入力!C242)</f>
        <v/>
      </c>
      <c r="F233" t="str">
        <f>IF(E233="","",②選手情報入力!D242)</f>
        <v/>
      </c>
      <c r="G233" t="str">
        <f>IF(E233="","",IF(②選手情報入力!I242="男",1,2))</f>
        <v/>
      </c>
      <c r="H233" t="str">
        <f>IF(E233="","",VLOOKUP(data_kyogisha!Q233,Sheet3!A:G,2,0))</f>
        <v/>
      </c>
      <c r="I233" t="str">
        <f>IF(E233="","",IF(②選手情報入力!M242="","",②選手情報入力!M242))</f>
        <v/>
      </c>
      <c r="J233" s="28" t="str">
        <f>IF(E233="","",②選手情報入力!N242)</f>
        <v/>
      </c>
      <c r="K233" t="str">
        <f>IF(E233="","",VLOOKUP(data_kyogisha!U233,Sheet3!A:G,2,0))</f>
        <v/>
      </c>
      <c r="L233" t="str">
        <f>IF(E233="","",IF(②選手情報入力!P242="","",②選手情報入力!P242))</f>
        <v/>
      </c>
      <c r="M233" s="28" t="str">
        <f>IF(E233="","",②選手情報入力!Q242)</f>
        <v/>
      </c>
      <c r="N233" t="s">
        <v>1416</v>
      </c>
      <c r="O233" t="str">
        <f>IF(E233="","",IF(②選手情報入力!S242="","",②選手情報入力!S242))</f>
        <v/>
      </c>
      <c r="P233" t="s">
        <v>1416</v>
      </c>
      <c r="Q233" t="s">
        <v>1416</v>
      </c>
      <c r="R233" t="str">
        <f>IF(E233="","",IF(②選手情報入力!T242="","",IF(G233=1,IF(②選手情報入力!$U$6="","",②選手情報入力!$U$6),IF(②選手情報入力!$U$7="","",②選手情報入力!$U$7))))</f>
        <v/>
      </c>
      <c r="S233" t="str">
        <f>IF(E233="","",IF(②選手情報入力!T242="","",IF(G233=1,IF(②選手情報入力!$T$6="",0,1),IF(②選手情報入力!$T$7="",0,1))))</f>
        <v/>
      </c>
      <c r="T233" t="str">
        <f>IF(E233="","",IF(②選手情報入力!T242="","",2))</f>
        <v/>
      </c>
      <c r="U233" t="s">
        <v>1416</v>
      </c>
      <c r="V233" t="str">
        <f>IF(E233="","",IF(②選手情報入力!V242="","",IF(G233=1,IF(②選手情報入力!$W$6="","",②選手情報入力!$W$6),IF(②選手情報入力!$W$7="","",②選手情報入力!$W$7))))</f>
        <v/>
      </c>
      <c r="W233" t="str">
        <f>IF(E233="","",IF(②選手情報入力!V242="","",IF(G233=1,IF(②選手情報入力!$V$6="",0,1),IF(②選手情報入力!$V$7="",0,1))))</f>
        <v/>
      </c>
      <c r="X233" t="str">
        <f>IF(E233="","",IF(②選手情報入力!V242="","",2))</f>
        <v/>
      </c>
    </row>
    <row r="234" spans="1:24">
      <c r="A234" t="str">
        <f>IF(E234="","",data_kyogisha!A234)</f>
        <v/>
      </c>
      <c r="B234" t="str">
        <f>IF(E234="","",①団体情報入力!$C$5)</f>
        <v/>
      </c>
      <c r="C234" t="str">
        <f>IF(A234="","",VLOOKUP(B234,Sheet6!C:D,2,0))</f>
        <v/>
      </c>
      <c r="E234" t="str">
        <f>IF(②選手情報入力!C243="","",②選手情報入力!C243)</f>
        <v/>
      </c>
      <c r="F234" t="str">
        <f>IF(E234="","",②選手情報入力!D243)</f>
        <v/>
      </c>
      <c r="G234" t="str">
        <f>IF(E234="","",IF(②選手情報入力!I243="男",1,2))</f>
        <v/>
      </c>
      <c r="H234" t="str">
        <f>IF(E234="","",VLOOKUP(data_kyogisha!Q234,Sheet3!A:G,2,0))</f>
        <v/>
      </c>
      <c r="I234" t="str">
        <f>IF(E234="","",IF(②選手情報入力!M243="","",②選手情報入力!M243))</f>
        <v/>
      </c>
      <c r="J234" s="28" t="str">
        <f>IF(E234="","",②選手情報入力!N243)</f>
        <v/>
      </c>
      <c r="K234" t="str">
        <f>IF(E234="","",VLOOKUP(data_kyogisha!U234,Sheet3!A:G,2,0))</f>
        <v/>
      </c>
      <c r="L234" t="str">
        <f>IF(E234="","",IF(②選手情報入力!P243="","",②選手情報入力!P243))</f>
        <v/>
      </c>
      <c r="M234" s="28" t="str">
        <f>IF(E234="","",②選手情報入力!Q243)</f>
        <v/>
      </c>
      <c r="N234" t="s">
        <v>1416</v>
      </c>
      <c r="O234" t="str">
        <f>IF(E234="","",IF(②選手情報入力!S243="","",②選手情報入力!S243))</f>
        <v/>
      </c>
      <c r="P234" t="s">
        <v>1416</v>
      </c>
      <c r="Q234" t="s">
        <v>1416</v>
      </c>
      <c r="R234" t="str">
        <f>IF(E234="","",IF(②選手情報入力!T243="","",IF(G234=1,IF(②選手情報入力!$U$6="","",②選手情報入力!$U$6),IF(②選手情報入力!$U$7="","",②選手情報入力!$U$7))))</f>
        <v/>
      </c>
      <c r="S234" t="str">
        <f>IF(E234="","",IF(②選手情報入力!T243="","",IF(G234=1,IF(②選手情報入力!$T$6="",0,1),IF(②選手情報入力!$T$7="",0,1))))</f>
        <v/>
      </c>
      <c r="T234" t="str">
        <f>IF(E234="","",IF(②選手情報入力!T243="","",2))</f>
        <v/>
      </c>
      <c r="U234" t="s">
        <v>1416</v>
      </c>
      <c r="V234" t="str">
        <f>IF(E234="","",IF(②選手情報入力!V243="","",IF(G234=1,IF(②選手情報入力!$W$6="","",②選手情報入力!$W$6),IF(②選手情報入力!$W$7="","",②選手情報入力!$W$7))))</f>
        <v/>
      </c>
      <c r="W234" t="str">
        <f>IF(E234="","",IF(②選手情報入力!V243="","",IF(G234=1,IF(②選手情報入力!$V$6="",0,1),IF(②選手情報入力!$V$7="",0,1))))</f>
        <v/>
      </c>
      <c r="X234" t="str">
        <f>IF(E234="","",IF(②選手情報入力!V243="","",2))</f>
        <v/>
      </c>
    </row>
    <row r="235" spans="1:24">
      <c r="A235" t="str">
        <f>IF(E235="","",data_kyogisha!A235)</f>
        <v/>
      </c>
      <c r="B235" t="str">
        <f>IF(E235="","",①団体情報入力!$C$5)</f>
        <v/>
      </c>
      <c r="C235" t="str">
        <f>IF(A235="","",VLOOKUP(B235,Sheet6!C:D,2,0))</f>
        <v/>
      </c>
      <c r="E235" t="str">
        <f>IF(②選手情報入力!C244="","",②選手情報入力!C244)</f>
        <v/>
      </c>
      <c r="F235" t="str">
        <f>IF(E235="","",②選手情報入力!D244)</f>
        <v/>
      </c>
      <c r="G235" t="str">
        <f>IF(E235="","",IF(②選手情報入力!I244="男",1,2))</f>
        <v/>
      </c>
      <c r="H235" t="str">
        <f>IF(E235="","",VLOOKUP(data_kyogisha!Q235,Sheet3!A:G,2,0))</f>
        <v/>
      </c>
      <c r="I235" t="str">
        <f>IF(E235="","",IF(②選手情報入力!M244="","",②選手情報入力!M244))</f>
        <v/>
      </c>
      <c r="J235" s="28" t="str">
        <f>IF(E235="","",②選手情報入力!N244)</f>
        <v/>
      </c>
      <c r="K235" t="str">
        <f>IF(E235="","",VLOOKUP(data_kyogisha!U235,Sheet3!A:G,2,0))</f>
        <v/>
      </c>
      <c r="L235" t="str">
        <f>IF(E235="","",IF(②選手情報入力!P244="","",②選手情報入力!P244))</f>
        <v/>
      </c>
      <c r="M235" s="28" t="str">
        <f>IF(E235="","",②選手情報入力!Q244)</f>
        <v/>
      </c>
      <c r="N235" t="s">
        <v>1416</v>
      </c>
      <c r="O235" t="str">
        <f>IF(E235="","",IF(②選手情報入力!S244="","",②選手情報入力!S244))</f>
        <v/>
      </c>
      <c r="P235" t="s">
        <v>1416</v>
      </c>
      <c r="Q235" t="s">
        <v>1416</v>
      </c>
      <c r="R235" t="str">
        <f>IF(E235="","",IF(②選手情報入力!T244="","",IF(G235=1,IF(②選手情報入力!$U$6="","",②選手情報入力!$U$6),IF(②選手情報入力!$U$7="","",②選手情報入力!$U$7))))</f>
        <v/>
      </c>
      <c r="S235" t="str">
        <f>IF(E235="","",IF(②選手情報入力!T244="","",IF(G235=1,IF(②選手情報入力!$T$6="",0,1),IF(②選手情報入力!$T$7="",0,1))))</f>
        <v/>
      </c>
      <c r="T235" t="str">
        <f>IF(E235="","",IF(②選手情報入力!T244="","",2))</f>
        <v/>
      </c>
      <c r="U235" t="s">
        <v>1416</v>
      </c>
      <c r="V235" t="str">
        <f>IF(E235="","",IF(②選手情報入力!V244="","",IF(G235=1,IF(②選手情報入力!$W$6="","",②選手情報入力!$W$6),IF(②選手情報入力!$W$7="","",②選手情報入力!$W$7))))</f>
        <v/>
      </c>
      <c r="W235" t="str">
        <f>IF(E235="","",IF(②選手情報入力!V244="","",IF(G235=1,IF(②選手情報入力!$V$6="",0,1),IF(②選手情報入力!$V$7="",0,1))))</f>
        <v/>
      </c>
      <c r="X235" t="str">
        <f>IF(E235="","",IF(②選手情報入力!V244="","",2))</f>
        <v/>
      </c>
    </row>
    <row r="236" spans="1:24">
      <c r="A236" t="str">
        <f>IF(E236="","",data_kyogisha!A236)</f>
        <v/>
      </c>
      <c r="B236" t="str">
        <f>IF(E236="","",①団体情報入力!$C$5)</f>
        <v/>
      </c>
      <c r="C236" t="str">
        <f>IF(A236="","",VLOOKUP(B236,Sheet6!C:D,2,0))</f>
        <v/>
      </c>
      <c r="E236" t="str">
        <f>IF(②選手情報入力!C245="","",②選手情報入力!C245)</f>
        <v/>
      </c>
      <c r="F236" t="str">
        <f>IF(E236="","",②選手情報入力!D245)</f>
        <v/>
      </c>
      <c r="G236" t="str">
        <f>IF(E236="","",IF(②選手情報入力!I245="男",1,2))</f>
        <v/>
      </c>
      <c r="H236" t="str">
        <f>IF(E236="","",VLOOKUP(data_kyogisha!Q236,Sheet3!A:G,2,0))</f>
        <v/>
      </c>
      <c r="I236" t="str">
        <f>IF(E236="","",IF(②選手情報入力!M245="","",②選手情報入力!M245))</f>
        <v/>
      </c>
      <c r="J236" s="28" t="str">
        <f>IF(E236="","",②選手情報入力!N245)</f>
        <v/>
      </c>
      <c r="K236" t="str">
        <f>IF(E236="","",VLOOKUP(data_kyogisha!U236,Sheet3!A:G,2,0))</f>
        <v/>
      </c>
      <c r="L236" t="str">
        <f>IF(E236="","",IF(②選手情報入力!P245="","",②選手情報入力!P245))</f>
        <v/>
      </c>
      <c r="M236" s="28" t="str">
        <f>IF(E236="","",②選手情報入力!Q245)</f>
        <v/>
      </c>
      <c r="N236" t="s">
        <v>1416</v>
      </c>
      <c r="O236" t="str">
        <f>IF(E236="","",IF(②選手情報入力!S245="","",②選手情報入力!S245))</f>
        <v/>
      </c>
      <c r="P236" t="s">
        <v>1416</v>
      </c>
      <c r="Q236" t="s">
        <v>1416</v>
      </c>
      <c r="R236" t="str">
        <f>IF(E236="","",IF(②選手情報入力!T245="","",IF(G236=1,IF(②選手情報入力!$U$6="","",②選手情報入力!$U$6),IF(②選手情報入力!$U$7="","",②選手情報入力!$U$7))))</f>
        <v/>
      </c>
      <c r="S236" t="str">
        <f>IF(E236="","",IF(②選手情報入力!T245="","",IF(G236=1,IF(②選手情報入力!$T$6="",0,1),IF(②選手情報入力!$T$7="",0,1))))</f>
        <v/>
      </c>
      <c r="T236" t="str">
        <f>IF(E236="","",IF(②選手情報入力!T245="","",2))</f>
        <v/>
      </c>
      <c r="U236" t="s">
        <v>1416</v>
      </c>
      <c r="V236" t="str">
        <f>IF(E236="","",IF(②選手情報入力!V245="","",IF(G236=1,IF(②選手情報入力!$W$6="","",②選手情報入力!$W$6),IF(②選手情報入力!$W$7="","",②選手情報入力!$W$7))))</f>
        <v/>
      </c>
      <c r="W236" t="str">
        <f>IF(E236="","",IF(②選手情報入力!V245="","",IF(G236=1,IF(②選手情報入力!$V$6="",0,1),IF(②選手情報入力!$V$7="",0,1))))</f>
        <v/>
      </c>
      <c r="X236" t="str">
        <f>IF(E236="","",IF(②選手情報入力!V245="","",2))</f>
        <v/>
      </c>
    </row>
  </sheetData>
  <sheetProtection sheet="1" objects="1" scenarios="1"/>
  <phoneticPr fontId="40"/>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45"/>
  <sheetViews>
    <sheetView topLeftCell="A421" workbookViewId="0">
      <selection activeCell="B8" sqref="B8"/>
    </sheetView>
  </sheetViews>
  <sheetFormatPr defaultRowHeight="13.5"/>
  <cols>
    <col min="1" max="1" width="4.5" bestFit="1" customWidth="1"/>
    <col min="2" max="2" width="20.75" bestFit="1" customWidth="1"/>
    <col min="3" max="3" width="7" bestFit="1" customWidth="1"/>
    <col min="4" max="4" width="20.75" bestFit="1" customWidth="1"/>
    <col min="5" max="5" width="53.5" bestFit="1" customWidth="1"/>
    <col min="6" max="6" width="4.5" bestFit="1" customWidth="1"/>
  </cols>
  <sheetData>
    <row r="1" spans="1:6">
      <c r="A1" t="s">
        <v>1515</v>
      </c>
      <c r="B1" t="s">
        <v>169</v>
      </c>
      <c r="C1" t="s">
        <v>811</v>
      </c>
      <c r="D1" t="s">
        <v>169</v>
      </c>
      <c r="E1" t="s">
        <v>170</v>
      </c>
      <c r="F1" t="s">
        <v>1515</v>
      </c>
    </row>
    <row r="2" spans="1:6">
      <c r="A2">
        <v>1</v>
      </c>
      <c r="B2" t="s">
        <v>276</v>
      </c>
      <c r="C2">
        <v>16106</v>
      </c>
      <c r="D2" t="s">
        <v>276</v>
      </c>
      <c r="E2" t="s">
        <v>277</v>
      </c>
      <c r="F2">
        <v>1</v>
      </c>
    </row>
    <row r="3" spans="1:6">
      <c r="A3">
        <v>2</v>
      </c>
      <c r="B3" t="s">
        <v>212</v>
      </c>
      <c r="C3">
        <v>16293</v>
      </c>
      <c r="D3" t="s">
        <v>212</v>
      </c>
      <c r="E3" t="s">
        <v>213</v>
      </c>
      <c r="F3">
        <v>2</v>
      </c>
    </row>
    <row r="4" spans="1:6">
      <c r="A4">
        <v>3</v>
      </c>
      <c r="B4" t="s">
        <v>243</v>
      </c>
      <c r="C4">
        <v>16818</v>
      </c>
      <c r="D4" t="s">
        <v>243</v>
      </c>
      <c r="E4" t="s">
        <v>244</v>
      </c>
      <c r="F4">
        <v>3</v>
      </c>
    </row>
    <row r="5" spans="1:6">
      <c r="A5">
        <v>4</v>
      </c>
      <c r="B5" t="s">
        <v>815</v>
      </c>
      <c r="C5">
        <v>16821</v>
      </c>
      <c r="D5" t="s">
        <v>815</v>
      </c>
      <c r="E5" t="s">
        <v>816</v>
      </c>
      <c r="F5">
        <v>4</v>
      </c>
    </row>
    <row r="6" spans="1:6">
      <c r="A6">
        <v>5</v>
      </c>
      <c r="B6" t="s">
        <v>225</v>
      </c>
      <c r="C6">
        <v>19073</v>
      </c>
      <c r="D6" t="s">
        <v>225</v>
      </c>
      <c r="E6" t="s">
        <v>226</v>
      </c>
      <c r="F6">
        <v>5</v>
      </c>
    </row>
    <row r="7" spans="1:6">
      <c r="A7">
        <v>6</v>
      </c>
      <c r="B7" t="s">
        <v>255</v>
      </c>
      <c r="C7">
        <v>19074</v>
      </c>
      <c r="D7" t="s">
        <v>255</v>
      </c>
      <c r="E7" t="s">
        <v>256</v>
      </c>
      <c r="F7">
        <v>6</v>
      </c>
    </row>
    <row r="8" spans="1:6">
      <c r="A8">
        <v>7</v>
      </c>
      <c r="B8" t="s">
        <v>210</v>
      </c>
      <c r="C8">
        <v>19086</v>
      </c>
      <c r="D8" t="s">
        <v>210</v>
      </c>
      <c r="E8" t="s">
        <v>211</v>
      </c>
      <c r="F8">
        <v>7</v>
      </c>
    </row>
    <row r="9" spans="1:6">
      <c r="A9">
        <v>8</v>
      </c>
      <c r="B9" t="s">
        <v>173</v>
      </c>
      <c r="C9">
        <v>19090</v>
      </c>
      <c r="D9" t="s">
        <v>173</v>
      </c>
      <c r="E9" t="s">
        <v>174</v>
      </c>
      <c r="F9">
        <v>8</v>
      </c>
    </row>
    <row r="10" spans="1:6">
      <c r="A10">
        <v>9</v>
      </c>
      <c r="B10" t="s">
        <v>208</v>
      </c>
      <c r="C10">
        <v>19094</v>
      </c>
      <c r="D10" t="s">
        <v>208</v>
      </c>
      <c r="E10" t="s">
        <v>209</v>
      </c>
      <c r="F10">
        <v>9</v>
      </c>
    </row>
    <row r="11" spans="1:6">
      <c r="A11">
        <v>10</v>
      </c>
      <c r="B11" t="s">
        <v>1516</v>
      </c>
      <c r="C11">
        <v>19101</v>
      </c>
      <c r="D11" t="s">
        <v>1516</v>
      </c>
      <c r="E11" t="s">
        <v>1517</v>
      </c>
      <c r="F11">
        <v>10</v>
      </c>
    </row>
    <row r="12" spans="1:6">
      <c r="A12">
        <v>11</v>
      </c>
      <c r="B12" t="s">
        <v>245</v>
      </c>
      <c r="C12">
        <v>19106</v>
      </c>
      <c r="D12" t="s">
        <v>245</v>
      </c>
      <c r="E12" t="s">
        <v>246</v>
      </c>
      <c r="F12">
        <v>11</v>
      </c>
    </row>
    <row r="13" spans="1:6">
      <c r="A13">
        <v>12</v>
      </c>
      <c r="B13" t="s">
        <v>270</v>
      </c>
      <c r="C13">
        <v>19119</v>
      </c>
      <c r="D13" t="s">
        <v>270</v>
      </c>
      <c r="E13" t="s">
        <v>271</v>
      </c>
      <c r="F13">
        <v>12</v>
      </c>
    </row>
    <row r="14" spans="1:6">
      <c r="A14">
        <v>13</v>
      </c>
      <c r="B14" t="s">
        <v>1518</v>
      </c>
      <c r="C14">
        <v>19868</v>
      </c>
      <c r="D14" t="s">
        <v>1518</v>
      </c>
      <c r="E14" t="s">
        <v>1519</v>
      </c>
      <c r="F14">
        <v>13</v>
      </c>
    </row>
    <row r="15" spans="1:6">
      <c r="A15">
        <v>14</v>
      </c>
      <c r="B15" t="s">
        <v>229</v>
      </c>
      <c r="C15">
        <v>19870</v>
      </c>
      <c r="D15" t="s">
        <v>229</v>
      </c>
      <c r="E15" t="s">
        <v>230</v>
      </c>
      <c r="F15">
        <v>14</v>
      </c>
    </row>
    <row r="16" spans="1:6">
      <c r="A16">
        <v>15</v>
      </c>
      <c r="B16" t="s">
        <v>193</v>
      </c>
      <c r="C16">
        <v>19871</v>
      </c>
      <c r="D16" t="s">
        <v>193</v>
      </c>
      <c r="E16" t="s">
        <v>194</v>
      </c>
      <c r="F16">
        <v>15</v>
      </c>
    </row>
    <row r="17" spans="1:6">
      <c r="A17">
        <v>16</v>
      </c>
      <c r="B17" t="s">
        <v>223</v>
      </c>
      <c r="C17">
        <v>21732</v>
      </c>
      <c r="D17" t="s">
        <v>223</v>
      </c>
      <c r="E17" t="s">
        <v>224</v>
      </c>
      <c r="F17">
        <v>16</v>
      </c>
    </row>
    <row r="18" spans="1:6">
      <c r="A18">
        <v>17</v>
      </c>
      <c r="B18" t="s">
        <v>466</v>
      </c>
      <c r="C18">
        <v>22643</v>
      </c>
      <c r="D18" t="s">
        <v>466</v>
      </c>
      <c r="E18" t="s">
        <v>1520</v>
      </c>
      <c r="F18">
        <v>17</v>
      </c>
    </row>
    <row r="19" spans="1:6">
      <c r="A19">
        <v>18</v>
      </c>
      <c r="B19" t="s">
        <v>467</v>
      </c>
      <c r="C19">
        <v>22644</v>
      </c>
      <c r="D19" t="s">
        <v>467</v>
      </c>
      <c r="E19" t="s">
        <v>1521</v>
      </c>
      <c r="F19">
        <v>18</v>
      </c>
    </row>
    <row r="20" spans="1:6">
      <c r="A20">
        <v>19</v>
      </c>
      <c r="B20" t="s">
        <v>468</v>
      </c>
      <c r="C20">
        <v>22645</v>
      </c>
      <c r="D20" t="s">
        <v>468</v>
      </c>
      <c r="E20" t="s">
        <v>1522</v>
      </c>
      <c r="F20">
        <v>19</v>
      </c>
    </row>
    <row r="21" spans="1:6">
      <c r="A21">
        <v>20</v>
      </c>
      <c r="B21" t="s">
        <v>469</v>
      </c>
      <c r="C21">
        <v>22646</v>
      </c>
      <c r="D21" t="s">
        <v>469</v>
      </c>
      <c r="E21" t="s">
        <v>1523</v>
      </c>
      <c r="F21">
        <v>20</v>
      </c>
    </row>
    <row r="22" spans="1:6">
      <c r="A22">
        <v>21</v>
      </c>
      <c r="B22" t="s">
        <v>470</v>
      </c>
      <c r="C22">
        <v>22647</v>
      </c>
      <c r="D22" t="s">
        <v>470</v>
      </c>
      <c r="E22" t="s">
        <v>1524</v>
      </c>
      <c r="F22">
        <v>21</v>
      </c>
    </row>
    <row r="23" spans="1:6">
      <c r="A23">
        <v>22</v>
      </c>
      <c r="B23" t="s">
        <v>471</v>
      </c>
      <c r="C23">
        <v>22648</v>
      </c>
      <c r="D23" t="s">
        <v>471</v>
      </c>
      <c r="E23" t="s">
        <v>1525</v>
      </c>
      <c r="F23">
        <v>22</v>
      </c>
    </row>
    <row r="24" spans="1:6">
      <c r="A24">
        <v>23</v>
      </c>
      <c r="B24" t="s">
        <v>472</v>
      </c>
      <c r="C24">
        <v>22649</v>
      </c>
      <c r="D24" t="s">
        <v>472</v>
      </c>
      <c r="E24" t="s">
        <v>1526</v>
      </c>
      <c r="F24">
        <v>23</v>
      </c>
    </row>
    <row r="25" spans="1:6">
      <c r="A25">
        <v>24</v>
      </c>
      <c r="B25" t="s">
        <v>473</v>
      </c>
      <c r="C25">
        <v>22650</v>
      </c>
      <c r="D25" t="s">
        <v>473</v>
      </c>
      <c r="E25" t="s">
        <v>1527</v>
      </c>
      <c r="F25">
        <v>24</v>
      </c>
    </row>
    <row r="26" spans="1:6">
      <c r="A26">
        <v>25</v>
      </c>
      <c r="B26" t="s">
        <v>474</v>
      </c>
      <c r="C26">
        <v>22651</v>
      </c>
      <c r="D26" t="s">
        <v>474</v>
      </c>
      <c r="E26" t="s">
        <v>1528</v>
      </c>
      <c r="F26">
        <v>25</v>
      </c>
    </row>
    <row r="27" spans="1:6">
      <c r="A27">
        <v>26</v>
      </c>
      <c r="B27" t="s">
        <v>475</v>
      </c>
      <c r="C27">
        <v>22652</v>
      </c>
      <c r="D27" t="s">
        <v>475</v>
      </c>
      <c r="E27" t="s">
        <v>1529</v>
      </c>
      <c r="F27">
        <v>26</v>
      </c>
    </row>
    <row r="28" spans="1:6">
      <c r="A28">
        <v>27</v>
      </c>
      <c r="B28" t="s">
        <v>477</v>
      </c>
      <c r="C28">
        <v>22653</v>
      </c>
      <c r="D28" t="s">
        <v>477</v>
      </c>
      <c r="E28" t="s">
        <v>1530</v>
      </c>
      <c r="F28">
        <v>27</v>
      </c>
    </row>
    <row r="29" spans="1:6">
      <c r="A29">
        <v>28</v>
      </c>
      <c r="B29" t="s">
        <v>478</v>
      </c>
      <c r="C29">
        <v>22654</v>
      </c>
      <c r="D29" t="s">
        <v>478</v>
      </c>
      <c r="E29" t="s">
        <v>1531</v>
      </c>
      <c r="F29">
        <v>28</v>
      </c>
    </row>
    <row r="30" spans="1:6">
      <c r="A30">
        <v>29</v>
      </c>
      <c r="B30" t="s">
        <v>480</v>
      </c>
      <c r="C30">
        <v>22656</v>
      </c>
      <c r="D30" t="s">
        <v>480</v>
      </c>
      <c r="E30" t="s">
        <v>1532</v>
      </c>
      <c r="F30">
        <v>29</v>
      </c>
    </row>
    <row r="31" spans="1:6">
      <c r="A31">
        <v>30</v>
      </c>
      <c r="B31" t="s">
        <v>481</v>
      </c>
      <c r="C31">
        <v>22657</v>
      </c>
      <c r="D31" t="s">
        <v>481</v>
      </c>
      <c r="E31" t="s">
        <v>1533</v>
      </c>
      <c r="F31">
        <v>30</v>
      </c>
    </row>
    <row r="32" spans="1:6">
      <c r="A32">
        <v>31</v>
      </c>
      <c r="B32" t="s">
        <v>482</v>
      </c>
      <c r="C32">
        <v>22658</v>
      </c>
      <c r="D32" t="s">
        <v>482</v>
      </c>
      <c r="E32" t="s">
        <v>1534</v>
      </c>
      <c r="F32">
        <v>31</v>
      </c>
    </row>
    <row r="33" spans="1:6">
      <c r="A33">
        <v>32</v>
      </c>
      <c r="B33" t="s">
        <v>619</v>
      </c>
      <c r="C33">
        <v>22659</v>
      </c>
      <c r="D33" t="s">
        <v>619</v>
      </c>
      <c r="E33" t="s">
        <v>1535</v>
      </c>
      <c r="F33">
        <v>32</v>
      </c>
    </row>
    <row r="34" spans="1:6">
      <c r="A34">
        <v>33</v>
      </c>
      <c r="B34" t="s">
        <v>483</v>
      </c>
      <c r="C34">
        <v>22660</v>
      </c>
      <c r="D34" t="s">
        <v>483</v>
      </c>
      <c r="E34" t="s">
        <v>1536</v>
      </c>
      <c r="F34">
        <v>33</v>
      </c>
    </row>
    <row r="35" spans="1:6">
      <c r="A35">
        <v>34</v>
      </c>
      <c r="B35" t="s">
        <v>484</v>
      </c>
      <c r="C35">
        <v>22661</v>
      </c>
      <c r="D35" t="s">
        <v>484</v>
      </c>
      <c r="E35" t="s">
        <v>1537</v>
      </c>
      <c r="F35">
        <v>34</v>
      </c>
    </row>
    <row r="36" spans="1:6">
      <c r="A36">
        <v>35</v>
      </c>
      <c r="B36" t="s">
        <v>485</v>
      </c>
      <c r="C36">
        <v>22662</v>
      </c>
      <c r="D36" t="s">
        <v>485</v>
      </c>
      <c r="E36" t="s">
        <v>1538</v>
      </c>
      <c r="F36">
        <v>35</v>
      </c>
    </row>
    <row r="37" spans="1:6">
      <c r="A37">
        <v>36</v>
      </c>
      <c r="B37" t="s">
        <v>486</v>
      </c>
      <c r="C37">
        <v>22663</v>
      </c>
      <c r="D37" t="s">
        <v>486</v>
      </c>
      <c r="E37" t="s">
        <v>1539</v>
      </c>
      <c r="F37">
        <v>36</v>
      </c>
    </row>
    <row r="38" spans="1:6">
      <c r="A38">
        <v>37</v>
      </c>
      <c r="B38" t="s">
        <v>487</v>
      </c>
      <c r="C38">
        <v>22664</v>
      </c>
      <c r="D38" t="s">
        <v>487</v>
      </c>
      <c r="E38" t="s">
        <v>1540</v>
      </c>
      <c r="F38">
        <v>37</v>
      </c>
    </row>
    <row r="39" spans="1:6">
      <c r="A39">
        <v>38</v>
      </c>
      <c r="B39" t="s">
        <v>488</v>
      </c>
      <c r="C39">
        <v>22665</v>
      </c>
      <c r="D39" t="s">
        <v>488</v>
      </c>
      <c r="E39" t="s">
        <v>1541</v>
      </c>
      <c r="F39">
        <v>38</v>
      </c>
    </row>
    <row r="40" spans="1:6">
      <c r="A40">
        <v>39</v>
      </c>
      <c r="B40" t="s">
        <v>489</v>
      </c>
      <c r="C40">
        <v>22666</v>
      </c>
      <c r="D40" t="s">
        <v>489</v>
      </c>
      <c r="E40" t="s">
        <v>1542</v>
      </c>
      <c r="F40">
        <v>39</v>
      </c>
    </row>
    <row r="41" spans="1:6">
      <c r="A41">
        <v>40</v>
      </c>
      <c r="B41" t="s">
        <v>490</v>
      </c>
      <c r="C41">
        <v>22667</v>
      </c>
      <c r="D41" t="s">
        <v>490</v>
      </c>
      <c r="E41" t="s">
        <v>1543</v>
      </c>
      <c r="F41">
        <v>40</v>
      </c>
    </row>
    <row r="42" spans="1:6">
      <c r="A42">
        <v>41</v>
      </c>
      <c r="B42" t="s">
        <v>491</v>
      </c>
      <c r="C42">
        <v>22689</v>
      </c>
      <c r="D42" t="s">
        <v>491</v>
      </c>
      <c r="E42" t="s">
        <v>492</v>
      </c>
      <c r="F42">
        <v>41</v>
      </c>
    </row>
    <row r="43" spans="1:6">
      <c r="A43">
        <v>42</v>
      </c>
      <c r="B43" t="s">
        <v>493</v>
      </c>
      <c r="C43">
        <v>22690</v>
      </c>
      <c r="D43" t="s">
        <v>493</v>
      </c>
      <c r="E43" t="s">
        <v>1544</v>
      </c>
      <c r="F43">
        <v>42</v>
      </c>
    </row>
    <row r="44" spans="1:6">
      <c r="A44">
        <v>43</v>
      </c>
      <c r="B44" t="s">
        <v>494</v>
      </c>
      <c r="C44">
        <v>22691</v>
      </c>
      <c r="D44" t="s">
        <v>494</v>
      </c>
      <c r="E44" t="s">
        <v>1545</v>
      </c>
      <c r="F44">
        <v>43</v>
      </c>
    </row>
    <row r="45" spans="1:6">
      <c r="A45">
        <v>44</v>
      </c>
      <c r="B45" t="s">
        <v>495</v>
      </c>
      <c r="C45">
        <v>22692</v>
      </c>
      <c r="D45" t="s">
        <v>495</v>
      </c>
      <c r="E45" t="s">
        <v>1546</v>
      </c>
      <c r="F45">
        <v>44</v>
      </c>
    </row>
    <row r="46" spans="1:6">
      <c r="A46">
        <v>45</v>
      </c>
      <c r="B46" t="s">
        <v>496</v>
      </c>
      <c r="C46">
        <v>22693</v>
      </c>
      <c r="D46" t="s">
        <v>496</v>
      </c>
      <c r="E46" t="s">
        <v>1547</v>
      </c>
      <c r="F46">
        <v>45</v>
      </c>
    </row>
    <row r="47" spans="1:6">
      <c r="A47">
        <v>46</v>
      </c>
      <c r="B47" t="s">
        <v>497</v>
      </c>
      <c r="C47">
        <v>22694</v>
      </c>
      <c r="D47" t="s">
        <v>497</v>
      </c>
      <c r="E47" t="s">
        <v>1548</v>
      </c>
      <c r="F47">
        <v>46</v>
      </c>
    </row>
    <row r="48" spans="1:6">
      <c r="A48">
        <v>47</v>
      </c>
      <c r="B48" t="s">
        <v>498</v>
      </c>
      <c r="C48">
        <v>22695</v>
      </c>
      <c r="D48" t="s">
        <v>498</v>
      </c>
      <c r="E48" t="s">
        <v>1549</v>
      </c>
      <c r="F48">
        <v>47</v>
      </c>
    </row>
    <row r="49" spans="1:6">
      <c r="A49">
        <v>48</v>
      </c>
      <c r="B49" t="s">
        <v>499</v>
      </c>
      <c r="C49">
        <v>22696</v>
      </c>
      <c r="D49" t="s">
        <v>499</v>
      </c>
      <c r="E49" t="s">
        <v>1550</v>
      </c>
      <c r="F49">
        <v>48</v>
      </c>
    </row>
    <row r="50" spans="1:6">
      <c r="A50">
        <v>49</v>
      </c>
      <c r="B50" t="s">
        <v>500</v>
      </c>
      <c r="C50">
        <v>22697</v>
      </c>
      <c r="D50" t="s">
        <v>500</v>
      </c>
      <c r="E50" t="s">
        <v>1551</v>
      </c>
      <c r="F50">
        <v>49</v>
      </c>
    </row>
    <row r="51" spans="1:6">
      <c r="A51">
        <v>50</v>
      </c>
      <c r="B51" t="s">
        <v>501</v>
      </c>
      <c r="C51">
        <v>22698</v>
      </c>
      <c r="D51" t="s">
        <v>501</v>
      </c>
      <c r="E51" t="s">
        <v>1552</v>
      </c>
      <c r="F51">
        <v>50</v>
      </c>
    </row>
    <row r="52" spans="1:6">
      <c r="A52">
        <v>51</v>
      </c>
      <c r="B52" t="s">
        <v>502</v>
      </c>
      <c r="C52">
        <v>22699</v>
      </c>
      <c r="D52" t="s">
        <v>502</v>
      </c>
      <c r="E52" t="s">
        <v>1553</v>
      </c>
      <c r="F52">
        <v>51</v>
      </c>
    </row>
    <row r="53" spans="1:6">
      <c r="A53">
        <v>52</v>
      </c>
      <c r="B53" t="s">
        <v>503</v>
      </c>
      <c r="C53">
        <v>22748</v>
      </c>
      <c r="D53" t="s">
        <v>503</v>
      </c>
      <c r="E53" t="s">
        <v>1554</v>
      </c>
      <c r="F53">
        <v>52</v>
      </c>
    </row>
    <row r="54" spans="1:6">
      <c r="A54">
        <v>53</v>
      </c>
      <c r="B54" t="s">
        <v>504</v>
      </c>
      <c r="C54">
        <v>22750</v>
      </c>
      <c r="D54" t="s">
        <v>504</v>
      </c>
      <c r="E54" t="s">
        <v>1555</v>
      </c>
      <c r="F54">
        <v>53</v>
      </c>
    </row>
    <row r="55" spans="1:6">
      <c r="A55">
        <v>54</v>
      </c>
      <c r="B55" t="s">
        <v>505</v>
      </c>
      <c r="C55">
        <v>22751</v>
      </c>
      <c r="D55" t="s">
        <v>505</v>
      </c>
      <c r="E55" t="s">
        <v>1556</v>
      </c>
      <c r="F55">
        <v>54</v>
      </c>
    </row>
    <row r="56" spans="1:6">
      <c r="A56">
        <v>55</v>
      </c>
      <c r="B56" t="s">
        <v>506</v>
      </c>
      <c r="C56">
        <v>22752</v>
      </c>
      <c r="D56" t="s">
        <v>506</v>
      </c>
      <c r="E56" t="s">
        <v>1557</v>
      </c>
      <c r="F56">
        <v>55</v>
      </c>
    </row>
    <row r="57" spans="1:6">
      <c r="A57">
        <v>56</v>
      </c>
      <c r="B57" t="s">
        <v>507</v>
      </c>
      <c r="C57">
        <v>22753</v>
      </c>
      <c r="D57" t="s">
        <v>507</v>
      </c>
      <c r="E57" t="s">
        <v>1558</v>
      </c>
      <c r="F57">
        <v>56</v>
      </c>
    </row>
    <row r="58" spans="1:6">
      <c r="A58">
        <v>57</v>
      </c>
      <c r="B58" t="s">
        <v>508</v>
      </c>
      <c r="C58">
        <v>22755</v>
      </c>
      <c r="D58" t="s">
        <v>508</v>
      </c>
      <c r="E58" t="s">
        <v>1559</v>
      </c>
      <c r="F58">
        <v>57</v>
      </c>
    </row>
    <row r="59" spans="1:6">
      <c r="A59">
        <v>58</v>
      </c>
      <c r="B59" t="s">
        <v>509</v>
      </c>
      <c r="C59">
        <v>22756</v>
      </c>
      <c r="D59" t="s">
        <v>509</v>
      </c>
      <c r="E59" t="s">
        <v>1560</v>
      </c>
      <c r="F59">
        <v>58</v>
      </c>
    </row>
    <row r="60" spans="1:6">
      <c r="A60">
        <v>59</v>
      </c>
      <c r="B60" t="s">
        <v>511</v>
      </c>
      <c r="C60">
        <v>22757</v>
      </c>
      <c r="D60" t="s">
        <v>511</v>
      </c>
      <c r="E60" t="s">
        <v>1561</v>
      </c>
      <c r="F60">
        <v>59</v>
      </c>
    </row>
    <row r="61" spans="1:6">
      <c r="A61">
        <v>60</v>
      </c>
      <c r="B61" t="s">
        <v>512</v>
      </c>
      <c r="C61">
        <v>22758</v>
      </c>
      <c r="D61" t="s">
        <v>512</v>
      </c>
      <c r="E61" t="s">
        <v>513</v>
      </c>
      <c r="F61">
        <v>60</v>
      </c>
    </row>
    <row r="62" spans="1:6">
      <c r="A62">
        <v>61</v>
      </c>
      <c r="B62" t="s">
        <v>514</v>
      </c>
      <c r="C62">
        <v>22759</v>
      </c>
      <c r="D62" t="s">
        <v>514</v>
      </c>
      <c r="E62" t="s">
        <v>1562</v>
      </c>
      <c r="F62">
        <v>61</v>
      </c>
    </row>
    <row r="63" spans="1:6">
      <c r="A63">
        <v>62</v>
      </c>
      <c r="B63" t="s">
        <v>515</v>
      </c>
      <c r="C63">
        <v>22760</v>
      </c>
      <c r="D63" t="s">
        <v>515</v>
      </c>
      <c r="E63" t="s">
        <v>516</v>
      </c>
      <c r="F63">
        <v>62</v>
      </c>
    </row>
    <row r="64" spans="1:6">
      <c r="A64">
        <v>63</v>
      </c>
      <c r="B64" t="s">
        <v>517</v>
      </c>
      <c r="C64">
        <v>22761</v>
      </c>
      <c r="D64" t="s">
        <v>517</v>
      </c>
      <c r="E64" t="s">
        <v>1563</v>
      </c>
      <c r="F64">
        <v>63</v>
      </c>
    </row>
    <row r="65" spans="1:6">
      <c r="A65">
        <v>64</v>
      </c>
      <c r="B65" t="s">
        <v>518</v>
      </c>
      <c r="C65">
        <v>22762</v>
      </c>
      <c r="D65" t="s">
        <v>518</v>
      </c>
      <c r="E65" t="s">
        <v>1564</v>
      </c>
      <c r="F65">
        <v>64</v>
      </c>
    </row>
    <row r="66" spans="1:6">
      <c r="A66">
        <v>65</v>
      </c>
      <c r="B66" t="s">
        <v>521</v>
      </c>
      <c r="C66">
        <v>22769</v>
      </c>
      <c r="D66" t="s">
        <v>521</v>
      </c>
      <c r="E66" t="s">
        <v>522</v>
      </c>
      <c r="F66">
        <v>65</v>
      </c>
    </row>
    <row r="67" spans="1:6">
      <c r="A67">
        <v>66</v>
      </c>
      <c r="B67" t="s">
        <v>525</v>
      </c>
      <c r="C67">
        <v>22774</v>
      </c>
      <c r="D67" t="s">
        <v>525</v>
      </c>
      <c r="E67" t="s">
        <v>1565</v>
      </c>
      <c r="F67">
        <v>66</v>
      </c>
    </row>
    <row r="68" spans="1:6">
      <c r="A68">
        <v>67</v>
      </c>
      <c r="B68" t="s">
        <v>526</v>
      </c>
      <c r="C68">
        <v>22775</v>
      </c>
      <c r="D68" t="s">
        <v>526</v>
      </c>
      <c r="E68" t="s">
        <v>1566</v>
      </c>
      <c r="F68">
        <v>67</v>
      </c>
    </row>
    <row r="69" spans="1:6">
      <c r="A69">
        <v>68</v>
      </c>
      <c r="B69" t="s">
        <v>527</v>
      </c>
      <c r="C69">
        <v>22776</v>
      </c>
      <c r="D69" t="s">
        <v>527</v>
      </c>
      <c r="E69" t="s">
        <v>528</v>
      </c>
      <c r="F69">
        <v>68</v>
      </c>
    </row>
    <row r="70" spans="1:6">
      <c r="A70">
        <v>69</v>
      </c>
      <c r="B70" t="s">
        <v>529</v>
      </c>
      <c r="C70">
        <v>22779</v>
      </c>
      <c r="D70" t="s">
        <v>529</v>
      </c>
      <c r="E70" t="s">
        <v>1567</v>
      </c>
      <c r="F70">
        <v>69</v>
      </c>
    </row>
    <row r="71" spans="1:6">
      <c r="A71">
        <v>70</v>
      </c>
      <c r="B71" t="s">
        <v>530</v>
      </c>
      <c r="C71">
        <v>22780</v>
      </c>
      <c r="D71" t="s">
        <v>530</v>
      </c>
      <c r="E71" t="s">
        <v>1568</v>
      </c>
      <c r="F71">
        <v>70</v>
      </c>
    </row>
    <row r="72" spans="1:6">
      <c r="A72">
        <v>71</v>
      </c>
      <c r="B72" t="s">
        <v>531</v>
      </c>
      <c r="C72">
        <v>22784</v>
      </c>
      <c r="D72" t="s">
        <v>531</v>
      </c>
      <c r="E72" t="s">
        <v>1569</v>
      </c>
      <c r="F72">
        <v>71</v>
      </c>
    </row>
    <row r="73" spans="1:6">
      <c r="A73">
        <v>72</v>
      </c>
      <c r="B73" t="s">
        <v>533</v>
      </c>
      <c r="C73">
        <v>22786</v>
      </c>
      <c r="D73" t="s">
        <v>533</v>
      </c>
      <c r="E73" t="s">
        <v>1570</v>
      </c>
      <c r="F73">
        <v>72</v>
      </c>
    </row>
    <row r="74" spans="1:6">
      <c r="A74">
        <v>73</v>
      </c>
      <c r="B74" t="s">
        <v>534</v>
      </c>
      <c r="C74">
        <v>22787</v>
      </c>
      <c r="D74" t="s">
        <v>534</v>
      </c>
      <c r="E74" t="s">
        <v>1571</v>
      </c>
      <c r="F74">
        <v>73</v>
      </c>
    </row>
    <row r="75" spans="1:6">
      <c r="A75">
        <v>74</v>
      </c>
      <c r="B75" t="s">
        <v>535</v>
      </c>
      <c r="C75">
        <v>22792</v>
      </c>
      <c r="D75" t="s">
        <v>535</v>
      </c>
      <c r="E75" t="s">
        <v>1572</v>
      </c>
      <c r="F75">
        <v>74</v>
      </c>
    </row>
    <row r="76" spans="1:6">
      <c r="A76">
        <v>75</v>
      </c>
      <c r="B76" t="s">
        <v>536</v>
      </c>
      <c r="C76">
        <v>22793</v>
      </c>
      <c r="D76" t="s">
        <v>536</v>
      </c>
      <c r="E76" t="s">
        <v>1573</v>
      </c>
      <c r="F76">
        <v>75</v>
      </c>
    </row>
    <row r="77" spans="1:6">
      <c r="A77">
        <v>76</v>
      </c>
      <c r="B77" t="s">
        <v>537</v>
      </c>
      <c r="C77">
        <v>22794</v>
      </c>
      <c r="D77" t="s">
        <v>537</v>
      </c>
      <c r="E77" t="s">
        <v>1574</v>
      </c>
      <c r="F77">
        <v>76</v>
      </c>
    </row>
    <row r="78" spans="1:6">
      <c r="A78">
        <v>77</v>
      </c>
      <c r="B78" t="s">
        <v>539</v>
      </c>
      <c r="C78">
        <v>22795</v>
      </c>
      <c r="D78" t="s">
        <v>539</v>
      </c>
      <c r="E78" t="s">
        <v>1575</v>
      </c>
      <c r="F78">
        <v>77</v>
      </c>
    </row>
    <row r="79" spans="1:6">
      <c r="A79">
        <v>78</v>
      </c>
      <c r="B79" t="s">
        <v>540</v>
      </c>
      <c r="C79">
        <v>22796</v>
      </c>
      <c r="D79" t="s">
        <v>540</v>
      </c>
      <c r="E79" t="s">
        <v>1576</v>
      </c>
      <c r="F79">
        <v>78</v>
      </c>
    </row>
    <row r="80" spans="1:6">
      <c r="A80">
        <v>79</v>
      </c>
      <c r="B80" t="s">
        <v>541</v>
      </c>
      <c r="C80">
        <v>22797</v>
      </c>
      <c r="D80" t="s">
        <v>541</v>
      </c>
      <c r="E80" t="s">
        <v>1577</v>
      </c>
      <c r="F80">
        <v>79</v>
      </c>
    </row>
    <row r="81" spans="1:6">
      <c r="A81">
        <v>80</v>
      </c>
      <c r="B81" t="s">
        <v>542</v>
      </c>
      <c r="C81">
        <v>22798</v>
      </c>
      <c r="D81" t="s">
        <v>542</v>
      </c>
      <c r="E81" t="s">
        <v>1578</v>
      </c>
      <c r="F81">
        <v>80</v>
      </c>
    </row>
    <row r="82" spans="1:6">
      <c r="A82">
        <v>81</v>
      </c>
      <c r="B82" t="s">
        <v>543</v>
      </c>
      <c r="C82">
        <v>22799</v>
      </c>
      <c r="D82" t="s">
        <v>543</v>
      </c>
      <c r="E82" t="s">
        <v>1579</v>
      </c>
      <c r="F82">
        <v>81</v>
      </c>
    </row>
    <row r="83" spans="1:6">
      <c r="A83">
        <v>82</v>
      </c>
      <c r="B83" t="s">
        <v>544</v>
      </c>
      <c r="C83">
        <v>22800</v>
      </c>
      <c r="D83" t="s">
        <v>544</v>
      </c>
      <c r="E83" t="s">
        <v>1580</v>
      </c>
      <c r="F83">
        <v>82</v>
      </c>
    </row>
    <row r="84" spans="1:6">
      <c r="A84">
        <v>83</v>
      </c>
      <c r="B84" t="s">
        <v>545</v>
      </c>
      <c r="C84">
        <v>22801</v>
      </c>
      <c r="D84" t="s">
        <v>545</v>
      </c>
      <c r="E84" t="s">
        <v>1581</v>
      </c>
      <c r="F84">
        <v>83</v>
      </c>
    </row>
    <row r="85" spans="1:6">
      <c r="A85">
        <v>84</v>
      </c>
      <c r="B85" t="s">
        <v>546</v>
      </c>
      <c r="C85">
        <v>22802</v>
      </c>
      <c r="D85" t="s">
        <v>546</v>
      </c>
      <c r="E85" t="s">
        <v>1582</v>
      </c>
      <c r="F85">
        <v>84</v>
      </c>
    </row>
    <row r="86" spans="1:6">
      <c r="A86">
        <v>85</v>
      </c>
      <c r="B86" t="s">
        <v>548</v>
      </c>
      <c r="C86">
        <v>22803</v>
      </c>
      <c r="D86" t="s">
        <v>548</v>
      </c>
      <c r="E86" t="s">
        <v>1583</v>
      </c>
      <c r="F86">
        <v>85</v>
      </c>
    </row>
    <row r="87" spans="1:6">
      <c r="A87">
        <v>86</v>
      </c>
      <c r="B87" t="s">
        <v>549</v>
      </c>
      <c r="C87">
        <v>22804</v>
      </c>
      <c r="D87" t="s">
        <v>549</v>
      </c>
      <c r="E87" t="s">
        <v>1584</v>
      </c>
      <c r="F87">
        <v>86</v>
      </c>
    </row>
    <row r="88" spans="1:6">
      <c r="A88">
        <v>87</v>
      </c>
      <c r="B88" t="s">
        <v>550</v>
      </c>
      <c r="C88">
        <v>22805</v>
      </c>
      <c r="D88" t="s">
        <v>550</v>
      </c>
      <c r="E88" t="s">
        <v>1585</v>
      </c>
      <c r="F88">
        <v>87</v>
      </c>
    </row>
    <row r="89" spans="1:6">
      <c r="A89">
        <v>88</v>
      </c>
      <c r="B89" t="s">
        <v>551</v>
      </c>
      <c r="C89">
        <v>22807</v>
      </c>
      <c r="D89" t="s">
        <v>551</v>
      </c>
      <c r="E89" t="s">
        <v>1586</v>
      </c>
      <c r="F89">
        <v>88</v>
      </c>
    </row>
    <row r="90" spans="1:6">
      <c r="A90">
        <v>89</v>
      </c>
      <c r="B90" t="s">
        <v>552</v>
      </c>
      <c r="C90">
        <v>22808</v>
      </c>
      <c r="D90" t="s">
        <v>552</v>
      </c>
      <c r="E90" t="s">
        <v>1587</v>
      </c>
      <c r="F90">
        <v>89</v>
      </c>
    </row>
    <row r="91" spans="1:6">
      <c r="A91">
        <v>90</v>
      </c>
      <c r="B91" t="s">
        <v>553</v>
      </c>
      <c r="C91">
        <v>22810</v>
      </c>
      <c r="D91" t="s">
        <v>553</v>
      </c>
      <c r="E91" t="s">
        <v>1588</v>
      </c>
      <c r="F91">
        <v>90</v>
      </c>
    </row>
    <row r="92" spans="1:6">
      <c r="A92">
        <v>91</v>
      </c>
      <c r="B92" t="s">
        <v>554</v>
      </c>
      <c r="C92">
        <v>22811</v>
      </c>
      <c r="D92" t="s">
        <v>554</v>
      </c>
      <c r="E92" t="s">
        <v>1589</v>
      </c>
      <c r="F92">
        <v>91</v>
      </c>
    </row>
    <row r="93" spans="1:6">
      <c r="A93">
        <v>92</v>
      </c>
      <c r="B93" t="s">
        <v>555</v>
      </c>
      <c r="C93">
        <v>22812</v>
      </c>
      <c r="D93" t="s">
        <v>555</v>
      </c>
      <c r="E93" t="s">
        <v>1590</v>
      </c>
      <c r="F93">
        <v>92</v>
      </c>
    </row>
    <row r="94" spans="1:6">
      <c r="A94">
        <v>93</v>
      </c>
      <c r="B94" t="s">
        <v>556</v>
      </c>
      <c r="C94">
        <v>22813</v>
      </c>
      <c r="D94" t="s">
        <v>556</v>
      </c>
      <c r="E94" t="s">
        <v>1591</v>
      </c>
      <c r="F94">
        <v>93</v>
      </c>
    </row>
    <row r="95" spans="1:6">
      <c r="A95">
        <v>94</v>
      </c>
      <c r="B95" t="s">
        <v>559</v>
      </c>
      <c r="C95">
        <v>22814</v>
      </c>
      <c r="D95" t="s">
        <v>559</v>
      </c>
      <c r="E95" t="s">
        <v>1592</v>
      </c>
      <c r="F95">
        <v>94</v>
      </c>
    </row>
    <row r="96" spans="1:6">
      <c r="A96">
        <v>95</v>
      </c>
      <c r="B96" t="s">
        <v>560</v>
      </c>
      <c r="C96">
        <v>22815</v>
      </c>
      <c r="D96" t="s">
        <v>560</v>
      </c>
      <c r="E96" t="s">
        <v>1593</v>
      </c>
      <c r="F96">
        <v>95</v>
      </c>
    </row>
    <row r="97" spans="1:6">
      <c r="A97">
        <v>96</v>
      </c>
      <c r="B97" t="s">
        <v>561</v>
      </c>
      <c r="C97">
        <v>22817</v>
      </c>
      <c r="D97" t="s">
        <v>561</v>
      </c>
      <c r="E97" t="s">
        <v>1594</v>
      </c>
      <c r="F97">
        <v>96</v>
      </c>
    </row>
    <row r="98" spans="1:6">
      <c r="A98">
        <v>97</v>
      </c>
      <c r="B98" t="s">
        <v>562</v>
      </c>
      <c r="C98">
        <v>22819</v>
      </c>
      <c r="D98" t="s">
        <v>562</v>
      </c>
      <c r="E98" t="s">
        <v>1595</v>
      </c>
      <c r="F98">
        <v>97</v>
      </c>
    </row>
    <row r="99" spans="1:6">
      <c r="A99">
        <v>98</v>
      </c>
      <c r="B99" t="s">
        <v>563</v>
      </c>
      <c r="C99">
        <v>22833</v>
      </c>
      <c r="D99" t="s">
        <v>563</v>
      </c>
      <c r="E99" t="s">
        <v>1596</v>
      </c>
      <c r="F99">
        <v>98</v>
      </c>
    </row>
    <row r="100" spans="1:6">
      <c r="A100">
        <v>99</v>
      </c>
      <c r="B100" t="s">
        <v>904</v>
      </c>
      <c r="C100">
        <v>22837</v>
      </c>
      <c r="D100" t="s">
        <v>904</v>
      </c>
      <c r="E100" t="s">
        <v>1597</v>
      </c>
      <c r="F100">
        <v>99</v>
      </c>
    </row>
    <row r="101" spans="1:6">
      <c r="A101">
        <v>100</v>
      </c>
      <c r="B101" t="s">
        <v>1598</v>
      </c>
      <c r="C101">
        <v>22839</v>
      </c>
      <c r="D101" t="s">
        <v>1598</v>
      </c>
      <c r="E101" t="s">
        <v>977</v>
      </c>
      <c r="F101">
        <v>100</v>
      </c>
    </row>
    <row r="102" spans="1:6">
      <c r="A102">
        <v>101</v>
      </c>
      <c r="B102" t="s">
        <v>1599</v>
      </c>
      <c r="C102">
        <v>22840</v>
      </c>
      <c r="D102" t="s">
        <v>1599</v>
      </c>
      <c r="E102" t="s">
        <v>578</v>
      </c>
      <c r="F102">
        <v>101</v>
      </c>
    </row>
    <row r="103" spans="1:6">
      <c r="A103">
        <v>102</v>
      </c>
      <c r="B103" t="s">
        <v>905</v>
      </c>
      <c r="C103">
        <v>23417</v>
      </c>
      <c r="D103" t="s">
        <v>905</v>
      </c>
      <c r="E103" t="s">
        <v>1600</v>
      </c>
      <c r="F103">
        <v>102</v>
      </c>
    </row>
    <row r="104" spans="1:6">
      <c r="A104">
        <v>103</v>
      </c>
      <c r="B104" t="s">
        <v>523</v>
      </c>
      <c r="C104">
        <v>23422</v>
      </c>
      <c r="D104" t="s">
        <v>523</v>
      </c>
      <c r="E104" t="s">
        <v>524</v>
      </c>
      <c r="F104">
        <v>103</v>
      </c>
    </row>
    <row r="105" spans="1:6">
      <c r="A105">
        <v>104</v>
      </c>
      <c r="B105" t="s">
        <v>1601</v>
      </c>
      <c r="C105">
        <v>23430</v>
      </c>
      <c r="D105" t="s">
        <v>1601</v>
      </c>
      <c r="E105" t="s">
        <v>907</v>
      </c>
      <c r="F105">
        <v>104</v>
      </c>
    </row>
    <row r="106" spans="1:6">
      <c r="A106">
        <v>105</v>
      </c>
      <c r="B106" t="s">
        <v>1602</v>
      </c>
      <c r="C106">
        <v>24275</v>
      </c>
      <c r="D106" t="s">
        <v>1602</v>
      </c>
      <c r="E106" t="s">
        <v>978</v>
      </c>
      <c r="F106">
        <v>105</v>
      </c>
    </row>
    <row r="107" spans="1:6">
      <c r="A107">
        <v>106</v>
      </c>
      <c r="B107" t="s">
        <v>1603</v>
      </c>
      <c r="C107">
        <v>24276</v>
      </c>
      <c r="D107" t="s">
        <v>1603</v>
      </c>
      <c r="E107" t="s">
        <v>568</v>
      </c>
      <c r="F107">
        <v>106</v>
      </c>
    </row>
    <row r="108" spans="1:6">
      <c r="A108">
        <v>107</v>
      </c>
      <c r="B108" t="s">
        <v>1604</v>
      </c>
      <c r="C108">
        <v>24277</v>
      </c>
      <c r="D108" t="s">
        <v>1604</v>
      </c>
      <c r="E108" t="s">
        <v>979</v>
      </c>
      <c r="F108">
        <v>107</v>
      </c>
    </row>
    <row r="109" spans="1:6">
      <c r="A109">
        <v>108</v>
      </c>
      <c r="B109" t="s">
        <v>1605</v>
      </c>
      <c r="C109">
        <v>24278</v>
      </c>
      <c r="D109" t="s">
        <v>1605</v>
      </c>
      <c r="E109" t="s">
        <v>980</v>
      </c>
      <c r="F109">
        <v>108</v>
      </c>
    </row>
    <row r="110" spans="1:6">
      <c r="A110">
        <v>109</v>
      </c>
      <c r="B110" t="s">
        <v>1606</v>
      </c>
      <c r="C110">
        <v>24279</v>
      </c>
      <c r="D110" t="s">
        <v>1606</v>
      </c>
      <c r="E110" t="s">
        <v>981</v>
      </c>
      <c r="F110">
        <v>109</v>
      </c>
    </row>
    <row r="111" spans="1:6">
      <c r="A111">
        <v>110</v>
      </c>
      <c r="B111" t="s">
        <v>1607</v>
      </c>
      <c r="C111">
        <v>24280</v>
      </c>
      <c r="D111" t="s">
        <v>1607</v>
      </c>
      <c r="E111" t="s">
        <v>982</v>
      </c>
      <c r="F111">
        <v>110</v>
      </c>
    </row>
    <row r="112" spans="1:6">
      <c r="A112">
        <v>111</v>
      </c>
      <c r="B112" t="s">
        <v>1608</v>
      </c>
      <c r="C112">
        <v>24281</v>
      </c>
      <c r="D112" t="s">
        <v>1608</v>
      </c>
      <c r="E112" t="s">
        <v>983</v>
      </c>
      <c r="F112">
        <v>111</v>
      </c>
    </row>
    <row r="113" spans="1:6">
      <c r="A113">
        <v>112</v>
      </c>
      <c r="B113" t="s">
        <v>570</v>
      </c>
      <c r="C113">
        <v>24282</v>
      </c>
      <c r="D113" t="s">
        <v>570</v>
      </c>
      <c r="E113" t="s">
        <v>984</v>
      </c>
      <c r="F113">
        <v>112</v>
      </c>
    </row>
    <row r="114" spans="1:6">
      <c r="A114">
        <v>113</v>
      </c>
      <c r="B114" t="s">
        <v>1609</v>
      </c>
      <c r="C114">
        <v>24283</v>
      </c>
      <c r="D114" t="s">
        <v>1609</v>
      </c>
      <c r="E114" t="s">
        <v>571</v>
      </c>
      <c r="F114">
        <v>113</v>
      </c>
    </row>
    <row r="115" spans="1:6">
      <c r="A115">
        <v>114</v>
      </c>
      <c r="B115" t="s">
        <v>1610</v>
      </c>
      <c r="C115">
        <v>24285</v>
      </c>
      <c r="D115" t="s">
        <v>1610</v>
      </c>
      <c r="E115" t="s">
        <v>985</v>
      </c>
      <c r="F115">
        <v>114</v>
      </c>
    </row>
    <row r="116" spans="1:6">
      <c r="A116">
        <v>115</v>
      </c>
      <c r="B116" t="s">
        <v>577</v>
      </c>
      <c r="C116">
        <v>24286</v>
      </c>
      <c r="D116" t="s">
        <v>577</v>
      </c>
      <c r="E116" t="s">
        <v>986</v>
      </c>
      <c r="F116">
        <v>115</v>
      </c>
    </row>
    <row r="117" spans="1:6">
      <c r="A117">
        <v>116</v>
      </c>
      <c r="B117" t="s">
        <v>987</v>
      </c>
      <c r="C117">
        <v>24287</v>
      </c>
      <c r="D117" t="s">
        <v>987</v>
      </c>
      <c r="E117" t="s">
        <v>988</v>
      </c>
      <c r="F117">
        <v>116</v>
      </c>
    </row>
    <row r="118" spans="1:6">
      <c r="A118">
        <v>117</v>
      </c>
      <c r="B118" t="s">
        <v>1611</v>
      </c>
      <c r="C118">
        <v>24288</v>
      </c>
      <c r="D118" t="s">
        <v>1611</v>
      </c>
      <c r="E118" t="s">
        <v>1612</v>
      </c>
      <c r="F118">
        <v>117</v>
      </c>
    </row>
    <row r="119" spans="1:6">
      <c r="A119">
        <v>118</v>
      </c>
      <c r="B119" t="s">
        <v>579</v>
      </c>
      <c r="C119">
        <v>24290</v>
      </c>
      <c r="D119" t="s">
        <v>579</v>
      </c>
      <c r="E119" t="s">
        <v>989</v>
      </c>
      <c r="F119">
        <v>118</v>
      </c>
    </row>
    <row r="120" spans="1:6">
      <c r="A120">
        <v>119</v>
      </c>
      <c r="B120" t="s">
        <v>581</v>
      </c>
      <c r="C120">
        <v>24291</v>
      </c>
      <c r="D120" t="s">
        <v>581</v>
      </c>
      <c r="E120" t="s">
        <v>582</v>
      </c>
      <c r="F120">
        <v>119</v>
      </c>
    </row>
    <row r="121" spans="1:6">
      <c r="A121">
        <v>120</v>
      </c>
      <c r="B121" t="s">
        <v>1613</v>
      </c>
      <c r="C121">
        <v>24292</v>
      </c>
      <c r="D121" t="s">
        <v>1613</v>
      </c>
      <c r="E121" t="s">
        <v>1614</v>
      </c>
      <c r="F121">
        <v>120</v>
      </c>
    </row>
    <row r="122" spans="1:6">
      <c r="A122">
        <v>121</v>
      </c>
      <c r="B122" t="s">
        <v>585</v>
      </c>
      <c r="C122">
        <v>24293</v>
      </c>
      <c r="D122" t="s">
        <v>585</v>
      </c>
      <c r="E122" t="s">
        <v>990</v>
      </c>
      <c r="F122">
        <v>121</v>
      </c>
    </row>
    <row r="123" spans="1:6">
      <c r="A123">
        <v>122</v>
      </c>
      <c r="B123" t="s">
        <v>586</v>
      </c>
      <c r="C123">
        <v>24294</v>
      </c>
      <c r="D123" t="s">
        <v>586</v>
      </c>
      <c r="E123" t="s">
        <v>587</v>
      </c>
      <c r="F123">
        <v>122</v>
      </c>
    </row>
    <row r="124" spans="1:6">
      <c r="A124">
        <v>123</v>
      </c>
      <c r="B124" t="s">
        <v>1615</v>
      </c>
      <c r="C124">
        <v>24296</v>
      </c>
      <c r="D124" t="s">
        <v>1615</v>
      </c>
      <c r="E124" t="s">
        <v>991</v>
      </c>
      <c r="F124">
        <v>123</v>
      </c>
    </row>
    <row r="125" spans="1:6">
      <c r="A125">
        <v>124</v>
      </c>
      <c r="B125" t="s">
        <v>590</v>
      </c>
      <c r="C125">
        <v>24297</v>
      </c>
      <c r="D125" t="s">
        <v>590</v>
      </c>
      <c r="E125" t="s">
        <v>992</v>
      </c>
      <c r="F125">
        <v>124</v>
      </c>
    </row>
    <row r="126" spans="1:6">
      <c r="A126">
        <v>125</v>
      </c>
      <c r="B126" t="s">
        <v>1616</v>
      </c>
      <c r="C126">
        <v>24298</v>
      </c>
      <c r="D126" t="s">
        <v>1616</v>
      </c>
      <c r="E126" t="s">
        <v>993</v>
      </c>
      <c r="F126">
        <v>125</v>
      </c>
    </row>
    <row r="127" spans="1:6">
      <c r="A127">
        <v>126</v>
      </c>
      <c r="B127" t="s">
        <v>591</v>
      </c>
      <c r="C127">
        <v>24299</v>
      </c>
      <c r="D127" t="s">
        <v>591</v>
      </c>
      <c r="E127" t="s">
        <v>994</v>
      </c>
      <c r="F127">
        <v>126</v>
      </c>
    </row>
    <row r="128" spans="1:6">
      <c r="A128">
        <v>127</v>
      </c>
      <c r="B128" t="s">
        <v>592</v>
      </c>
      <c r="C128">
        <v>24301</v>
      </c>
      <c r="D128" t="s">
        <v>592</v>
      </c>
      <c r="E128" t="s">
        <v>995</v>
      </c>
      <c r="F128">
        <v>127</v>
      </c>
    </row>
    <row r="129" spans="1:6">
      <c r="A129">
        <v>128</v>
      </c>
      <c r="B129" t="s">
        <v>1617</v>
      </c>
      <c r="C129">
        <v>24302</v>
      </c>
      <c r="D129" t="s">
        <v>1617</v>
      </c>
      <c r="E129" t="s">
        <v>1618</v>
      </c>
      <c r="F129">
        <v>128</v>
      </c>
    </row>
    <row r="130" spans="1:6">
      <c r="A130">
        <v>129</v>
      </c>
      <c r="B130" t="s">
        <v>594</v>
      </c>
      <c r="C130">
        <v>24304</v>
      </c>
      <c r="D130" t="s">
        <v>594</v>
      </c>
      <c r="E130" t="s">
        <v>908</v>
      </c>
      <c r="F130">
        <v>129</v>
      </c>
    </row>
    <row r="131" spans="1:6">
      <c r="A131">
        <v>130</v>
      </c>
      <c r="B131" t="s">
        <v>1619</v>
      </c>
      <c r="C131">
        <v>24308</v>
      </c>
      <c r="D131" t="s">
        <v>1619</v>
      </c>
      <c r="E131" t="s">
        <v>909</v>
      </c>
      <c r="F131">
        <v>130</v>
      </c>
    </row>
    <row r="132" spans="1:6">
      <c r="A132">
        <v>131</v>
      </c>
      <c r="B132" t="s">
        <v>597</v>
      </c>
      <c r="C132">
        <v>24310</v>
      </c>
      <c r="D132" t="s">
        <v>597</v>
      </c>
      <c r="E132" t="s">
        <v>910</v>
      </c>
      <c r="F132">
        <v>131</v>
      </c>
    </row>
    <row r="133" spans="1:6">
      <c r="A133">
        <v>132</v>
      </c>
      <c r="B133" t="s">
        <v>1620</v>
      </c>
      <c r="C133">
        <v>24311</v>
      </c>
      <c r="D133" t="s">
        <v>1620</v>
      </c>
      <c r="E133" t="s">
        <v>911</v>
      </c>
      <c r="F133">
        <v>132</v>
      </c>
    </row>
    <row r="134" spans="1:6">
      <c r="A134">
        <v>133</v>
      </c>
      <c r="B134" t="s">
        <v>1621</v>
      </c>
      <c r="C134">
        <v>24312</v>
      </c>
      <c r="D134" t="s">
        <v>1621</v>
      </c>
      <c r="E134" t="s">
        <v>528</v>
      </c>
      <c r="F134">
        <v>133</v>
      </c>
    </row>
    <row r="135" spans="1:6">
      <c r="A135">
        <v>134</v>
      </c>
      <c r="B135" t="s">
        <v>1622</v>
      </c>
      <c r="C135">
        <v>24313</v>
      </c>
      <c r="D135" t="s">
        <v>1622</v>
      </c>
      <c r="E135" t="s">
        <v>912</v>
      </c>
      <c r="F135">
        <v>134</v>
      </c>
    </row>
    <row r="136" spans="1:6">
      <c r="A136">
        <v>135</v>
      </c>
      <c r="B136" t="s">
        <v>599</v>
      </c>
      <c r="C136">
        <v>24314</v>
      </c>
      <c r="D136" t="s">
        <v>599</v>
      </c>
      <c r="E136" t="s">
        <v>913</v>
      </c>
      <c r="F136">
        <v>135</v>
      </c>
    </row>
    <row r="137" spans="1:6">
      <c r="A137">
        <v>136</v>
      </c>
      <c r="B137" t="s">
        <v>1623</v>
      </c>
      <c r="C137">
        <v>24319</v>
      </c>
      <c r="D137" t="s">
        <v>1623</v>
      </c>
      <c r="E137" t="s">
        <v>949</v>
      </c>
      <c r="F137">
        <v>136</v>
      </c>
    </row>
    <row r="138" spans="1:6">
      <c r="A138">
        <v>137</v>
      </c>
      <c r="B138" t="s">
        <v>1624</v>
      </c>
      <c r="C138">
        <v>24320</v>
      </c>
      <c r="D138" t="s">
        <v>1624</v>
      </c>
      <c r="E138" t="s">
        <v>1625</v>
      </c>
      <c r="F138">
        <v>137</v>
      </c>
    </row>
    <row r="139" spans="1:6">
      <c r="A139">
        <v>138</v>
      </c>
      <c r="B139" t="s">
        <v>950</v>
      </c>
      <c r="C139">
        <v>24321</v>
      </c>
      <c r="D139" t="s">
        <v>950</v>
      </c>
      <c r="E139" t="s">
        <v>951</v>
      </c>
      <c r="F139">
        <v>138</v>
      </c>
    </row>
    <row r="140" spans="1:6">
      <c r="A140">
        <v>139</v>
      </c>
      <c r="B140" t="s">
        <v>600</v>
      </c>
      <c r="C140">
        <v>24322</v>
      </c>
      <c r="D140" t="s">
        <v>600</v>
      </c>
      <c r="E140" t="s">
        <v>952</v>
      </c>
      <c r="F140">
        <v>139</v>
      </c>
    </row>
    <row r="141" spans="1:6">
      <c r="A141">
        <v>140</v>
      </c>
      <c r="B141" t="s">
        <v>1626</v>
      </c>
      <c r="C141">
        <v>24323</v>
      </c>
      <c r="D141" t="s">
        <v>1626</v>
      </c>
      <c r="E141" t="s">
        <v>953</v>
      </c>
      <c r="F141">
        <v>140</v>
      </c>
    </row>
    <row r="142" spans="1:6">
      <c r="A142">
        <v>141</v>
      </c>
      <c r="B142" t="s">
        <v>601</v>
      </c>
      <c r="C142">
        <v>24324</v>
      </c>
      <c r="D142" t="s">
        <v>601</v>
      </c>
      <c r="E142" t="s">
        <v>954</v>
      </c>
      <c r="F142">
        <v>141</v>
      </c>
    </row>
    <row r="143" spans="1:6">
      <c r="A143">
        <v>142</v>
      </c>
      <c r="B143" t="s">
        <v>1627</v>
      </c>
      <c r="C143">
        <v>24325</v>
      </c>
      <c r="D143" t="s">
        <v>1627</v>
      </c>
      <c r="E143" t="s">
        <v>522</v>
      </c>
      <c r="F143">
        <v>142</v>
      </c>
    </row>
    <row r="144" spans="1:6">
      <c r="A144">
        <v>143</v>
      </c>
      <c r="B144" t="s">
        <v>1628</v>
      </c>
      <c r="C144">
        <v>24326</v>
      </c>
      <c r="D144" t="s">
        <v>1628</v>
      </c>
      <c r="E144" t="s">
        <v>955</v>
      </c>
      <c r="F144">
        <v>143</v>
      </c>
    </row>
    <row r="145" spans="1:6">
      <c r="A145">
        <v>144</v>
      </c>
      <c r="B145" t="s">
        <v>1629</v>
      </c>
      <c r="C145">
        <v>24327</v>
      </c>
      <c r="D145" t="s">
        <v>1629</v>
      </c>
      <c r="E145" t="s">
        <v>956</v>
      </c>
      <c r="F145">
        <v>144</v>
      </c>
    </row>
    <row r="146" spans="1:6">
      <c r="A146">
        <v>145</v>
      </c>
      <c r="B146" t="s">
        <v>1630</v>
      </c>
      <c r="C146">
        <v>24328</v>
      </c>
      <c r="D146" t="s">
        <v>1630</v>
      </c>
      <c r="E146" t="s">
        <v>957</v>
      </c>
      <c r="F146">
        <v>145</v>
      </c>
    </row>
    <row r="147" spans="1:6">
      <c r="A147">
        <v>146</v>
      </c>
      <c r="B147" t="s">
        <v>606</v>
      </c>
      <c r="C147">
        <v>24329</v>
      </c>
      <c r="D147" t="s">
        <v>606</v>
      </c>
      <c r="E147" t="s">
        <v>958</v>
      </c>
      <c r="F147">
        <v>146</v>
      </c>
    </row>
    <row r="148" spans="1:6">
      <c r="A148">
        <v>147</v>
      </c>
      <c r="B148" t="s">
        <v>607</v>
      </c>
      <c r="C148">
        <v>24330</v>
      </c>
      <c r="D148" t="s">
        <v>607</v>
      </c>
      <c r="E148" t="s">
        <v>959</v>
      </c>
      <c r="F148">
        <v>147</v>
      </c>
    </row>
    <row r="149" spans="1:6">
      <c r="A149">
        <v>148</v>
      </c>
      <c r="B149" t="s">
        <v>613</v>
      </c>
      <c r="C149">
        <v>24346</v>
      </c>
      <c r="D149" t="s">
        <v>613</v>
      </c>
      <c r="E149" t="s">
        <v>960</v>
      </c>
      <c r="F149">
        <v>148</v>
      </c>
    </row>
    <row r="150" spans="1:6">
      <c r="A150">
        <v>149</v>
      </c>
      <c r="B150" t="s">
        <v>1631</v>
      </c>
      <c r="C150">
        <v>24347</v>
      </c>
      <c r="D150" t="s">
        <v>1631</v>
      </c>
      <c r="E150" t="s">
        <v>961</v>
      </c>
      <c r="F150">
        <v>149</v>
      </c>
    </row>
    <row r="151" spans="1:6">
      <c r="A151">
        <v>150</v>
      </c>
      <c r="B151" t="s">
        <v>1632</v>
      </c>
      <c r="C151">
        <v>24400</v>
      </c>
      <c r="D151" t="s">
        <v>1632</v>
      </c>
      <c r="E151" t="s">
        <v>1633</v>
      </c>
      <c r="F151">
        <v>150</v>
      </c>
    </row>
    <row r="152" spans="1:6">
      <c r="A152">
        <v>151</v>
      </c>
      <c r="B152" t="s">
        <v>608</v>
      </c>
      <c r="C152">
        <v>24401</v>
      </c>
      <c r="D152" t="s">
        <v>608</v>
      </c>
      <c r="E152" t="s">
        <v>996</v>
      </c>
      <c r="F152">
        <v>151</v>
      </c>
    </row>
    <row r="153" spans="1:6">
      <c r="A153">
        <v>152</v>
      </c>
      <c r="B153" t="s">
        <v>1634</v>
      </c>
      <c r="C153">
        <v>24402</v>
      </c>
      <c r="D153" t="s">
        <v>1634</v>
      </c>
      <c r="E153" t="s">
        <v>609</v>
      </c>
      <c r="F153">
        <v>152</v>
      </c>
    </row>
    <row r="154" spans="1:6">
      <c r="A154">
        <v>153</v>
      </c>
      <c r="B154" t="s">
        <v>1635</v>
      </c>
      <c r="C154">
        <v>24403</v>
      </c>
      <c r="D154" t="s">
        <v>1635</v>
      </c>
      <c r="E154" t="s">
        <v>997</v>
      </c>
      <c r="F154">
        <v>153</v>
      </c>
    </row>
    <row r="155" spans="1:6">
      <c r="A155">
        <v>154</v>
      </c>
      <c r="B155" t="s">
        <v>1636</v>
      </c>
      <c r="C155">
        <v>24405</v>
      </c>
      <c r="D155" t="s">
        <v>1636</v>
      </c>
      <c r="E155" t="s">
        <v>914</v>
      </c>
      <c r="F155">
        <v>154</v>
      </c>
    </row>
    <row r="156" spans="1:6">
      <c r="A156">
        <v>155</v>
      </c>
      <c r="B156" t="s">
        <v>1637</v>
      </c>
      <c r="C156">
        <v>24563</v>
      </c>
      <c r="D156" t="s">
        <v>1637</v>
      </c>
      <c r="E156" t="s">
        <v>589</v>
      </c>
      <c r="F156">
        <v>155</v>
      </c>
    </row>
    <row r="157" spans="1:6">
      <c r="A157">
        <v>156</v>
      </c>
      <c r="B157" t="s">
        <v>1638</v>
      </c>
      <c r="C157">
        <v>24574</v>
      </c>
      <c r="D157" t="s">
        <v>1638</v>
      </c>
      <c r="E157" t="s">
        <v>1639</v>
      </c>
      <c r="F157">
        <v>156</v>
      </c>
    </row>
    <row r="158" spans="1:6">
      <c r="A158">
        <v>157</v>
      </c>
      <c r="B158" t="s">
        <v>1640</v>
      </c>
      <c r="C158">
        <v>24575</v>
      </c>
      <c r="D158" t="s">
        <v>1640</v>
      </c>
      <c r="E158" t="s">
        <v>569</v>
      </c>
      <c r="F158">
        <v>157</v>
      </c>
    </row>
    <row r="159" spans="1:6">
      <c r="A159">
        <v>158</v>
      </c>
      <c r="B159" t="s">
        <v>1641</v>
      </c>
      <c r="C159">
        <v>24577</v>
      </c>
      <c r="D159" t="s">
        <v>1641</v>
      </c>
      <c r="E159" t="s">
        <v>915</v>
      </c>
      <c r="F159">
        <v>158</v>
      </c>
    </row>
    <row r="160" spans="1:6">
      <c r="A160">
        <v>159</v>
      </c>
      <c r="B160" t="s">
        <v>1642</v>
      </c>
      <c r="C160">
        <v>24578</v>
      </c>
      <c r="D160" t="s">
        <v>1642</v>
      </c>
      <c r="E160" t="s">
        <v>492</v>
      </c>
      <c r="F160">
        <v>159</v>
      </c>
    </row>
    <row r="161" spans="1:6">
      <c r="A161">
        <v>160</v>
      </c>
      <c r="B161" t="s">
        <v>547</v>
      </c>
      <c r="C161">
        <v>24603</v>
      </c>
      <c r="D161" t="s">
        <v>547</v>
      </c>
      <c r="E161" t="s">
        <v>1643</v>
      </c>
      <c r="F161">
        <v>160</v>
      </c>
    </row>
    <row r="162" spans="1:6">
      <c r="A162">
        <v>161</v>
      </c>
      <c r="B162" t="s">
        <v>1644</v>
      </c>
      <c r="C162">
        <v>24675</v>
      </c>
      <c r="D162" t="s">
        <v>1644</v>
      </c>
      <c r="E162" t="s">
        <v>916</v>
      </c>
      <c r="F162">
        <v>161</v>
      </c>
    </row>
    <row r="163" spans="1:6">
      <c r="A163">
        <v>162</v>
      </c>
      <c r="B163" t="s">
        <v>557</v>
      </c>
      <c r="C163">
        <v>26210</v>
      </c>
      <c r="D163" t="s">
        <v>557</v>
      </c>
      <c r="E163" t="s">
        <v>558</v>
      </c>
      <c r="F163">
        <v>162</v>
      </c>
    </row>
    <row r="164" spans="1:6">
      <c r="A164">
        <v>163</v>
      </c>
      <c r="B164" t="s">
        <v>906</v>
      </c>
      <c r="C164">
        <v>26212</v>
      </c>
      <c r="D164" t="s">
        <v>906</v>
      </c>
      <c r="E164" t="s">
        <v>1645</v>
      </c>
      <c r="F164">
        <v>163</v>
      </c>
    </row>
    <row r="165" spans="1:6">
      <c r="A165">
        <v>164</v>
      </c>
      <c r="B165" t="s">
        <v>510</v>
      </c>
      <c r="C165">
        <v>26215</v>
      </c>
      <c r="D165" t="s">
        <v>510</v>
      </c>
      <c r="E165" t="s">
        <v>1646</v>
      </c>
      <c r="F165">
        <v>164</v>
      </c>
    </row>
    <row r="166" spans="1:6">
      <c r="A166">
        <v>165</v>
      </c>
      <c r="B166" t="s">
        <v>519</v>
      </c>
      <c r="C166">
        <v>26216</v>
      </c>
      <c r="D166" t="s">
        <v>519</v>
      </c>
      <c r="E166" t="s">
        <v>1647</v>
      </c>
      <c r="F166">
        <v>165</v>
      </c>
    </row>
    <row r="167" spans="1:6">
      <c r="A167">
        <v>166</v>
      </c>
      <c r="B167" t="s">
        <v>538</v>
      </c>
      <c r="C167">
        <v>26218</v>
      </c>
      <c r="D167" t="s">
        <v>538</v>
      </c>
      <c r="E167" t="s">
        <v>1648</v>
      </c>
      <c r="F167">
        <v>166</v>
      </c>
    </row>
    <row r="168" spans="1:6">
      <c r="A168">
        <v>167</v>
      </c>
      <c r="B168" t="s">
        <v>532</v>
      </c>
      <c r="C168">
        <v>26225</v>
      </c>
      <c r="D168" t="s">
        <v>532</v>
      </c>
      <c r="E168" t="s">
        <v>1649</v>
      </c>
      <c r="F168">
        <v>167</v>
      </c>
    </row>
    <row r="169" spans="1:6">
      <c r="A169">
        <v>168</v>
      </c>
      <c r="B169" t="s">
        <v>476</v>
      </c>
      <c r="C169">
        <v>26248</v>
      </c>
      <c r="D169" t="s">
        <v>476</v>
      </c>
      <c r="E169" t="s">
        <v>1650</v>
      </c>
      <c r="F169">
        <v>168</v>
      </c>
    </row>
    <row r="170" spans="1:6">
      <c r="A170">
        <v>169</v>
      </c>
      <c r="B170" t="s">
        <v>520</v>
      </c>
      <c r="C170">
        <v>26260</v>
      </c>
      <c r="D170" t="s">
        <v>520</v>
      </c>
      <c r="E170" t="s">
        <v>1651</v>
      </c>
      <c r="F170">
        <v>169</v>
      </c>
    </row>
    <row r="171" spans="1:6">
      <c r="A171">
        <v>170</v>
      </c>
      <c r="B171" t="s">
        <v>195</v>
      </c>
      <c r="C171">
        <v>26271</v>
      </c>
      <c r="D171" t="s">
        <v>195</v>
      </c>
      <c r="E171" t="s">
        <v>196</v>
      </c>
      <c r="F171">
        <v>170</v>
      </c>
    </row>
    <row r="172" spans="1:6">
      <c r="A172">
        <v>171</v>
      </c>
      <c r="B172" t="s">
        <v>1652</v>
      </c>
      <c r="C172">
        <v>26283</v>
      </c>
      <c r="D172" t="s">
        <v>1652</v>
      </c>
      <c r="E172" t="s">
        <v>998</v>
      </c>
      <c r="F172">
        <v>171</v>
      </c>
    </row>
    <row r="173" spans="1:6">
      <c r="A173">
        <v>172</v>
      </c>
      <c r="B173" t="s">
        <v>1653</v>
      </c>
      <c r="C173">
        <v>26285</v>
      </c>
      <c r="D173" t="s">
        <v>1653</v>
      </c>
      <c r="E173" t="s">
        <v>999</v>
      </c>
      <c r="F173">
        <v>172</v>
      </c>
    </row>
    <row r="174" spans="1:6">
      <c r="A174">
        <v>173</v>
      </c>
      <c r="B174" t="s">
        <v>1654</v>
      </c>
      <c r="C174">
        <v>26289</v>
      </c>
      <c r="D174" t="s">
        <v>1654</v>
      </c>
      <c r="E174" t="s">
        <v>1000</v>
      </c>
      <c r="F174">
        <v>173</v>
      </c>
    </row>
    <row r="175" spans="1:6">
      <c r="A175">
        <v>174</v>
      </c>
      <c r="B175" t="s">
        <v>1655</v>
      </c>
      <c r="C175">
        <v>26293</v>
      </c>
      <c r="D175" t="s">
        <v>1655</v>
      </c>
      <c r="E175" t="s">
        <v>1656</v>
      </c>
      <c r="F175">
        <v>174</v>
      </c>
    </row>
    <row r="176" spans="1:6">
      <c r="A176">
        <v>175</v>
      </c>
      <c r="B176" t="s">
        <v>1657</v>
      </c>
      <c r="C176">
        <v>26409</v>
      </c>
      <c r="D176" t="s">
        <v>1657</v>
      </c>
      <c r="E176" t="s">
        <v>1001</v>
      </c>
      <c r="F176">
        <v>175</v>
      </c>
    </row>
    <row r="177" spans="1:6">
      <c r="A177">
        <v>176</v>
      </c>
      <c r="B177" t="s">
        <v>1658</v>
      </c>
      <c r="C177">
        <v>26417</v>
      </c>
      <c r="D177" t="s">
        <v>1658</v>
      </c>
      <c r="E177" t="s">
        <v>917</v>
      </c>
      <c r="F177">
        <v>176</v>
      </c>
    </row>
    <row r="178" spans="1:6">
      <c r="A178">
        <v>177</v>
      </c>
      <c r="B178" t="s">
        <v>1659</v>
      </c>
      <c r="C178">
        <v>26741</v>
      </c>
      <c r="D178" t="s">
        <v>1659</v>
      </c>
      <c r="E178" t="s">
        <v>524</v>
      </c>
      <c r="F178">
        <v>177</v>
      </c>
    </row>
    <row r="179" spans="1:6">
      <c r="A179">
        <v>178</v>
      </c>
      <c r="B179" t="s">
        <v>1660</v>
      </c>
      <c r="C179">
        <v>26997</v>
      </c>
      <c r="D179" t="s">
        <v>1660</v>
      </c>
      <c r="E179" t="s">
        <v>1002</v>
      </c>
      <c r="F179">
        <v>178</v>
      </c>
    </row>
    <row r="180" spans="1:6">
      <c r="A180">
        <v>179</v>
      </c>
      <c r="B180" t="s">
        <v>1661</v>
      </c>
      <c r="C180">
        <v>27061</v>
      </c>
      <c r="D180" t="s">
        <v>1661</v>
      </c>
      <c r="E180" t="s">
        <v>204</v>
      </c>
      <c r="F180">
        <v>179</v>
      </c>
    </row>
    <row r="181" spans="1:6">
      <c r="A181">
        <v>180</v>
      </c>
      <c r="B181" t="s">
        <v>1662</v>
      </c>
      <c r="C181">
        <v>27418</v>
      </c>
      <c r="D181" t="s">
        <v>1662</v>
      </c>
      <c r="E181" t="s">
        <v>962</v>
      </c>
      <c r="F181">
        <v>180</v>
      </c>
    </row>
    <row r="182" spans="1:6">
      <c r="A182">
        <v>181</v>
      </c>
      <c r="B182" t="s">
        <v>298</v>
      </c>
      <c r="C182">
        <v>27723</v>
      </c>
      <c r="D182" t="s">
        <v>298</v>
      </c>
      <c r="E182" t="s">
        <v>299</v>
      </c>
      <c r="F182">
        <v>181</v>
      </c>
    </row>
    <row r="183" spans="1:6">
      <c r="A183">
        <v>182</v>
      </c>
      <c r="B183" t="s">
        <v>278</v>
      </c>
      <c r="C183">
        <v>27738</v>
      </c>
      <c r="D183" t="s">
        <v>278</v>
      </c>
      <c r="E183" t="s">
        <v>279</v>
      </c>
      <c r="F183">
        <v>182</v>
      </c>
    </row>
    <row r="184" spans="1:6">
      <c r="A184">
        <v>183</v>
      </c>
      <c r="B184" t="s">
        <v>199</v>
      </c>
      <c r="C184">
        <v>27756</v>
      </c>
      <c r="D184" t="s">
        <v>199</v>
      </c>
      <c r="E184" t="s">
        <v>200</v>
      </c>
      <c r="F184">
        <v>183</v>
      </c>
    </row>
    <row r="185" spans="1:6">
      <c r="A185">
        <v>184</v>
      </c>
      <c r="B185" t="s">
        <v>1663</v>
      </c>
      <c r="C185">
        <v>27907</v>
      </c>
      <c r="D185" t="s">
        <v>1663</v>
      </c>
      <c r="E185" t="s">
        <v>918</v>
      </c>
      <c r="F185">
        <v>184</v>
      </c>
    </row>
    <row r="186" spans="1:6">
      <c r="A186">
        <v>185</v>
      </c>
      <c r="B186" t="s">
        <v>296</v>
      </c>
      <c r="C186">
        <v>27921</v>
      </c>
      <c r="D186" t="s">
        <v>296</v>
      </c>
      <c r="E186" t="s">
        <v>297</v>
      </c>
      <c r="F186">
        <v>185</v>
      </c>
    </row>
    <row r="187" spans="1:6">
      <c r="A187">
        <v>186</v>
      </c>
      <c r="B187" t="s">
        <v>1664</v>
      </c>
      <c r="C187">
        <v>28031</v>
      </c>
      <c r="D187" t="s">
        <v>1664</v>
      </c>
      <c r="E187" t="s">
        <v>1003</v>
      </c>
      <c r="F187">
        <v>186</v>
      </c>
    </row>
    <row r="188" spans="1:6">
      <c r="A188">
        <v>187</v>
      </c>
      <c r="B188" t="s">
        <v>1665</v>
      </c>
      <c r="C188">
        <v>28545</v>
      </c>
      <c r="D188" t="s">
        <v>1665</v>
      </c>
      <c r="E188" t="s">
        <v>1004</v>
      </c>
      <c r="F188">
        <v>187</v>
      </c>
    </row>
    <row r="189" spans="1:6">
      <c r="A189">
        <v>188</v>
      </c>
      <c r="B189" t="s">
        <v>307</v>
      </c>
      <c r="C189">
        <v>28811</v>
      </c>
      <c r="D189" t="s">
        <v>307</v>
      </c>
      <c r="E189" t="s">
        <v>308</v>
      </c>
      <c r="F189">
        <v>188</v>
      </c>
    </row>
    <row r="190" spans="1:6">
      <c r="A190">
        <v>189</v>
      </c>
      <c r="B190" t="s">
        <v>309</v>
      </c>
      <c r="C190">
        <v>28827</v>
      </c>
      <c r="D190" t="s">
        <v>309</v>
      </c>
      <c r="E190" t="s">
        <v>310</v>
      </c>
      <c r="F190">
        <v>189</v>
      </c>
    </row>
    <row r="191" spans="1:6">
      <c r="A191">
        <v>190</v>
      </c>
      <c r="B191" t="s">
        <v>331</v>
      </c>
      <c r="C191">
        <v>28844</v>
      </c>
      <c r="D191" t="s">
        <v>331</v>
      </c>
      <c r="E191" t="s">
        <v>332</v>
      </c>
      <c r="F191">
        <v>190</v>
      </c>
    </row>
    <row r="192" spans="1:6">
      <c r="A192">
        <v>191</v>
      </c>
      <c r="B192" t="s">
        <v>333</v>
      </c>
      <c r="C192">
        <v>28845</v>
      </c>
      <c r="D192" t="s">
        <v>333</v>
      </c>
      <c r="E192" t="s">
        <v>334</v>
      </c>
      <c r="F192">
        <v>191</v>
      </c>
    </row>
    <row r="193" spans="1:6">
      <c r="A193">
        <v>192</v>
      </c>
      <c r="B193" t="s">
        <v>335</v>
      </c>
      <c r="C193">
        <v>28848</v>
      </c>
      <c r="D193" t="s">
        <v>335</v>
      </c>
      <c r="E193" t="s">
        <v>336</v>
      </c>
      <c r="F193">
        <v>192</v>
      </c>
    </row>
    <row r="194" spans="1:6">
      <c r="A194">
        <v>193</v>
      </c>
      <c r="B194" t="s">
        <v>337</v>
      </c>
      <c r="C194">
        <v>28849</v>
      </c>
      <c r="D194" t="s">
        <v>337</v>
      </c>
      <c r="E194" t="s">
        <v>338</v>
      </c>
      <c r="F194">
        <v>193</v>
      </c>
    </row>
    <row r="195" spans="1:6">
      <c r="A195">
        <v>194</v>
      </c>
      <c r="B195" t="s">
        <v>375</v>
      </c>
      <c r="C195">
        <v>28854</v>
      </c>
      <c r="D195" t="s">
        <v>375</v>
      </c>
      <c r="E195" t="s">
        <v>376</v>
      </c>
      <c r="F195">
        <v>194</v>
      </c>
    </row>
    <row r="196" spans="1:6">
      <c r="A196">
        <v>195</v>
      </c>
      <c r="B196" t="s">
        <v>377</v>
      </c>
      <c r="C196">
        <v>28862</v>
      </c>
      <c r="D196" t="s">
        <v>377</v>
      </c>
      <c r="E196" t="s">
        <v>378</v>
      </c>
      <c r="F196">
        <v>195</v>
      </c>
    </row>
    <row r="197" spans="1:6">
      <c r="A197">
        <v>196</v>
      </c>
      <c r="B197" t="s">
        <v>859</v>
      </c>
      <c r="C197">
        <v>28863</v>
      </c>
      <c r="D197" t="s">
        <v>859</v>
      </c>
      <c r="E197" t="s">
        <v>860</v>
      </c>
      <c r="F197">
        <v>196</v>
      </c>
    </row>
    <row r="198" spans="1:6">
      <c r="A198">
        <v>197</v>
      </c>
      <c r="B198" t="s">
        <v>339</v>
      </c>
      <c r="C198">
        <v>28864</v>
      </c>
      <c r="D198" t="s">
        <v>339</v>
      </c>
      <c r="E198" t="s">
        <v>340</v>
      </c>
      <c r="F198">
        <v>197</v>
      </c>
    </row>
    <row r="199" spans="1:6">
      <c r="A199">
        <v>198</v>
      </c>
      <c r="B199" t="s">
        <v>341</v>
      </c>
      <c r="C199">
        <v>28867</v>
      </c>
      <c r="D199" t="s">
        <v>341</v>
      </c>
      <c r="E199" t="s">
        <v>342</v>
      </c>
      <c r="F199">
        <v>198</v>
      </c>
    </row>
    <row r="200" spans="1:6">
      <c r="A200">
        <v>199</v>
      </c>
      <c r="B200" t="s">
        <v>857</v>
      </c>
      <c r="C200">
        <v>28876</v>
      </c>
      <c r="D200" t="s">
        <v>857</v>
      </c>
      <c r="E200" t="s">
        <v>858</v>
      </c>
      <c r="F200">
        <v>199</v>
      </c>
    </row>
    <row r="201" spans="1:6">
      <c r="A201">
        <v>200</v>
      </c>
      <c r="B201" t="s">
        <v>325</v>
      </c>
      <c r="C201">
        <v>28878</v>
      </c>
      <c r="D201" t="s">
        <v>325</v>
      </c>
      <c r="E201" t="s">
        <v>326</v>
      </c>
      <c r="F201">
        <v>200</v>
      </c>
    </row>
    <row r="202" spans="1:6">
      <c r="A202">
        <v>201</v>
      </c>
      <c r="B202" t="s">
        <v>315</v>
      </c>
      <c r="C202">
        <v>28881</v>
      </c>
      <c r="D202" t="s">
        <v>315</v>
      </c>
      <c r="E202" t="s">
        <v>316</v>
      </c>
      <c r="F202">
        <v>201</v>
      </c>
    </row>
    <row r="203" spans="1:6">
      <c r="A203">
        <v>202</v>
      </c>
      <c r="B203" t="s">
        <v>343</v>
      </c>
      <c r="C203">
        <v>28882</v>
      </c>
      <c r="D203" t="s">
        <v>343</v>
      </c>
      <c r="E203" t="s">
        <v>344</v>
      </c>
      <c r="F203">
        <v>202</v>
      </c>
    </row>
    <row r="204" spans="1:6">
      <c r="A204">
        <v>203</v>
      </c>
      <c r="B204" t="s">
        <v>855</v>
      </c>
      <c r="C204">
        <v>28884</v>
      </c>
      <c r="D204" t="s">
        <v>855</v>
      </c>
      <c r="E204" t="s">
        <v>856</v>
      </c>
      <c r="F204">
        <v>203</v>
      </c>
    </row>
    <row r="205" spans="1:6">
      <c r="A205">
        <v>204</v>
      </c>
      <c r="B205" t="s">
        <v>317</v>
      </c>
      <c r="C205">
        <v>28887</v>
      </c>
      <c r="D205" t="s">
        <v>317</v>
      </c>
      <c r="E205" t="s">
        <v>318</v>
      </c>
      <c r="F205">
        <v>204</v>
      </c>
    </row>
    <row r="206" spans="1:6">
      <c r="A206">
        <v>205</v>
      </c>
      <c r="B206" t="s">
        <v>345</v>
      </c>
      <c r="C206">
        <v>28894</v>
      </c>
      <c r="D206" t="s">
        <v>345</v>
      </c>
      <c r="E206" t="s">
        <v>346</v>
      </c>
      <c r="F206">
        <v>205</v>
      </c>
    </row>
    <row r="207" spans="1:6">
      <c r="A207">
        <v>206</v>
      </c>
      <c r="B207" t="s">
        <v>313</v>
      </c>
      <c r="C207">
        <v>28897</v>
      </c>
      <c r="D207" t="s">
        <v>313</v>
      </c>
      <c r="E207" t="s">
        <v>314</v>
      </c>
      <c r="F207">
        <v>206</v>
      </c>
    </row>
    <row r="208" spans="1:6">
      <c r="A208">
        <v>207</v>
      </c>
      <c r="B208" t="s">
        <v>347</v>
      </c>
      <c r="C208">
        <v>28900</v>
      </c>
      <c r="D208" t="s">
        <v>347</v>
      </c>
      <c r="E208" t="s">
        <v>348</v>
      </c>
      <c r="F208">
        <v>207</v>
      </c>
    </row>
    <row r="209" spans="1:6">
      <c r="A209">
        <v>208</v>
      </c>
      <c r="B209" t="s">
        <v>327</v>
      </c>
      <c r="C209">
        <v>28904</v>
      </c>
      <c r="D209" t="s">
        <v>327</v>
      </c>
      <c r="E209" t="s">
        <v>328</v>
      </c>
      <c r="F209">
        <v>208</v>
      </c>
    </row>
    <row r="210" spans="1:6">
      <c r="A210">
        <v>209</v>
      </c>
      <c r="B210" t="s">
        <v>349</v>
      </c>
      <c r="C210">
        <v>28905</v>
      </c>
      <c r="D210" t="s">
        <v>349</v>
      </c>
      <c r="E210" t="s">
        <v>350</v>
      </c>
      <c r="F210">
        <v>209</v>
      </c>
    </row>
    <row r="211" spans="1:6">
      <c r="A211">
        <v>210</v>
      </c>
      <c r="B211" t="s">
        <v>311</v>
      </c>
      <c r="C211">
        <v>28906</v>
      </c>
      <c r="D211" t="s">
        <v>311</v>
      </c>
      <c r="E211" t="s">
        <v>312</v>
      </c>
      <c r="F211">
        <v>210</v>
      </c>
    </row>
    <row r="212" spans="1:6">
      <c r="A212">
        <v>211</v>
      </c>
      <c r="B212" t="s">
        <v>351</v>
      </c>
      <c r="C212">
        <v>28907</v>
      </c>
      <c r="D212" t="s">
        <v>351</v>
      </c>
      <c r="E212" t="s">
        <v>352</v>
      </c>
      <c r="F212">
        <v>211</v>
      </c>
    </row>
    <row r="213" spans="1:6">
      <c r="A213">
        <v>212</v>
      </c>
      <c r="B213" t="s">
        <v>387</v>
      </c>
      <c r="C213">
        <v>28908</v>
      </c>
      <c r="D213" t="s">
        <v>387</v>
      </c>
      <c r="E213" t="s">
        <v>388</v>
      </c>
      <c r="F213">
        <v>212</v>
      </c>
    </row>
    <row r="214" spans="1:6">
      <c r="A214">
        <v>213</v>
      </c>
      <c r="B214" t="s">
        <v>353</v>
      </c>
      <c r="C214">
        <v>28909</v>
      </c>
      <c r="D214" t="s">
        <v>353</v>
      </c>
      <c r="E214" t="s">
        <v>354</v>
      </c>
      <c r="F214">
        <v>213</v>
      </c>
    </row>
    <row r="215" spans="1:6">
      <c r="A215">
        <v>214</v>
      </c>
      <c r="B215" t="s">
        <v>379</v>
      </c>
      <c r="C215">
        <v>28913</v>
      </c>
      <c r="D215" t="s">
        <v>379</v>
      </c>
      <c r="E215" t="s">
        <v>380</v>
      </c>
      <c r="F215">
        <v>214</v>
      </c>
    </row>
    <row r="216" spans="1:6">
      <c r="A216">
        <v>215</v>
      </c>
      <c r="B216" t="s">
        <v>355</v>
      </c>
      <c r="C216">
        <v>28917</v>
      </c>
      <c r="D216" t="s">
        <v>355</v>
      </c>
      <c r="E216" t="s">
        <v>356</v>
      </c>
      <c r="F216">
        <v>215</v>
      </c>
    </row>
    <row r="217" spans="1:6">
      <c r="A217">
        <v>216</v>
      </c>
      <c r="B217" t="s">
        <v>357</v>
      </c>
      <c r="C217">
        <v>28918</v>
      </c>
      <c r="D217" t="s">
        <v>357</v>
      </c>
      <c r="E217" t="s">
        <v>358</v>
      </c>
      <c r="F217">
        <v>216</v>
      </c>
    </row>
    <row r="218" spans="1:6">
      <c r="A218">
        <v>217</v>
      </c>
      <c r="B218" t="s">
        <v>359</v>
      </c>
      <c r="C218">
        <v>28920</v>
      </c>
      <c r="D218" t="s">
        <v>359</v>
      </c>
      <c r="E218" t="s">
        <v>360</v>
      </c>
      <c r="F218">
        <v>217</v>
      </c>
    </row>
    <row r="219" spans="1:6">
      <c r="A219">
        <v>218</v>
      </c>
      <c r="B219" t="s">
        <v>319</v>
      </c>
      <c r="C219">
        <v>28922</v>
      </c>
      <c r="D219" t="s">
        <v>319</v>
      </c>
      <c r="E219" t="s">
        <v>320</v>
      </c>
      <c r="F219">
        <v>218</v>
      </c>
    </row>
    <row r="220" spans="1:6">
      <c r="A220">
        <v>219</v>
      </c>
      <c r="B220" t="s">
        <v>361</v>
      </c>
      <c r="C220">
        <v>28924</v>
      </c>
      <c r="D220" t="s">
        <v>361</v>
      </c>
      <c r="E220" t="s">
        <v>362</v>
      </c>
      <c r="F220">
        <v>219</v>
      </c>
    </row>
    <row r="221" spans="1:6">
      <c r="A221">
        <v>220</v>
      </c>
      <c r="B221" t="s">
        <v>363</v>
      </c>
      <c r="C221">
        <v>28925</v>
      </c>
      <c r="D221" t="s">
        <v>363</v>
      </c>
      <c r="E221" t="s">
        <v>364</v>
      </c>
      <c r="F221">
        <v>220</v>
      </c>
    </row>
    <row r="222" spans="1:6">
      <c r="A222">
        <v>221</v>
      </c>
      <c r="B222" t="s">
        <v>365</v>
      </c>
      <c r="C222">
        <v>28928</v>
      </c>
      <c r="D222" t="s">
        <v>365</v>
      </c>
      <c r="E222" t="s">
        <v>366</v>
      </c>
      <c r="F222">
        <v>221</v>
      </c>
    </row>
    <row r="223" spans="1:6">
      <c r="A223">
        <v>222</v>
      </c>
      <c r="B223" t="s">
        <v>321</v>
      </c>
      <c r="C223">
        <v>28934</v>
      </c>
      <c r="D223" t="s">
        <v>321</v>
      </c>
      <c r="E223" t="s">
        <v>322</v>
      </c>
      <c r="F223">
        <v>222</v>
      </c>
    </row>
    <row r="224" spans="1:6">
      <c r="A224">
        <v>223</v>
      </c>
      <c r="B224" t="s">
        <v>381</v>
      </c>
      <c r="C224">
        <v>28937</v>
      </c>
      <c r="D224" t="s">
        <v>381</v>
      </c>
      <c r="E224" t="s">
        <v>382</v>
      </c>
      <c r="F224">
        <v>223</v>
      </c>
    </row>
    <row r="225" spans="1:6">
      <c r="A225">
        <v>224</v>
      </c>
      <c r="B225" t="s">
        <v>367</v>
      </c>
      <c r="C225">
        <v>28941</v>
      </c>
      <c r="D225" t="s">
        <v>367</v>
      </c>
      <c r="E225" t="s">
        <v>368</v>
      </c>
      <c r="F225">
        <v>224</v>
      </c>
    </row>
    <row r="226" spans="1:6">
      <c r="A226">
        <v>225</v>
      </c>
      <c r="B226" t="s">
        <v>369</v>
      </c>
      <c r="C226">
        <v>28945</v>
      </c>
      <c r="D226" t="s">
        <v>369</v>
      </c>
      <c r="E226" t="s">
        <v>370</v>
      </c>
      <c r="F226">
        <v>225</v>
      </c>
    </row>
    <row r="227" spans="1:6">
      <c r="A227">
        <v>226</v>
      </c>
      <c r="B227" t="s">
        <v>371</v>
      </c>
      <c r="C227">
        <v>28949</v>
      </c>
      <c r="D227" t="s">
        <v>371</v>
      </c>
      <c r="E227" t="s">
        <v>372</v>
      </c>
      <c r="F227">
        <v>226</v>
      </c>
    </row>
    <row r="228" spans="1:6">
      <c r="A228">
        <v>227</v>
      </c>
      <c r="B228" t="s">
        <v>863</v>
      </c>
      <c r="C228">
        <v>28955</v>
      </c>
      <c r="D228" t="s">
        <v>863</v>
      </c>
      <c r="E228" t="s">
        <v>864</v>
      </c>
      <c r="F228">
        <v>227</v>
      </c>
    </row>
    <row r="229" spans="1:6">
      <c r="A229">
        <v>228</v>
      </c>
      <c r="B229" t="s">
        <v>373</v>
      </c>
      <c r="C229">
        <v>28956</v>
      </c>
      <c r="D229" t="s">
        <v>373</v>
      </c>
      <c r="E229" t="s">
        <v>374</v>
      </c>
      <c r="F229">
        <v>228</v>
      </c>
    </row>
    <row r="230" spans="1:6">
      <c r="A230">
        <v>229</v>
      </c>
      <c r="B230" t="s">
        <v>389</v>
      </c>
      <c r="C230">
        <v>28960</v>
      </c>
      <c r="D230" t="s">
        <v>389</v>
      </c>
      <c r="E230" t="s">
        <v>390</v>
      </c>
      <c r="F230">
        <v>229</v>
      </c>
    </row>
    <row r="231" spans="1:6">
      <c r="A231">
        <v>230</v>
      </c>
      <c r="B231" t="s">
        <v>875</v>
      </c>
      <c r="C231">
        <v>28961</v>
      </c>
      <c r="D231" t="s">
        <v>875</v>
      </c>
      <c r="E231" t="s">
        <v>876</v>
      </c>
      <c r="F231">
        <v>230</v>
      </c>
    </row>
    <row r="232" spans="1:6">
      <c r="A232">
        <v>231</v>
      </c>
      <c r="B232" t="s">
        <v>383</v>
      </c>
      <c r="C232">
        <v>28962</v>
      </c>
      <c r="D232" t="s">
        <v>383</v>
      </c>
      <c r="E232" t="s">
        <v>384</v>
      </c>
      <c r="F232">
        <v>231</v>
      </c>
    </row>
    <row r="233" spans="1:6">
      <c r="A233">
        <v>232</v>
      </c>
      <c r="B233" t="s">
        <v>385</v>
      </c>
      <c r="C233">
        <v>28963</v>
      </c>
      <c r="D233" t="s">
        <v>385</v>
      </c>
      <c r="E233" t="s">
        <v>386</v>
      </c>
      <c r="F233">
        <v>232</v>
      </c>
    </row>
    <row r="234" spans="1:6">
      <c r="A234">
        <v>233</v>
      </c>
      <c r="B234" t="s">
        <v>865</v>
      </c>
      <c r="C234">
        <v>28964</v>
      </c>
      <c r="D234" t="s">
        <v>865</v>
      </c>
      <c r="E234" t="s">
        <v>866</v>
      </c>
      <c r="F234">
        <v>233</v>
      </c>
    </row>
    <row r="235" spans="1:6">
      <c r="A235">
        <v>234</v>
      </c>
      <c r="B235" t="s">
        <v>853</v>
      </c>
      <c r="C235">
        <v>28966</v>
      </c>
      <c r="D235" t="s">
        <v>853</v>
      </c>
      <c r="E235" t="s">
        <v>854</v>
      </c>
      <c r="F235">
        <v>234</v>
      </c>
    </row>
    <row r="236" spans="1:6">
      <c r="A236">
        <v>235</v>
      </c>
      <c r="B236" t="s">
        <v>329</v>
      </c>
      <c r="C236">
        <v>28967</v>
      </c>
      <c r="D236" t="s">
        <v>329</v>
      </c>
      <c r="E236" t="s">
        <v>330</v>
      </c>
      <c r="F236">
        <v>235</v>
      </c>
    </row>
    <row r="237" spans="1:6">
      <c r="A237">
        <v>236</v>
      </c>
      <c r="B237" t="s">
        <v>323</v>
      </c>
      <c r="C237">
        <v>28968</v>
      </c>
      <c r="D237" t="s">
        <v>323</v>
      </c>
      <c r="E237" t="s">
        <v>324</v>
      </c>
      <c r="F237">
        <v>236</v>
      </c>
    </row>
    <row r="238" spans="1:6">
      <c r="A238">
        <v>237</v>
      </c>
      <c r="B238" t="s">
        <v>871</v>
      </c>
      <c r="C238">
        <v>28973</v>
      </c>
      <c r="D238" t="s">
        <v>871</v>
      </c>
      <c r="E238" t="s">
        <v>872</v>
      </c>
      <c r="F238">
        <v>237</v>
      </c>
    </row>
    <row r="239" spans="1:6">
      <c r="A239">
        <v>238</v>
      </c>
      <c r="B239" t="s">
        <v>873</v>
      </c>
      <c r="C239">
        <v>28975</v>
      </c>
      <c r="D239" t="s">
        <v>873</v>
      </c>
      <c r="E239" t="s">
        <v>874</v>
      </c>
      <c r="F239">
        <v>238</v>
      </c>
    </row>
    <row r="240" spans="1:6">
      <c r="A240">
        <v>239</v>
      </c>
      <c r="B240" t="s">
        <v>867</v>
      </c>
      <c r="C240">
        <v>28986</v>
      </c>
      <c r="D240" t="s">
        <v>867</v>
      </c>
      <c r="E240" t="s">
        <v>868</v>
      </c>
      <c r="F240">
        <v>239</v>
      </c>
    </row>
    <row r="241" spans="1:6">
      <c r="A241">
        <v>240</v>
      </c>
      <c r="B241" t="s">
        <v>869</v>
      </c>
      <c r="C241">
        <v>28990</v>
      </c>
      <c r="D241" t="s">
        <v>869</v>
      </c>
      <c r="E241" t="s">
        <v>870</v>
      </c>
      <c r="F241">
        <v>240</v>
      </c>
    </row>
    <row r="242" spans="1:6">
      <c r="A242">
        <v>241</v>
      </c>
      <c r="B242" t="s">
        <v>392</v>
      </c>
      <c r="C242">
        <v>28997</v>
      </c>
      <c r="D242" t="s">
        <v>392</v>
      </c>
      <c r="E242" t="s">
        <v>393</v>
      </c>
      <c r="F242">
        <v>241</v>
      </c>
    </row>
    <row r="243" spans="1:6">
      <c r="A243">
        <v>242</v>
      </c>
      <c r="B243" t="s">
        <v>394</v>
      </c>
      <c r="C243">
        <v>28998</v>
      </c>
      <c r="D243" t="s">
        <v>394</v>
      </c>
      <c r="E243" t="s">
        <v>395</v>
      </c>
      <c r="F243">
        <v>242</v>
      </c>
    </row>
    <row r="244" spans="1:6">
      <c r="A244">
        <v>243</v>
      </c>
      <c r="B244" t="s">
        <v>396</v>
      </c>
      <c r="C244">
        <v>28999</v>
      </c>
      <c r="D244" t="s">
        <v>396</v>
      </c>
      <c r="E244" t="s">
        <v>397</v>
      </c>
      <c r="F244">
        <v>243</v>
      </c>
    </row>
    <row r="245" spans="1:6">
      <c r="A245">
        <v>244</v>
      </c>
      <c r="B245" t="s">
        <v>398</v>
      </c>
      <c r="C245">
        <v>29001</v>
      </c>
      <c r="D245" t="s">
        <v>398</v>
      </c>
      <c r="E245" t="s">
        <v>399</v>
      </c>
      <c r="F245">
        <v>244</v>
      </c>
    </row>
    <row r="246" spans="1:6">
      <c r="A246">
        <v>245</v>
      </c>
      <c r="B246" t="s">
        <v>400</v>
      </c>
      <c r="C246">
        <v>29002</v>
      </c>
      <c r="D246" t="s">
        <v>400</v>
      </c>
      <c r="E246" t="s">
        <v>401</v>
      </c>
      <c r="F246">
        <v>245</v>
      </c>
    </row>
    <row r="247" spans="1:6">
      <c r="A247">
        <v>246</v>
      </c>
      <c r="B247" t="s">
        <v>402</v>
      </c>
      <c r="C247">
        <v>29003</v>
      </c>
      <c r="D247" t="s">
        <v>402</v>
      </c>
      <c r="E247" t="s">
        <v>403</v>
      </c>
      <c r="F247">
        <v>246</v>
      </c>
    </row>
    <row r="248" spans="1:6">
      <c r="A248">
        <v>247</v>
      </c>
      <c r="B248" t="s">
        <v>404</v>
      </c>
      <c r="C248">
        <v>29004</v>
      </c>
      <c r="D248" t="s">
        <v>404</v>
      </c>
      <c r="E248" t="s">
        <v>405</v>
      </c>
      <c r="F248">
        <v>247</v>
      </c>
    </row>
    <row r="249" spans="1:6">
      <c r="A249">
        <v>248</v>
      </c>
      <c r="B249" t="s">
        <v>622</v>
      </c>
      <c r="C249">
        <v>29006</v>
      </c>
      <c r="D249" t="s">
        <v>622</v>
      </c>
      <c r="E249" t="s">
        <v>623</v>
      </c>
      <c r="F249">
        <v>248</v>
      </c>
    </row>
    <row r="250" spans="1:6">
      <c r="A250">
        <v>249</v>
      </c>
      <c r="B250" t="s">
        <v>877</v>
      </c>
      <c r="C250">
        <v>29008</v>
      </c>
      <c r="D250" t="s">
        <v>877</v>
      </c>
      <c r="E250" t="s">
        <v>391</v>
      </c>
      <c r="F250">
        <v>249</v>
      </c>
    </row>
    <row r="251" spans="1:6">
      <c r="A251">
        <v>250</v>
      </c>
      <c r="B251" t="s">
        <v>878</v>
      </c>
      <c r="C251">
        <v>29009</v>
      </c>
      <c r="D251" t="s">
        <v>878</v>
      </c>
      <c r="E251" t="s">
        <v>879</v>
      </c>
      <c r="F251">
        <v>250</v>
      </c>
    </row>
    <row r="252" spans="1:6">
      <c r="A252">
        <v>251</v>
      </c>
      <c r="B252" t="s">
        <v>406</v>
      </c>
      <c r="C252">
        <v>29012</v>
      </c>
      <c r="D252" t="s">
        <v>406</v>
      </c>
      <c r="E252" t="s">
        <v>407</v>
      </c>
      <c r="F252">
        <v>251</v>
      </c>
    </row>
    <row r="253" spans="1:6">
      <c r="A253">
        <v>252</v>
      </c>
      <c r="B253" t="s">
        <v>431</v>
      </c>
      <c r="C253">
        <v>29013</v>
      </c>
      <c r="D253" t="s">
        <v>431</v>
      </c>
      <c r="E253" t="s">
        <v>432</v>
      </c>
      <c r="F253">
        <v>252</v>
      </c>
    </row>
    <row r="254" spans="1:6">
      <c r="A254">
        <v>253</v>
      </c>
      <c r="B254" t="s">
        <v>408</v>
      </c>
      <c r="C254">
        <v>29014</v>
      </c>
      <c r="D254" t="s">
        <v>408</v>
      </c>
      <c r="E254" t="s">
        <v>409</v>
      </c>
      <c r="F254">
        <v>253</v>
      </c>
    </row>
    <row r="255" spans="1:6">
      <c r="A255">
        <v>254</v>
      </c>
      <c r="B255" t="s">
        <v>410</v>
      </c>
      <c r="C255">
        <v>29017</v>
      </c>
      <c r="D255" t="s">
        <v>410</v>
      </c>
      <c r="E255" t="s">
        <v>411</v>
      </c>
      <c r="F255">
        <v>254</v>
      </c>
    </row>
    <row r="256" spans="1:6">
      <c r="A256">
        <v>255</v>
      </c>
      <c r="B256" t="s">
        <v>412</v>
      </c>
      <c r="C256">
        <v>29021</v>
      </c>
      <c r="D256" t="s">
        <v>412</v>
      </c>
      <c r="E256" t="s">
        <v>413</v>
      </c>
      <c r="F256">
        <v>255</v>
      </c>
    </row>
    <row r="257" spans="1:6">
      <c r="A257">
        <v>256</v>
      </c>
      <c r="B257" t="s">
        <v>880</v>
      </c>
      <c r="C257">
        <v>29022</v>
      </c>
      <c r="D257" t="s">
        <v>880</v>
      </c>
      <c r="E257" t="s">
        <v>881</v>
      </c>
      <c r="F257">
        <v>256</v>
      </c>
    </row>
    <row r="258" spans="1:6">
      <c r="A258">
        <v>257</v>
      </c>
      <c r="B258" t="s">
        <v>414</v>
      </c>
      <c r="C258">
        <v>29023</v>
      </c>
      <c r="D258" t="s">
        <v>414</v>
      </c>
      <c r="E258" t="s">
        <v>415</v>
      </c>
      <c r="F258">
        <v>257</v>
      </c>
    </row>
    <row r="259" spans="1:6">
      <c r="A259">
        <v>258</v>
      </c>
      <c r="B259" t="s">
        <v>416</v>
      </c>
      <c r="C259">
        <v>29024</v>
      </c>
      <c r="D259" t="s">
        <v>416</v>
      </c>
      <c r="E259" t="s">
        <v>417</v>
      </c>
      <c r="F259">
        <v>258</v>
      </c>
    </row>
    <row r="260" spans="1:6">
      <c r="A260">
        <v>259</v>
      </c>
      <c r="B260" t="s">
        <v>884</v>
      </c>
      <c r="C260">
        <v>29028</v>
      </c>
      <c r="D260" t="s">
        <v>884</v>
      </c>
      <c r="E260" t="s">
        <v>885</v>
      </c>
      <c r="F260">
        <v>259</v>
      </c>
    </row>
    <row r="261" spans="1:6">
      <c r="A261">
        <v>260</v>
      </c>
      <c r="B261" t="s">
        <v>418</v>
      </c>
      <c r="C261">
        <v>29030</v>
      </c>
      <c r="D261" t="s">
        <v>418</v>
      </c>
      <c r="E261" t="s">
        <v>419</v>
      </c>
      <c r="F261">
        <v>260</v>
      </c>
    </row>
    <row r="262" spans="1:6">
      <c r="A262">
        <v>261</v>
      </c>
      <c r="B262" t="s">
        <v>420</v>
      </c>
      <c r="C262">
        <v>29031</v>
      </c>
      <c r="D262" t="s">
        <v>420</v>
      </c>
      <c r="E262" t="s">
        <v>421</v>
      </c>
      <c r="F262">
        <v>261</v>
      </c>
    </row>
    <row r="263" spans="1:6">
      <c r="A263">
        <v>262</v>
      </c>
      <c r="B263" t="s">
        <v>886</v>
      </c>
      <c r="C263">
        <v>29032</v>
      </c>
      <c r="D263" t="s">
        <v>886</v>
      </c>
      <c r="E263" t="s">
        <v>887</v>
      </c>
      <c r="F263">
        <v>262</v>
      </c>
    </row>
    <row r="264" spans="1:6">
      <c r="A264">
        <v>263</v>
      </c>
      <c r="B264" t="s">
        <v>422</v>
      </c>
      <c r="C264">
        <v>29033</v>
      </c>
      <c r="D264" t="s">
        <v>422</v>
      </c>
      <c r="E264" t="s">
        <v>1666</v>
      </c>
      <c r="F264">
        <v>263</v>
      </c>
    </row>
    <row r="265" spans="1:6">
      <c r="A265">
        <v>264</v>
      </c>
      <c r="B265" t="s">
        <v>423</v>
      </c>
      <c r="C265">
        <v>29034</v>
      </c>
      <c r="D265" t="s">
        <v>423</v>
      </c>
      <c r="E265" t="s">
        <v>424</v>
      </c>
      <c r="F265">
        <v>264</v>
      </c>
    </row>
    <row r="266" spans="1:6">
      <c r="A266">
        <v>265</v>
      </c>
      <c r="B266" t="s">
        <v>425</v>
      </c>
      <c r="C266">
        <v>29035</v>
      </c>
      <c r="D266" t="s">
        <v>425</v>
      </c>
      <c r="E266" t="s">
        <v>426</v>
      </c>
      <c r="F266">
        <v>265</v>
      </c>
    </row>
    <row r="267" spans="1:6">
      <c r="A267">
        <v>266</v>
      </c>
      <c r="B267" t="s">
        <v>427</v>
      </c>
      <c r="C267">
        <v>29036</v>
      </c>
      <c r="D267" t="s">
        <v>427</v>
      </c>
      <c r="E267" t="s">
        <v>428</v>
      </c>
      <c r="F267">
        <v>266</v>
      </c>
    </row>
    <row r="268" spans="1:6">
      <c r="A268">
        <v>267</v>
      </c>
      <c r="B268" t="s">
        <v>433</v>
      </c>
      <c r="C268">
        <v>29039</v>
      </c>
      <c r="D268" t="s">
        <v>433</v>
      </c>
      <c r="E268" t="s">
        <v>434</v>
      </c>
      <c r="F268">
        <v>267</v>
      </c>
    </row>
    <row r="269" spans="1:6">
      <c r="A269">
        <v>268</v>
      </c>
      <c r="B269" t="s">
        <v>429</v>
      </c>
      <c r="C269">
        <v>29040</v>
      </c>
      <c r="D269" t="s">
        <v>429</v>
      </c>
      <c r="E269" t="s">
        <v>430</v>
      </c>
      <c r="F269">
        <v>268</v>
      </c>
    </row>
    <row r="270" spans="1:6">
      <c r="A270">
        <v>269</v>
      </c>
      <c r="B270" t="s">
        <v>624</v>
      </c>
      <c r="C270">
        <v>29041</v>
      </c>
      <c r="D270" t="s">
        <v>624</v>
      </c>
      <c r="E270" t="s">
        <v>625</v>
      </c>
      <c r="F270">
        <v>269</v>
      </c>
    </row>
    <row r="271" spans="1:6">
      <c r="A271">
        <v>270</v>
      </c>
      <c r="B271" t="s">
        <v>441</v>
      </c>
      <c r="C271">
        <v>29056</v>
      </c>
      <c r="D271" t="s">
        <v>441</v>
      </c>
      <c r="E271" t="s">
        <v>442</v>
      </c>
      <c r="F271">
        <v>270</v>
      </c>
    </row>
    <row r="272" spans="1:6">
      <c r="A272">
        <v>271</v>
      </c>
      <c r="B272" t="s">
        <v>443</v>
      </c>
      <c r="C272">
        <v>29057</v>
      </c>
      <c r="D272" t="s">
        <v>443</v>
      </c>
      <c r="E272" t="s">
        <v>444</v>
      </c>
      <c r="F272">
        <v>271</v>
      </c>
    </row>
    <row r="273" spans="1:6">
      <c r="A273">
        <v>272</v>
      </c>
      <c r="B273" t="s">
        <v>445</v>
      </c>
      <c r="C273">
        <v>29058</v>
      </c>
      <c r="D273" t="s">
        <v>445</v>
      </c>
      <c r="E273" t="s">
        <v>446</v>
      </c>
      <c r="F273">
        <v>272</v>
      </c>
    </row>
    <row r="274" spans="1:6">
      <c r="A274">
        <v>273</v>
      </c>
      <c r="B274" t="s">
        <v>626</v>
      </c>
      <c r="C274">
        <v>29061</v>
      </c>
      <c r="D274" t="s">
        <v>626</v>
      </c>
      <c r="E274" t="s">
        <v>895</v>
      </c>
      <c r="F274">
        <v>273</v>
      </c>
    </row>
    <row r="275" spans="1:6">
      <c r="A275">
        <v>274</v>
      </c>
      <c r="B275" t="s">
        <v>447</v>
      </c>
      <c r="C275">
        <v>29065</v>
      </c>
      <c r="D275" t="s">
        <v>447</v>
      </c>
      <c r="E275" t="s">
        <v>448</v>
      </c>
      <c r="F275">
        <v>274</v>
      </c>
    </row>
    <row r="276" spans="1:6">
      <c r="A276">
        <v>275</v>
      </c>
      <c r="B276" t="s">
        <v>896</v>
      </c>
      <c r="C276">
        <v>29066</v>
      </c>
      <c r="D276" t="s">
        <v>896</v>
      </c>
      <c r="E276" t="s">
        <v>897</v>
      </c>
      <c r="F276">
        <v>275</v>
      </c>
    </row>
    <row r="277" spans="1:6">
      <c r="A277">
        <v>276</v>
      </c>
      <c r="B277" t="s">
        <v>449</v>
      </c>
      <c r="C277">
        <v>29067</v>
      </c>
      <c r="D277" t="s">
        <v>449</v>
      </c>
      <c r="E277" t="s">
        <v>450</v>
      </c>
      <c r="F277">
        <v>276</v>
      </c>
    </row>
    <row r="278" spans="1:6">
      <c r="A278">
        <v>277</v>
      </c>
      <c r="B278" t="s">
        <v>889</v>
      </c>
      <c r="C278">
        <v>29072</v>
      </c>
      <c r="D278" t="s">
        <v>889</v>
      </c>
      <c r="E278" t="s">
        <v>890</v>
      </c>
      <c r="F278">
        <v>277</v>
      </c>
    </row>
    <row r="279" spans="1:6">
      <c r="A279">
        <v>278</v>
      </c>
      <c r="B279" t="s">
        <v>891</v>
      </c>
      <c r="C279">
        <v>29073</v>
      </c>
      <c r="D279" t="s">
        <v>891</v>
      </c>
      <c r="E279" t="s">
        <v>892</v>
      </c>
      <c r="F279">
        <v>278</v>
      </c>
    </row>
    <row r="280" spans="1:6">
      <c r="A280">
        <v>279</v>
      </c>
      <c r="B280" t="s">
        <v>435</v>
      </c>
      <c r="C280">
        <v>29074</v>
      </c>
      <c r="D280" t="s">
        <v>435</v>
      </c>
      <c r="E280" t="s">
        <v>436</v>
      </c>
      <c r="F280">
        <v>279</v>
      </c>
    </row>
    <row r="281" spans="1:6">
      <c r="A281">
        <v>280</v>
      </c>
      <c r="B281" t="s">
        <v>451</v>
      </c>
      <c r="C281">
        <v>29080</v>
      </c>
      <c r="D281" t="s">
        <v>451</v>
      </c>
      <c r="E281" t="s">
        <v>452</v>
      </c>
      <c r="F281">
        <v>280</v>
      </c>
    </row>
    <row r="282" spans="1:6">
      <c r="A282">
        <v>281</v>
      </c>
      <c r="B282" t="s">
        <v>453</v>
      </c>
      <c r="C282">
        <v>29084</v>
      </c>
      <c r="D282" t="s">
        <v>453</v>
      </c>
      <c r="E282" t="s">
        <v>454</v>
      </c>
      <c r="F282">
        <v>281</v>
      </c>
    </row>
    <row r="283" spans="1:6">
      <c r="A283">
        <v>282</v>
      </c>
      <c r="B283" t="s">
        <v>621</v>
      </c>
      <c r="C283">
        <v>29088</v>
      </c>
      <c r="D283" t="s">
        <v>621</v>
      </c>
      <c r="E283" t="s">
        <v>888</v>
      </c>
      <c r="F283">
        <v>282</v>
      </c>
    </row>
    <row r="284" spans="1:6">
      <c r="A284">
        <v>283</v>
      </c>
      <c r="B284" t="s">
        <v>437</v>
      </c>
      <c r="C284">
        <v>29095</v>
      </c>
      <c r="D284" t="s">
        <v>437</v>
      </c>
      <c r="E284" t="s">
        <v>438</v>
      </c>
      <c r="F284">
        <v>283</v>
      </c>
    </row>
    <row r="285" spans="1:6">
      <c r="A285">
        <v>284</v>
      </c>
      <c r="B285" t="s">
        <v>893</v>
      </c>
      <c r="C285">
        <v>29109</v>
      </c>
      <c r="D285" t="s">
        <v>893</v>
      </c>
      <c r="E285" t="s">
        <v>894</v>
      </c>
      <c r="F285">
        <v>284</v>
      </c>
    </row>
    <row r="286" spans="1:6">
      <c r="A286">
        <v>285</v>
      </c>
      <c r="B286" t="s">
        <v>439</v>
      </c>
      <c r="C286">
        <v>29111</v>
      </c>
      <c r="D286" t="s">
        <v>439</v>
      </c>
      <c r="E286" t="s">
        <v>440</v>
      </c>
      <c r="F286">
        <v>285</v>
      </c>
    </row>
    <row r="287" spans="1:6">
      <c r="A287">
        <v>286</v>
      </c>
      <c r="B287" t="s">
        <v>898</v>
      </c>
      <c r="C287">
        <v>29129</v>
      </c>
      <c r="D287" t="s">
        <v>898</v>
      </c>
      <c r="E287" t="s">
        <v>899</v>
      </c>
      <c r="F287">
        <v>286</v>
      </c>
    </row>
    <row r="288" spans="1:6">
      <c r="A288">
        <v>287</v>
      </c>
      <c r="B288" t="s">
        <v>455</v>
      </c>
      <c r="C288">
        <v>29161</v>
      </c>
      <c r="D288" t="s">
        <v>455</v>
      </c>
      <c r="E288" t="s">
        <v>456</v>
      </c>
      <c r="F288">
        <v>287</v>
      </c>
    </row>
    <row r="289" spans="1:6">
      <c r="A289">
        <v>288</v>
      </c>
      <c r="B289" t="s">
        <v>900</v>
      </c>
      <c r="C289">
        <v>29165</v>
      </c>
      <c r="D289" t="s">
        <v>900</v>
      </c>
      <c r="E289" t="s">
        <v>901</v>
      </c>
      <c r="F289">
        <v>288</v>
      </c>
    </row>
    <row r="290" spans="1:6">
      <c r="A290">
        <v>289</v>
      </c>
      <c r="B290" t="s">
        <v>461</v>
      </c>
      <c r="C290">
        <v>29180</v>
      </c>
      <c r="D290" t="s">
        <v>461</v>
      </c>
      <c r="E290" t="s">
        <v>462</v>
      </c>
      <c r="F290">
        <v>289</v>
      </c>
    </row>
    <row r="291" spans="1:6">
      <c r="A291">
        <v>290</v>
      </c>
      <c r="B291" t="s">
        <v>902</v>
      </c>
      <c r="C291">
        <v>29183</v>
      </c>
      <c r="D291" t="s">
        <v>902</v>
      </c>
      <c r="E291" t="s">
        <v>903</v>
      </c>
      <c r="F291">
        <v>290</v>
      </c>
    </row>
    <row r="292" spans="1:6">
      <c r="A292">
        <v>291</v>
      </c>
      <c r="B292" t="s">
        <v>457</v>
      </c>
      <c r="C292">
        <v>29189</v>
      </c>
      <c r="D292" t="s">
        <v>457</v>
      </c>
      <c r="E292" t="s">
        <v>458</v>
      </c>
      <c r="F292">
        <v>291</v>
      </c>
    </row>
    <row r="293" spans="1:6">
      <c r="A293">
        <v>292</v>
      </c>
      <c r="B293" t="s">
        <v>459</v>
      </c>
      <c r="C293">
        <v>29198</v>
      </c>
      <c r="D293" t="s">
        <v>459</v>
      </c>
      <c r="E293" t="s">
        <v>460</v>
      </c>
      <c r="F293">
        <v>292</v>
      </c>
    </row>
    <row r="294" spans="1:6">
      <c r="A294">
        <v>293</v>
      </c>
      <c r="B294" t="s">
        <v>253</v>
      </c>
      <c r="C294">
        <v>29249</v>
      </c>
      <c r="D294" t="s">
        <v>253</v>
      </c>
      <c r="E294" t="s">
        <v>254</v>
      </c>
      <c r="F294">
        <v>293</v>
      </c>
    </row>
    <row r="295" spans="1:6">
      <c r="A295">
        <v>294</v>
      </c>
      <c r="B295" t="s">
        <v>1667</v>
      </c>
      <c r="C295">
        <v>29256</v>
      </c>
      <c r="D295" t="s">
        <v>1667</v>
      </c>
      <c r="E295" t="s">
        <v>919</v>
      </c>
      <c r="F295">
        <v>294</v>
      </c>
    </row>
    <row r="296" spans="1:6">
      <c r="A296">
        <v>295</v>
      </c>
      <c r="B296" t="s">
        <v>1668</v>
      </c>
      <c r="C296">
        <v>29257</v>
      </c>
      <c r="D296" t="s">
        <v>1668</v>
      </c>
      <c r="E296" t="s">
        <v>1005</v>
      </c>
      <c r="F296">
        <v>295</v>
      </c>
    </row>
    <row r="297" spans="1:6">
      <c r="A297">
        <v>296</v>
      </c>
      <c r="B297" t="s">
        <v>274</v>
      </c>
      <c r="C297">
        <v>29259</v>
      </c>
      <c r="D297" t="s">
        <v>274</v>
      </c>
      <c r="E297" t="s">
        <v>275</v>
      </c>
      <c r="F297">
        <v>296</v>
      </c>
    </row>
    <row r="298" spans="1:6">
      <c r="A298">
        <v>297</v>
      </c>
      <c r="B298" t="s">
        <v>1669</v>
      </c>
      <c r="C298">
        <v>29272</v>
      </c>
      <c r="D298" t="s">
        <v>1669</v>
      </c>
      <c r="E298" t="s">
        <v>1006</v>
      </c>
      <c r="F298">
        <v>297</v>
      </c>
    </row>
    <row r="299" spans="1:6">
      <c r="A299">
        <v>298</v>
      </c>
      <c r="B299" t="s">
        <v>595</v>
      </c>
      <c r="C299">
        <v>29294</v>
      </c>
      <c r="D299" t="s">
        <v>595</v>
      </c>
      <c r="E299" t="s">
        <v>596</v>
      </c>
      <c r="F299">
        <v>298</v>
      </c>
    </row>
    <row r="300" spans="1:6">
      <c r="A300">
        <v>299</v>
      </c>
      <c r="B300" t="s">
        <v>266</v>
      </c>
      <c r="C300">
        <v>29316</v>
      </c>
      <c r="D300" t="s">
        <v>266</v>
      </c>
      <c r="E300" t="s">
        <v>267</v>
      </c>
      <c r="F300">
        <v>299</v>
      </c>
    </row>
    <row r="301" spans="1:6">
      <c r="A301">
        <v>300</v>
      </c>
      <c r="B301" t="s">
        <v>262</v>
      </c>
      <c r="C301">
        <v>29335</v>
      </c>
      <c r="D301" t="s">
        <v>262</v>
      </c>
      <c r="E301" t="s">
        <v>263</v>
      </c>
      <c r="F301">
        <v>300</v>
      </c>
    </row>
    <row r="302" spans="1:6">
      <c r="A302">
        <v>301</v>
      </c>
      <c r="B302" t="s">
        <v>205</v>
      </c>
      <c r="C302">
        <v>29339</v>
      </c>
      <c r="D302" t="s">
        <v>205</v>
      </c>
      <c r="E302" t="s">
        <v>206</v>
      </c>
      <c r="F302">
        <v>301</v>
      </c>
    </row>
    <row r="303" spans="1:6">
      <c r="A303">
        <v>302</v>
      </c>
      <c r="B303" t="s">
        <v>1670</v>
      </c>
      <c r="C303">
        <v>29587</v>
      </c>
      <c r="D303" t="s">
        <v>1670</v>
      </c>
      <c r="E303" t="s">
        <v>580</v>
      </c>
      <c r="F303">
        <v>302</v>
      </c>
    </row>
    <row r="304" spans="1:6">
      <c r="A304">
        <v>303</v>
      </c>
      <c r="B304" t="s">
        <v>1671</v>
      </c>
      <c r="C304">
        <v>29642</v>
      </c>
      <c r="D304" t="s">
        <v>1671</v>
      </c>
      <c r="E304" t="s">
        <v>920</v>
      </c>
      <c r="F304">
        <v>303</v>
      </c>
    </row>
    <row r="305" spans="1:6">
      <c r="A305">
        <v>304</v>
      </c>
      <c r="B305" t="s">
        <v>602</v>
      </c>
      <c r="C305">
        <v>29651</v>
      </c>
      <c r="D305" t="s">
        <v>602</v>
      </c>
      <c r="E305" t="s">
        <v>603</v>
      </c>
      <c r="F305">
        <v>304</v>
      </c>
    </row>
    <row r="306" spans="1:6">
      <c r="A306">
        <v>305</v>
      </c>
      <c r="B306" t="s">
        <v>1672</v>
      </c>
      <c r="C306">
        <v>29652</v>
      </c>
      <c r="D306" t="s">
        <v>1672</v>
      </c>
      <c r="E306" t="s">
        <v>1007</v>
      </c>
      <c r="F306">
        <v>305</v>
      </c>
    </row>
    <row r="307" spans="1:6">
      <c r="A307">
        <v>306</v>
      </c>
      <c r="B307" t="s">
        <v>197</v>
      </c>
      <c r="C307">
        <v>29703</v>
      </c>
      <c r="D307" t="s">
        <v>197</v>
      </c>
      <c r="E307" t="s">
        <v>198</v>
      </c>
      <c r="F307">
        <v>306</v>
      </c>
    </row>
    <row r="308" spans="1:6">
      <c r="A308">
        <v>307</v>
      </c>
      <c r="B308" t="s">
        <v>1008</v>
      </c>
      <c r="C308">
        <v>29714</v>
      </c>
      <c r="D308" t="s">
        <v>1008</v>
      </c>
      <c r="E308" t="s">
        <v>1009</v>
      </c>
      <c r="F308">
        <v>307</v>
      </c>
    </row>
    <row r="309" spans="1:6">
      <c r="A309">
        <v>308</v>
      </c>
      <c r="B309" t="s">
        <v>1673</v>
      </c>
      <c r="C309">
        <v>30021</v>
      </c>
      <c r="D309" t="s">
        <v>1673</v>
      </c>
      <c r="E309" t="s">
        <v>1010</v>
      </c>
      <c r="F309">
        <v>308</v>
      </c>
    </row>
    <row r="310" spans="1:6">
      <c r="A310">
        <v>309</v>
      </c>
      <c r="B310" t="s">
        <v>576</v>
      </c>
      <c r="C310">
        <v>30080</v>
      </c>
      <c r="D310" t="s">
        <v>576</v>
      </c>
      <c r="E310" t="s">
        <v>516</v>
      </c>
      <c r="F310">
        <v>309</v>
      </c>
    </row>
    <row r="311" spans="1:6">
      <c r="A311">
        <v>310</v>
      </c>
      <c r="B311" t="s">
        <v>574</v>
      </c>
      <c r="C311">
        <v>30097</v>
      </c>
      <c r="D311" t="s">
        <v>574</v>
      </c>
      <c r="E311" t="s">
        <v>575</v>
      </c>
      <c r="F311">
        <v>310</v>
      </c>
    </row>
    <row r="312" spans="1:6">
      <c r="A312">
        <v>311</v>
      </c>
      <c r="B312" t="s">
        <v>302</v>
      </c>
      <c r="C312">
        <v>30204</v>
      </c>
      <c r="D312" t="s">
        <v>302</v>
      </c>
      <c r="E312" t="s">
        <v>303</v>
      </c>
      <c r="F312">
        <v>311</v>
      </c>
    </row>
    <row r="313" spans="1:6">
      <c r="A313">
        <v>312</v>
      </c>
      <c r="B313" t="s">
        <v>171</v>
      </c>
      <c r="C313">
        <v>30266</v>
      </c>
      <c r="D313" t="s">
        <v>171</v>
      </c>
      <c r="E313" t="s">
        <v>172</v>
      </c>
      <c r="F313">
        <v>312</v>
      </c>
    </row>
    <row r="314" spans="1:6">
      <c r="A314">
        <v>313</v>
      </c>
      <c r="B314" t="s">
        <v>921</v>
      </c>
      <c r="C314">
        <v>30329</v>
      </c>
      <c r="D314" t="s">
        <v>921</v>
      </c>
      <c r="E314" t="s">
        <v>922</v>
      </c>
      <c r="F314">
        <v>313</v>
      </c>
    </row>
    <row r="315" spans="1:6">
      <c r="A315">
        <v>314</v>
      </c>
      <c r="B315" t="s">
        <v>304</v>
      </c>
      <c r="C315">
        <v>30356</v>
      </c>
      <c r="D315" t="s">
        <v>304</v>
      </c>
      <c r="E315" t="s">
        <v>305</v>
      </c>
      <c r="F315">
        <v>314</v>
      </c>
    </row>
    <row r="316" spans="1:6">
      <c r="A316">
        <v>315</v>
      </c>
      <c r="B316" t="s">
        <v>207</v>
      </c>
      <c r="C316">
        <v>30357</v>
      </c>
      <c r="D316" t="s">
        <v>207</v>
      </c>
      <c r="E316" t="s">
        <v>207</v>
      </c>
      <c r="F316">
        <v>315</v>
      </c>
    </row>
    <row r="317" spans="1:6">
      <c r="A317">
        <v>316</v>
      </c>
      <c r="B317" t="s">
        <v>1674</v>
      </c>
      <c r="C317">
        <v>30408</v>
      </c>
      <c r="D317" t="s">
        <v>1674</v>
      </c>
      <c r="E317" t="s">
        <v>1011</v>
      </c>
      <c r="F317">
        <v>316</v>
      </c>
    </row>
    <row r="318" spans="1:6">
      <c r="A318">
        <v>317</v>
      </c>
      <c r="B318" t="s">
        <v>202</v>
      </c>
      <c r="C318">
        <v>30558</v>
      </c>
      <c r="D318" t="s">
        <v>202</v>
      </c>
      <c r="E318" t="s">
        <v>203</v>
      </c>
      <c r="F318">
        <v>317</v>
      </c>
    </row>
    <row r="319" spans="1:6">
      <c r="A319">
        <v>318</v>
      </c>
      <c r="B319" t="s">
        <v>1675</v>
      </c>
      <c r="C319">
        <v>30789</v>
      </c>
      <c r="D319" t="s">
        <v>1675</v>
      </c>
      <c r="E319" t="s">
        <v>1012</v>
      </c>
      <c r="F319">
        <v>318</v>
      </c>
    </row>
    <row r="320" spans="1:6">
      <c r="A320">
        <v>319</v>
      </c>
      <c r="B320" t="s">
        <v>191</v>
      </c>
      <c r="C320">
        <v>30898</v>
      </c>
      <c r="D320" t="s">
        <v>191</v>
      </c>
      <c r="E320" t="s">
        <v>192</v>
      </c>
      <c r="F320">
        <v>319</v>
      </c>
    </row>
    <row r="321" spans="1:6">
      <c r="A321">
        <v>320</v>
      </c>
      <c r="B321" t="s">
        <v>1676</v>
      </c>
      <c r="C321">
        <v>31054</v>
      </c>
      <c r="D321" t="s">
        <v>1676</v>
      </c>
      <c r="E321" t="s">
        <v>598</v>
      </c>
      <c r="F321">
        <v>320</v>
      </c>
    </row>
    <row r="322" spans="1:6">
      <c r="A322">
        <v>321</v>
      </c>
      <c r="B322" t="s">
        <v>217</v>
      </c>
      <c r="C322">
        <v>31063</v>
      </c>
      <c r="D322" t="s">
        <v>217</v>
      </c>
      <c r="E322" t="s">
        <v>218</v>
      </c>
      <c r="F322">
        <v>321</v>
      </c>
    </row>
    <row r="323" spans="1:6">
      <c r="A323">
        <v>322</v>
      </c>
      <c r="B323" t="s">
        <v>300</v>
      </c>
      <c r="C323">
        <v>31071</v>
      </c>
      <c r="D323" t="s">
        <v>300</v>
      </c>
      <c r="E323" t="s">
        <v>301</v>
      </c>
      <c r="F323">
        <v>322</v>
      </c>
    </row>
    <row r="324" spans="1:6">
      <c r="A324">
        <v>323</v>
      </c>
      <c r="B324" t="s">
        <v>294</v>
      </c>
      <c r="C324">
        <v>31081</v>
      </c>
      <c r="D324" t="s">
        <v>294</v>
      </c>
      <c r="E324" t="s">
        <v>295</v>
      </c>
      <c r="F324">
        <v>323</v>
      </c>
    </row>
    <row r="325" spans="1:6">
      <c r="A325">
        <v>324</v>
      </c>
      <c r="B325" t="s">
        <v>611</v>
      </c>
      <c r="C325">
        <v>31082</v>
      </c>
      <c r="D325" t="s">
        <v>611</v>
      </c>
      <c r="E325" t="s">
        <v>612</v>
      </c>
      <c r="F325">
        <v>324</v>
      </c>
    </row>
    <row r="326" spans="1:6">
      <c r="A326">
        <v>325</v>
      </c>
      <c r="B326" t="s">
        <v>1677</v>
      </c>
      <c r="C326">
        <v>31238</v>
      </c>
      <c r="D326" t="s">
        <v>1677</v>
      </c>
      <c r="E326" t="s">
        <v>1013</v>
      </c>
      <c r="F326">
        <v>325</v>
      </c>
    </row>
    <row r="327" spans="1:6">
      <c r="A327">
        <v>326</v>
      </c>
      <c r="B327" t="s">
        <v>572</v>
      </c>
      <c r="C327">
        <v>31296</v>
      </c>
      <c r="D327" t="s">
        <v>572</v>
      </c>
      <c r="E327" t="s">
        <v>573</v>
      </c>
      <c r="F327">
        <v>326</v>
      </c>
    </row>
    <row r="328" spans="1:6">
      <c r="A328">
        <v>327</v>
      </c>
      <c r="B328" t="s">
        <v>583</v>
      </c>
      <c r="C328">
        <v>31297</v>
      </c>
      <c r="D328" t="s">
        <v>583</v>
      </c>
      <c r="E328" t="s">
        <v>584</v>
      </c>
      <c r="F328">
        <v>327</v>
      </c>
    </row>
    <row r="329" spans="1:6">
      <c r="A329">
        <v>328</v>
      </c>
      <c r="B329" t="s">
        <v>479</v>
      </c>
      <c r="C329">
        <v>31310</v>
      </c>
      <c r="D329" t="s">
        <v>479</v>
      </c>
      <c r="E329" t="s">
        <v>1678</v>
      </c>
      <c r="F329">
        <v>328</v>
      </c>
    </row>
    <row r="330" spans="1:6">
      <c r="A330">
        <v>329</v>
      </c>
      <c r="B330" t="s">
        <v>817</v>
      </c>
      <c r="C330">
        <v>31335</v>
      </c>
      <c r="D330" t="s">
        <v>817</v>
      </c>
      <c r="E330" t="s">
        <v>818</v>
      </c>
      <c r="F330">
        <v>329</v>
      </c>
    </row>
    <row r="331" spans="1:6">
      <c r="A331">
        <v>330</v>
      </c>
      <c r="B331" t="s">
        <v>1679</v>
      </c>
      <c r="C331">
        <v>31550</v>
      </c>
      <c r="D331" t="s">
        <v>1679</v>
      </c>
      <c r="E331" t="s">
        <v>1014</v>
      </c>
      <c r="F331">
        <v>330</v>
      </c>
    </row>
    <row r="332" spans="1:6">
      <c r="A332">
        <v>331</v>
      </c>
      <c r="B332" t="s">
        <v>306</v>
      </c>
      <c r="C332">
        <v>31647</v>
      </c>
      <c r="D332" t="s">
        <v>306</v>
      </c>
      <c r="E332" t="s">
        <v>306</v>
      </c>
      <c r="F332">
        <v>331</v>
      </c>
    </row>
    <row r="333" spans="1:6">
      <c r="A333">
        <v>332</v>
      </c>
      <c r="B333" t="s">
        <v>1680</v>
      </c>
      <c r="C333">
        <v>31676</v>
      </c>
      <c r="D333" t="s">
        <v>1680</v>
      </c>
      <c r="E333" t="s">
        <v>923</v>
      </c>
      <c r="F333">
        <v>332</v>
      </c>
    </row>
    <row r="334" spans="1:6">
      <c r="A334">
        <v>333</v>
      </c>
      <c r="B334" t="s">
        <v>241</v>
      </c>
      <c r="C334">
        <v>31794</v>
      </c>
      <c r="D334" t="s">
        <v>241</v>
      </c>
      <c r="E334" t="s">
        <v>242</v>
      </c>
      <c r="F334">
        <v>333</v>
      </c>
    </row>
    <row r="335" spans="1:6">
      <c r="A335">
        <v>334</v>
      </c>
      <c r="B335" t="s">
        <v>272</v>
      </c>
      <c r="C335">
        <v>31795</v>
      </c>
      <c r="D335" t="s">
        <v>272</v>
      </c>
      <c r="E335" t="s">
        <v>273</v>
      </c>
      <c r="F335">
        <v>334</v>
      </c>
    </row>
    <row r="336" spans="1:6">
      <c r="A336">
        <v>335</v>
      </c>
      <c r="B336" t="s">
        <v>566</v>
      </c>
      <c r="C336">
        <v>31814</v>
      </c>
      <c r="D336" t="s">
        <v>566</v>
      </c>
      <c r="E336" t="s">
        <v>567</v>
      </c>
      <c r="F336">
        <v>335</v>
      </c>
    </row>
    <row r="337" spans="1:6">
      <c r="A337">
        <v>336</v>
      </c>
      <c r="B337" t="s">
        <v>861</v>
      </c>
      <c r="C337">
        <v>31850</v>
      </c>
      <c r="D337" t="s">
        <v>861</v>
      </c>
      <c r="E337" t="s">
        <v>862</v>
      </c>
      <c r="F337">
        <v>336</v>
      </c>
    </row>
    <row r="338" spans="1:6">
      <c r="A338">
        <v>337</v>
      </c>
      <c r="B338" t="s">
        <v>588</v>
      </c>
      <c r="C338">
        <v>31886</v>
      </c>
      <c r="D338" t="s">
        <v>588</v>
      </c>
      <c r="E338" t="s">
        <v>1015</v>
      </c>
      <c r="F338">
        <v>337</v>
      </c>
    </row>
    <row r="339" spans="1:6">
      <c r="A339">
        <v>338</v>
      </c>
      <c r="B339" t="s">
        <v>604</v>
      </c>
      <c r="C339">
        <v>31911</v>
      </c>
      <c r="D339" t="s">
        <v>604</v>
      </c>
      <c r="E339" t="s">
        <v>605</v>
      </c>
      <c r="F339">
        <v>338</v>
      </c>
    </row>
    <row r="340" spans="1:6">
      <c r="A340">
        <v>339</v>
      </c>
      <c r="B340" t="s">
        <v>564</v>
      </c>
      <c r="C340">
        <v>31936</v>
      </c>
      <c r="D340" t="s">
        <v>564</v>
      </c>
      <c r="E340" t="s">
        <v>565</v>
      </c>
      <c r="F340">
        <v>339</v>
      </c>
    </row>
    <row r="341" spans="1:6">
      <c r="A341">
        <v>340</v>
      </c>
      <c r="B341" t="s">
        <v>614</v>
      </c>
      <c r="C341">
        <v>32114</v>
      </c>
      <c r="D341" t="s">
        <v>614</v>
      </c>
      <c r="E341" t="s">
        <v>1016</v>
      </c>
      <c r="F341">
        <v>340</v>
      </c>
    </row>
    <row r="342" spans="1:6">
      <c r="A342">
        <v>341</v>
      </c>
      <c r="B342" t="s">
        <v>819</v>
      </c>
      <c r="C342">
        <v>32288</v>
      </c>
      <c r="D342" t="s">
        <v>819</v>
      </c>
      <c r="E342" t="s">
        <v>820</v>
      </c>
      <c r="F342">
        <v>341</v>
      </c>
    </row>
    <row r="343" spans="1:6">
      <c r="A343">
        <v>342</v>
      </c>
      <c r="B343" t="s">
        <v>821</v>
      </c>
      <c r="C343">
        <v>32326</v>
      </c>
      <c r="D343" t="s">
        <v>821</v>
      </c>
      <c r="E343" t="s">
        <v>822</v>
      </c>
      <c r="F343">
        <v>342</v>
      </c>
    </row>
    <row r="344" spans="1:6">
      <c r="A344">
        <v>343</v>
      </c>
      <c r="B344" t="s">
        <v>823</v>
      </c>
      <c r="C344">
        <v>32339</v>
      </c>
      <c r="D344" t="s">
        <v>823</v>
      </c>
      <c r="E344" t="s">
        <v>824</v>
      </c>
      <c r="F344">
        <v>343</v>
      </c>
    </row>
    <row r="345" spans="1:6">
      <c r="A345">
        <v>344</v>
      </c>
      <c r="B345" t="s">
        <v>825</v>
      </c>
      <c r="C345">
        <v>32353</v>
      </c>
      <c r="D345" t="s">
        <v>825</v>
      </c>
      <c r="E345" t="s">
        <v>826</v>
      </c>
      <c r="F345">
        <v>344</v>
      </c>
    </row>
    <row r="346" spans="1:6">
      <c r="A346">
        <v>345</v>
      </c>
      <c r="B346" t="s">
        <v>617</v>
      </c>
      <c r="C346">
        <v>32379</v>
      </c>
      <c r="D346" t="s">
        <v>617</v>
      </c>
      <c r="E346" t="s">
        <v>618</v>
      </c>
      <c r="F346">
        <v>345</v>
      </c>
    </row>
    <row r="347" spans="1:6">
      <c r="A347">
        <v>346</v>
      </c>
      <c r="B347" t="s">
        <v>827</v>
      </c>
      <c r="C347">
        <v>32385</v>
      </c>
      <c r="D347" t="s">
        <v>827</v>
      </c>
      <c r="E347" t="s">
        <v>828</v>
      </c>
      <c r="F347">
        <v>346</v>
      </c>
    </row>
    <row r="348" spans="1:6">
      <c r="A348">
        <v>347</v>
      </c>
      <c r="B348" t="s">
        <v>829</v>
      </c>
      <c r="C348">
        <v>32444</v>
      </c>
      <c r="D348" t="s">
        <v>829</v>
      </c>
      <c r="E348" t="s">
        <v>830</v>
      </c>
      <c r="F348">
        <v>347</v>
      </c>
    </row>
    <row r="349" spans="1:6">
      <c r="A349">
        <v>348</v>
      </c>
      <c r="B349" t="s">
        <v>831</v>
      </c>
      <c r="C349">
        <v>32596</v>
      </c>
      <c r="D349" t="s">
        <v>831</v>
      </c>
      <c r="E349" t="s">
        <v>832</v>
      </c>
      <c r="F349">
        <v>348</v>
      </c>
    </row>
    <row r="350" spans="1:6">
      <c r="A350">
        <v>349</v>
      </c>
      <c r="B350" t="s">
        <v>1681</v>
      </c>
      <c r="C350">
        <v>32610</v>
      </c>
      <c r="D350" t="s">
        <v>1681</v>
      </c>
      <c r="E350" t="s">
        <v>833</v>
      </c>
      <c r="F350">
        <v>349</v>
      </c>
    </row>
    <row r="351" spans="1:6">
      <c r="A351">
        <v>350</v>
      </c>
      <c r="B351" t="s">
        <v>924</v>
      </c>
      <c r="C351">
        <v>32684</v>
      </c>
      <c r="D351" t="s">
        <v>924</v>
      </c>
      <c r="E351" t="s">
        <v>925</v>
      </c>
      <c r="F351">
        <v>350</v>
      </c>
    </row>
    <row r="352" spans="1:6">
      <c r="A352">
        <v>351</v>
      </c>
      <c r="B352" t="s">
        <v>616</v>
      </c>
      <c r="C352">
        <v>32746</v>
      </c>
      <c r="D352" t="s">
        <v>616</v>
      </c>
      <c r="E352" t="s">
        <v>834</v>
      </c>
      <c r="F352">
        <v>351</v>
      </c>
    </row>
    <row r="353" spans="1:6">
      <c r="A353">
        <v>352</v>
      </c>
      <c r="B353" t="s">
        <v>835</v>
      </c>
      <c r="C353">
        <v>32763</v>
      </c>
      <c r="D353" t="s">
        <v>835</v>
      </c>
      <c r="E353" t="s">
        <v>836</v>
      </c>
      <c r="F353">
        <v>352</v>
      </c>
    </row>
    <row r="354" spans="1:6">
      <c r="A354">
        <v>353</v>
      </c>
      <c r="B354" t="s">
        <v>837</v>
      </c>
      <c r="C354">
        <v>32835</v>
      </c>
      <c r="D354" t="s">
        <v>837</v>
      </c>
      <c r="E354" t="s">
        <v>838</v>
      </c>
      <c r="F354">
        <v>353</v>
      </c>
    </row>
    <row r="355" spans="1:6">
      <c r="A355">
        <v>354</v>
      </c>
      <c r="B355" t="s">
        <v>926</v>
      </c>
      <c r="C355">
        <v>32981</v>
      </c>
      <c r="D355" t="s">
        <v>926</v>
      </c>
      <c r="E355" t="s">
        <v>927</v>
      </c>
      <c r="F355">
        <v>354</v>
      </c>
    </row>
    <row r="356" spans="1:6">
      <c r="A356">
        <v>355</v>
      </c>
      <c r="B356" t="s">
        <v>839</v>
      </c>
      <c r="C356">
        <v>32998</v>
      </c>
      <c r="D356" t="s">
        <v>839</v>
      </c>
      <c r="E356" t="s">
        <v>840</v>
      </c>
      <c r="F356">
        <v>355</v>
      </c>
    </row>
    <row r="357" spans="1:6">
      <c r="A357">
        <v>356</v>
      </c>
      <c r="B357" t="s">
        <v>841</v>
      </c>
      <c r="C357">
        <v>33274</v>
      </c>
      <c r="D357" t="s">
        <v>841</v>
      </c>
      <c r="E357" t="s">
        <v>842</v>
      </c>
      <c r="F357">
        <v>356</v>
      </c>
    </row>
    <row r="358" spans="1:6">
      <c r="A358">
        <v>357</v>
      </c>
      <c r="B358" t="s">
        <v>843</v>
      </c>
      <c r="C358">
        <v>33286</v>
      </c>
      <c r="D358" t="s">
        <v>843</v>
      </c>
      <c r="E358" t="s">
        <v>844</v>
      </c>
      <c r="F358">
        <v>357</v>
      </c>
    </row>
    <row r="359" spans="1:6">
      <c r="A359">
        <v>358</v>
      </c>
      <c r="B359" t="s">
        <v>845</v>
      </c>
      <c r="C359">
        <v>33287</v>
      </c>
      <c r="D359" t="s">
        <v>845</v>
      </c>
      <c r="E359" t="s">
        <v>846</v>
      </c>
      <c r="F359">
        <v>358</v>
      </c>
    </row>
    <row r="360" spans="1:6">
      <c r="A360">
        <v>359</v>
      </c>
      <c r="B360" t="s">
        <v>847</v>
      </c>
      <c r="C360">
        <v>33302</v>
      </c>
      <c r="D360" t="s">
        <v>847</v>
      </c>
      <c r="E360" t="s">
        <v>848</v>
      </c>
      <c r="F360">
        <v>359</v>
      </c>
    </row>
    <row r="361" spans="1:6">
      <c r="A361">
        <v>360</v>
      </c>
      <c r="B361" t="s">
        <v>1017</v>
      </c>
      <c r="C361">
        <v>33345</v>
      </c>
      <c r="D361" t="s">
        <v>1017</v>
      </c>
      <c r="E361" t="s">
        <v>1018</v>
      </c>
      <c r="F361">
        <v>360</v>
      </c>
    </row>
    <row r="362" spans="1:6">
      <c r="A362">
        <v>361</v>
      </c>
      <c r="B362" t="s">
        <v>928</v>
      </c>
      <c r="C362">
        <v>33349</v>
      </c>
      <c r="D362" t="s">
        <v>928</v>
      </c>
      <c r="E362" t="s">
        <v>929</v>
      </c>
      <c r="F362">
        <v>361</v>
      </c>
    </row>
    <row r="363" spans="1:6">
      <c r="A363">
        <v>362</v>
      </c>
      <c r="B363" t="s">
        <v>1019</v>
      </c>
      <c r="C363">
        <v>33363</v>
      </c>
      <c r="D363" t="s">
        <v>1019</v>
      </c>
      <c r="E363" t="s">
        <v>1020</v>
      </c>
      <c r="F363">
        <v>362</v>
      </c>
    </row>
    <row r="364" spans="1:6">
      <c r="A364">
        <v>363</v>
      </c>
      <c r="B364" t="s">
        <v>1021</v>
      </c>
      <c r="C364">
        <v>33364</v>
      </c>
      <c r="D364" t="s">
        <v>1021</v>
      </c>
      <c r="E364" t="s">
        <v>1022</v>
      </c>
      <c r="F364">
        <v>363</v>
      </c>
    </row>
    <row r="365" spans="1:6">
      <c r="A365">
        <v>364</v>
      </c>
      <c r="B365" t="s">
        <v>849</v>
      </c>
      <c r="C365">
        <v>33367</v>
      </c>
      <c r="D365" t="s">
        <v>849</v>
      </c>
      <c r="E365" t="s">
        <v>850</v>
      </c>
      <c r="F365">
        <v>364</v>
      </c>
    </row>
    <row r="366" spans="1:6">
      <c r="A366">
        <v>365</v>
      </c>
      <c r="B366" t="s">
        <v>851</v>
      </c>
      <c r="C366">
        <v>33369</v>
      </c>
      <c r="D366" t="s">
        <v>851</v>
      </c>
      <c r="E366" t="s">
        <v>852</v>
      </c>
      <c r="F366">
        <v>365</v>
      </c>
    </row>
    <row r="367" spans="1:6">
      <c r="A367">
        <v>366</v>
      </c>
      <c r="B367" t="s">
        <v>1023</v>
      </c>
      <c r="C367">
        <v>33387</v>
      </c>
      <c r="D367" t="s">
        <v>1023</v>
      </c>
      <c r="E367" t="s">
        <v>1024</v>
      </c>
      <c r="F367">
        <v>366</v>
      </c>
    </row>
    <row r="368" spans="1:6">
      <c r="A368">
        <v>367</v>
      </c>
      <c r="B368" t="s">
        <v>1025</v>
      </c>
      <c r="C368">
        <v>33396</v>
      </c>
      <c r="D368" t="s">
        <v>1025</v>
      </c>
      <c r="E368" t="s">
        <v>1026</v>
      </c>
      <c r="F368">
        <v>367</v>
      </c>
    </row>
    <row r="369" spans="1:6">
      <c r="A369">
        <v>368</v>
      </c>
      <c r="B369" t="s">
        <v>930</v>
      </c>
      <c r="C369">
        <v>33402</v>
      </c>
      <c r="D369" t="s">
        <v>930</v>
      </c>
      <c r="E369" t="s">
        <v>931</v>
      </c>
      <c r="F369">
        <v>368</v>
      </c>
    </row>
    <row r="370" spans="1:6">
      <c r="A370">
        <v>369</v>
      </c>
      <c r="B370" t="s">
        <v>963</v>
      </c>
      <c r="C370">
        <v>33403</v>
      </c>
      <c r="D370" t="s">
        <v>963</v>
      </c>
      <c r="E370" t="s">
        <v>964</v>
      </c>
      <c r="F370">
        <v>369</v>
      </c>
    </row>
    <row r="371" spans="1:6">
      <c r="A371">
        <v>370</v>
      </c>
      <c r="B371" t="s">
        <v>965</v>
      </c>
      <c r="C371">
        <v>33405</v>
      </c>
      <c r="D371" t="s">
        <v>965</v>
      </c>
      <c r="E371" t="s">
        <v>966</v>
      </c>
      <c r="F371">
        <v>370</v>
      </c>
    </row>
    <row r="372" spans="1:6">
      <c r="A372">
        <v>371</v>
      </c>
      <c r="B372" t="s">
        <v>967</v>
      </c>
      <c r="C372">
        <v>33406</v>
      </c>
      <c r="D372" t="s">
        <v>967</v>
      </c>
      <c r="E372" t="s">
        <v>968</v>
      </c>
      <c r="F372">
        <v>371</v>
      </c>
    </row>
    <row r="373" spans="1:6">
      <c r="A373">
        <v>372</v>
      </c>
      <c r="B373" t="s">
        <v>969</v>
      </c>
      <c r="C373">
        <v>33415</v>
      </c>
      <c r="D373" t="s">
        <v>969</v>
      </c>
      <c r="E373" t="s">
        <v>970</v>
      </c>
      <c r="F373">
        <v>372</v>
      </c>
    </row>
    <row r="374" spans="1:6">
      <c r="A374">
        <v>373</v>
      </c>
      <c r="B374" t="s">
        <v>1027</v>
      </c>
      <c r="C374">
        <v>33427</v>
      </c>
      <c r="D374" t="s">
        <v>1027</v>
      </c>
      <c r="E374" t="s">
        <v>1028</v>
      </c>
      <c r="F374">
        <v>373</v>
      </c>
    </row>
    <row r="375" spans="1:6">
      <c r="A375">
        <v>374</v>
      </c>
      <c r="B375" t="s">
        <v>1682</v>
      </c>
      <c r="C375">
        <v>33428</v>
      </c>
      <c r="D375" t="s">
        <v>1682</v>
      </c>
      <c r="E375" t="s">
        <v>1029</v>
      </c>
      <c r="F375">
        <v>374</v>
      </c>
    </row>
    <row r="376" spans="1:6">
      <c r="A376">
        <v>375</v>
      </c>
      <c r="B376" t="s">
        <v>1030</v>
      </c>
      <c r="C376">
        <v>33429</v>
      </c>
      <c r="D376" t="s">
        <v>1030</v>
      </c>
      <c r="E376" t="s">
        <v>1031</v>
      </c>
      <c r="F376">
        <v>375</v>
      </c>
    </row>
    <row r="377" spans="1:6">
      <c r="A377">
        <v>376</v>
      </c>
      <c r="B377" t="s">
        <v>1032</v>
      </c>
      <c r="C377">
        <v>33432</v>
      </c>
      <c r="D377" t="s">
        <v>1032</v>
      </c>
      <c r="E377" t="s">
        <v>1033</v>
      </c>
      <c r="F377">
        <v>376</v>
      </c>
    </row>
    <row r="378" spans="1:6">
      <c r="A378">
        <v>377</v>
      </c>
      <c r="B378" t="s">
        <v>932</v>
      </c>
      <c r="C378">
        <v>33436</v>
      </c>
      <c r="D378" t="s">
        <v>932</v>
      </c>
      <c r="E378" t="s">
        <v>933</v>
      </c>
      <c r="F378">
        <v>377</v>
      </c>
    </row>
    <row r="379" spans="1:6">
      <c r="A379">
        <v>378</v>
      </c>
      <c r="B379" t="s">
        <v>1034</v>
      </c>
      <c r="C379">
        <v>33440</v>
      </c>
      <c r="D379" t="s">
        <v>1034</v>
      </c>
      <c r="E379" t="s">
        <v>1035</v>
      </c>
      <c r="F379">
        <v>378</v>
      </c>
    </row>
    <row r="380" spans="1:6">
      <c r="A380">
        <v>379</v>
      </c>
      <c r="B380" t="s">
        <v>971</v>
      </c>
      <c r="C380">
        <v>33441</v>
      </c>
      <c r="D380" t="s">
        <v>971</v>
      </c>
      <c r="E380" t="s">
        <v>972</v>
      </c>
      <c r="F380">
        <v>379</v>
      </c>
    </row>
    <row r="381" spans="1:6">
      <c r="A381">
        <v>380</v>
      </c>
      <c r="B381" t="s">
        <v>934</v>
      </c>
      <c r="C381">
        <v>33443</v>
      </c>
      <c r="D381" t="s">
        <v>934</v>
      </c>
      <c r="E381" t="s">
        <v>935</v>
      </c>
      <c r="F381">
        <v>380</v>
      </c>
    </row>
    <row r="382" spans="1:6">
      <c r="A382">
        <v>381</v>
      </c>
      <c r="B382" t="s">
        <v>936</v>
      </c>
      <c r="C382">
        <v>33444</v>
      </c>
      <c r="D382" t="s">
        <v>936</v>
      </c>
      <c r="E382" t="s">
        <v>937</v>
      </c>
      <c r="F382">
        <v>381</v>
      </c>
    </row>
    <row r="383" spans="1:6">
      <c r="A383">
        <v>382</v>
      </c>
      <c r="B383" t="s">
        <v>938</v>
      </c>
      <c r="C383">
        <v>33445</v>
      </c>
      <c r="D383" t="s">
        <v>938</v>
      </c>
      <c r="E383" t="s">
        <v>939</v>
      </c>
      <c r="F383">
        <v>382</v>
      </c>
    </row>
    <row r="384" spans="1:6">
      <c r="A384">
        <v>383</v>
      </c>
      <c r="B384" t="s">
        <v>620</v>
      </c>
      <c r="C384">
        <v>33446</v>
      </c>
      <c r="D384" t="s">
        <v>620</v>
      </c>
      <c r="E384" t="s">
        <v>940</v>
      </c>
      <c r="F384">
        <v>383</v>
      </c>
    </row>
    <row r="385" spans="1:6">
      <c r="A385">
        <v>384</v>
      </c>
      <c r="B385" t="s">
        <v>1036</v>
      </c>
      <c r="C385">
        <v>33456</v>
      </c>
      <c r="D385" t="s">
        <v>1036</v>
      </c>
      <c r="E385" t="s">
        <v>1037</v>
      </c>
      <c r="F385">
        <v>384</v>
      </c>
    </row>
    <row r="386" spans="1:6">
      <c r="A386">
        <v>385</v>
      </c>
      <c r="B386" t="s">
        <v>941</v>
      </c>
      <c r="C386">
        <v>33458</v>
      </c>
      <c r="D386" t="s">
        <v>941</v>
      </c>
      <c r="E386" t="s">
        <v>942</v>
      </c>
      <c r="F386">
        <v>385</v>
      </c>
    </row>
    <row r="387" spans="1:6">
      <c r="A387">
        <v>386</v>
      </c>
      <c r="B387" t="s">
        <v>943</v>
      </c>
      <c r="C387">
        <v>33459</v>
      </c>
      <c r="D387" t="s">
        <v>943</v>
      </c>
      <c r="E387" t="s">
        <v>944</v>
      </c>
      <c r="F387">
        <v>386</v>
      </c>
    </row>
    <row r="388" spans="1:6">
      <c r="A388">
        <v>387</v>
      </c>
      <c r="B388" t="s">
        <v>973</v>
      </c>
      <c r="C388">
        <v>33460</v>
      </c>
      <c r="D388" t="s">
        <v>973</v>
      </c>
      <c r="E388" t="s">
        <v>974</v>
      </c>
      <c r="F388">
        <v>387</v>
      </c>
    </row>
    <row r="389" spans="1:6">
      <c r="A389">
        <v>388</v>
      </c>
      <c r="B389" t="s">
        <v>593</v>
      </c>
      <c r="C389">
        <v>33464</v>
      </c>
      <c r="D389" t="s">
        <v>593</v>
      </c>
      <c r="E389" t="s">
        <v>1038</v>
      </c>
      <c r="F389">
        <v>388</v>
      </c>
    </row>
    <row r="390" spans="1:6">
      <c r="A390">
        <v>389</v>
      </c>
      <c r="B390" t="s">
        <v>1039</v>
      </c>
      <c r="C390">
        <v>33473</v>
      </c>
      <c r="D390" t="s">
        <v>1039</v>
      </c>
      <c r="E390" t="s">
        <v>1040</v>
      </c>
      <c r="F390">
        <v>389</v>
      </c>
    </row>
    <row r="391" spans="1:6">
      <c r="A391">
        <v>390</v>
      </c>
      <c r="B391" t="s">
        <v>1041</v>
      </c>
      <c r="C391">
        <v>33474</v>
      </c>
      <c r="D391" t="s">
        <v>1041</v>
      </c>
      <c r="E391" t="s">
        <v>1042</v>
      </c>
      <c r="F391">
        <v>390</v>
      </c>
    </row>
    <row r="392" spans="1:6">
      <c r="A392">
        <v>391</v>
      </c>
      <c r="B392" t="s">
        <v>1043</v>
      </c>
      <c r="C392">
        <v>33475</v>
      </c>
      <c r="D392" t="s">
        <v>1043</v>
      </c>
      <c r="E392" t="s">
        <v>1044</v>
      </c>
      <c r="F392">
        <v>391</v>
      </c>
    </row>
    <row r="393" spans="1:6">
      <c r="A393">
        <v>392</v>
      </c>
      <c r="B393" t="s">
        <v>945</v>
      </c>
      <c r="C393">
        <v>33476</v>
      </c>
      <c r="D393" t="s">
        <v>945</v>
      </c>
      <c r="E393" t="s">
        <v>946</v>
      </c>
      <c r="F393">
        <v>392</v>
      </c>
    </row>
    <row r="394" spans="1:6">
      <c r="A394">
        <v>393</v>
      </c>
      <c r="B394" t="s">
        <v>1045</v>
      </c>
      <c r="C394">
        <v>33485</v>
      </c>
      <c r="D394" t="s">
        <v>1045</v>
      </c>
      <c r="E394" t="s">
        <v>1046</v>
      </c>
      <c r="F394">
        <v>393</v>
      </c>
    </row>
    <row r="395" spans="1:6">
      <c r="A395">
        <v>394</v>
      </c>
      <c r="B395" t="s">
        <v>947</v>
      </c>
      <c r="C395">
        <v>33488</v>
      </c>
      <c r="D395" t="s">
        <v>947</v>
      </c>
      <c r="E395" t="s">
        <v>948</v>
      </c>
      <c r="F395">
        <v>394</v>
      </c>
    </row>
    <row r="396" spans="1:6">
      <c r="A396">
        <v>395</v>
      </c>
      <c r="B396" t="s">
        <v>1047</v>
      </c>
      <c r="C396">
        <v>33505</v>
      </c>
      <c r="D396" t="s">
        <v>1047</v>
      </c>
      <c r="E396" t="s">
        <v>1048</v>
      </c>
      <c r="F396">
        <v>395</v>
      </c>
    </row>
    <row r="397" spans="1:6">
      <c r="A397">
        <v>396</v>
      </c>
      <c r="B397" t="s">
        <v>1049</v>
      </c>
      <c r="C397">
        <v>33512</v>
      </c>
      <c r="D397" t="s">
        <v>1049</v>
      </c>
      <c r="E397" t="s">
        <v>1050</v>
      </c>
      <c r="F397">
        <v>396</v>
      </c>
    </row>
    <row r="398" spans="1:6">
      <c r="A398">
        <v>397</v>
      </c>
      <c r="B398" t="s">
        <v>1051</v>
      </c>
      <c r="C398">
        <v>33514</v>
      </c>
      <c r="D398" t="s">
        <v>1051</v>
      </c>
      <c r="E398" t="s">
        <v>1052</v>
      </c>
      <c r="F398">
        <v>397</v>
      </c>
    </row>
    <row r="399" spans="1:6">
      <c r="A399">
        <v>398</v>
      </c>
      <c r="B399" t="s">
        <v>1053</v>
      </c>
      <c r="C399">
        <v>33516</v>
      </c>
      <c r="D399" t="s">
        <v>1053</v>
      </c>
      <c r="E399" t="s">
        <v>1054</v>
      </c>
      <c r="F399">
        <v>398</v>
      </c>
    </row>
    <row r="400" spans="1:6">
      <c r="A400">
        <v>399</v>
      </c>
      <c r="B400" t="s">
        <v>975</v>
      </c>
      <c r="C400">
        <v>33521</v>
      </c>
      <c r="D400" t="s">
        <v>975</v>
      </c>
      <c r="E400" t="s">
        <v>976</v>
      </c>
      <c r="F400">
        <v>399</v>
      </c>
    </row>
    <row r="401" spans="1:6">
      <c r="A401">
        <v>400</v>
      </c>
      <c r="B401" t="s">
        <v>1683</v>
      </c>
      <c r="C401">
        <v>33525</v>
      </c>
      <c r="D401" t="s">
        <v>1683</v>
      </c>
      <c r="E401" t="s">
        <v>610</v>
      </c>
      <c r="F401">
        <v>400</v>
      </c>
    </row>
    <row r="402" spans="1:6">
      <c r="A402">
        <v>401</v>
      </c>
      <c r="B402" t="s">
        <v>1055</v>
      </c>
      <c r="C402">
        <v>33526</v>
      </c>
      <c r="D402" t="s">
        <v>1055</v>
      </c>
      <c r="E402" t="s">
        <v>1056</v>
      </c>
      <c r="F402">
        <v>401</v>
      </c>
    </row>
    <row r="403" spans="1:6">
      <c r="A403">
        <v>402</v>
      </c>
      <c r="B403" t="s">
        <v>882</v>
      </c>
      <c r="C403">
        <v>33549</v>
      </c>
      <c r="D403" t="s">
        <v>882</v>
      </c>
      <c r="E403" t="s">
        <v>883</v>
      </c>
      <c r="F403">
        <v>402</v>
      </c>
    </row>
    <row r="404" spans="1:6">
      <c r="A404">
        <v>403</v>
      </c>
      <c r="B404" t="s">
        <v>1057</v>
      </c>
      <c r="C404">
        <v>33557</v>
      </c>
      <c r="D404" t="s">
        <v>1057</v>
      </c>
      <c r="E404" t="s">
        <v>1058</v>
      </c>
      <c r="F404">
        <v>403</v>
      </c>
    </row>
    <row r="405" spans="1:6">
      <c r="A405">
        <v>404</v>
      </c>
      <c r="B405" t="s">
        <v>1684</v>
      </c>
      <c r="C405">
        <v>33588</v>
      </c>
      <c r="D405" t="s">
        <v>1684</v>
      </c>
      <c r="E405" t="s">
        <v>1685</v>
      </c>
      <c r="F405">
        <v>404</v>
      </c>
    </row>
    <row r="406" spans="1:6">
      <c r="A406">
        <v>405</v>
      </c>
      <c r="B406" t="s">
        <v>1686</v>
      </c>
      <c r="C406">
        <v>45678</v>
      </c>
      <c r="D406" t="s">
        <v>1686</v>
      </c>
      <c r="E406" t="s">
        <v>1687</v>
      </c>
      <c r="F406">
        <v>405</v>
      </c>
    </row>
    <row r="407" spans="1:6">
      <c r="A407">
        <v>406</v>
      </c>
      <c r="B407" t="s">
        <v>1688</v>
      </c>
      <c r="C407">
        <v>45679</v>
      </c>
      <c r="D407" t="s">
        <v>1688</v>
      </c>
      <c r="E407" t="s">
        <v>1689</v>
      </c>
      <c r="F407">
        <v>406</v>
      </c>
    </row>
    <row r="408" spans="1:6">
      <c r="A408">
        <v>407</v>
      </c>
      <c r="B408" t="s">
        <v>1690</v>
      </c>
      <c r="C408">
        <v>88888</v>
      </c>
      <c r="D408" t="s">
        <v>1690</v>
      </c>
      <c r="E408" t="s">
        <v>1691</v>
      </c>
      <c r="F408">
        <v>407</v>
      </c>
    </row>
    <row r="409" spans="1:6">
      <c r="A409">
        <v>408</v>
      </c>
      <c r="B409" t="s">
        <v>237</v>
      </c>
      <c r="C409">
        <v>98165</v>
      </c>
      <c r="D409" t="s">
        <v>237</v>
      </c>
      <c r="E409" t="s">
        <v>238</v>
      </c>
      <c r="F409">
        <v>408</v>
      </c>
    </row>
    <row r="410" spans="1:6">
      <c r="A410">
        <v>409</v>
      </c>
      <c r="B410" t="s">
        <v>189</v>
      </c>
      <c r="C410">
        <v>98167</v>
      </c>
      <c r="D410" t="s">
        <v>189</v>
      </c>
      <c r="E410" t="s">
        <v>190</v>
      </c>
      <c r="F410">
        <v>409</v>
      </c>
    </row>
    <row r="411" spans="1:6">
      <c r="A411">
        <v>410</v>
      </c>
      <c r="B411" t="s">
        <v>231</v>
      </c>
      <c r="C411">
        <v>98171</v>
      </c>
      <c r="D411" t="s">
        <v>231</v>
      </c>
      <c r="E411" t="s">
        <v>232</v>
      </c>
      <c r="F411">
        <v>410</v>
      </c>
    </row>
    <row r="412" spans="1:6">
      <c r="A412">
        <v>411</v>
      </c>
      <c r="B412" t="s">
        <v>181</v>
      </c>
      <c r="C412">
        <v>98172</v>
      </c>
      <c r="D412" t="s">
        <v>181</v>
      </c>
      <c r="E412" t="s">
        <v>182</v>
      </c>
      <c r="F412">
        <v>411</v>
      </c>
    </row>
    <row r="413" spans="1:6">
      <c r="A413">
        <v>412</v>
      </c>
      <c r="B413" t="s">
        <v>812</v>
      </c>
      <c r="C413">
        <v>98175</v>
      </c>
      <c r="D413" t="s">
        <v>812</v>
      </c>
      <c r="E413" t="s">
        <v>813</v>
      </c>
      <c r="F413">
        <v>412</v>
      </c>
    </row>
    <row r="414" spans="1:6">
      <c r="A414">
        <v>413</v>
      </c>
      <c r="B414" t="s">
        <v>233</v>
      </c>
      <c r="C414">
        <v>98176</v>
      </c>
      <c r="D414" t="s">
        <v>233</v>
      </c>
      <c r="E414" t="s">
        <v>234</v>
      </c>
      <c r="F414">
        <v>413</v>
      </c>
    </row>
    <row r="415" spans="1:6">
      <c r="A415">
        <v>414</v>
      </c>
      <c r="B415" t="s">
        <v>284</v>
      </c>
      <c r="C415">
        <v>98179</v>
      </c>
      <c r="D415" t="s">
        <v>284</v>
      </c>
      <c r="E415" t="s">
        <v>285</v>
      </c>
      <c r="F415">
        <v>414</v>
      </c>
    </row>
    <row r="416" spans="1:6">
      <c r="A416">
        <v>415</v>
      </c>
      <c r="B416" t="s">
        <v>183</v>
      </c>
      <c r="C416">
        <v>98180</v>
      </c>
      <c r="D416" t="s">
        <v>183</v>
      </c>
      <c r="E416" t="s">
        <v>184</v>
      </c>
      <c r="F416">
        <v>415</v>
      </c>
    </row>
    <row r="417" spans="1:6">
      <c r="A417">
        <v>416</v>
      </c>
      <c r="B417" t="s">
        <v>290</v>
      </c>
      <c r="C417">
        <v>98181</v>
      </c>
      <c r="D417" t="s">
        <v>290</v>
      </c>
      <c r="E417" t="s">
        <v>291</v>
      </c>
      <c r="F417">
        <v>416</v>
      </c>
    </row>
    <row r="418" spans="1:6">
      <c r="A418">
        <v>417</v>
      </c>
      <c r="B418" t="s">
        <v>1692</v>
      </c>
      <c r="C418">
        <v>98183</v>
      </c>
      <c r="D418" t="s">
        <v>1692</v>
      </c>
      <c r="E418" t="s">
        <v>235</v>
      </c>
      <c r="F418">
        <v>417</v>
      </c>
    </row>
    <row r="419" spans="1:6">
      <c r="A419">
        <v>418</v>
      </c>
      <c r="B419" t="s">
        <v>260</v>
      </c>
      <c r="C419">
        <v>98184</v>
      </c>
      <c r="D419" t="s">
        <v>260</v>
      </c>
      <c r="E419" t="s">
        <v>261</v>
      </c>
      <c r="F419">
        <v>418</v>
      </c>
    </row>
    <row r="420" spans="1:6">
      <c r="A420">
        <v>419</v>
      </c>
      <c r="B420" t="s">
        <v>264</v>
      </c>
      <c r="C420">
        <v>98187</v>
      </c>
      <c r="D420" t="s">
        <v>264</v>
      </c>
      <c r="E420" t="s">
        <v>265</v>
      </c>
      <c r="F420">
        <v>419</v>
      </c>
    </row>
    <row r="421" spans="1:6">
      <c r="A421">
        <v>420</v>
      </c>
      <c r="B421" t="s">
        <v>1693</v>
      </c>
      <c r="C421">
        <v>98192</v>
      </c>
      <c r="D421" t="s">
        <v>1694</v>
      </c>
      <c r="E421" t="s">
        <v>201</v>
      </c>
      <c r="F421">
        <v>420</v>
      </c>
    </row>
    <row r="422" spans="1:6">
      <c r="A422">
        <v>421</v>
      </c>
      <c r="B422" t="s">
        <v>814</v>
      </c>
      <c r="C422">
        <v>98195</v>
      </c>
      <c r="D422" t="s">
        <v>814</v>
      </c>
      <c r="E422" t="s">
        <v>236</v>
      </c>
      <c r="F422">
        <v>421</v>
      </c>
    </row>
    <row r="423" spans="1:6">
      <c r="A423">
        <v>422</v>
      </c>
      <c r="B423" t="s">
        <v>251</v>
      </c>
      <c r="C423">
        <v>98204</v>
      </c>
      <c r="D423" t="s">
        <v>251</v>
      </c>
      <c r="E423" t="s">
        <v>252</v>
      </c>
      <c r="F423">
        <v>422</v>
      </c>
    </row>
    <row r="424" spans="1:6">
      <c r="A424">
        <v>423</v>
      </c>
      <c r="B424" t="s">
        <v>227</v>
      </c>
      <c r="C424">
        <v>98209</v>
      </c>
      <c r="D424" t="s">
        <v>227</v>
      </c>
      <c r="E424" t="s">
        <v>228</v>
      </c>
      <c r="F424">
        <v>423</v>
      </c>
    </row>
    <row r="425" spans="1:6">
      <c r="A425">
        <v>424</v>
      </c>
      <c r="B425" t="s">
        <v>175</v>
      </c>
      <c r="C425">
        <v>98212</v>
      </c>
      <c r="D425" t="s">
        <v>175</v>
      </c>
      <c r="E425" t="s">
        <v>176</v>
      </c>
      <c r="F425">
        <v>424</v>
      </c>
    </row>
    <row r="426" spans="1:6">
      <c r="A426">
        <v>425</v>
      </c>
      <c r="B426" t="s">
        <v>177</v>
      </c>
      <c r="C426">
        <v>98213</v>
      </c>
      <c r="D426" t="s">
        <v>177</v>
      </c>
      <c r="E426" t="s">
        <v>178</v>
      </c>
      <c r="F426">
        <v>425</v>
      </c>
    </row>
    <row r="427" spans="1:6">
      <c r="A427">
        <v>426</v>
      </c>
      <c r="B427" t="s">
        <v>288</v>
      </c>
      <c r="C427">
        <v>98215</v>
      </c>
      <c r="D427" t="s">
        <v>288</v>
      </c>
      <c r="E427" t="s">
        <v>289</v>
      </c>
      <c r="F427">
        <v>426</v>
      </c>
    </row>
    <row r="428" spans="1:6">
      <c r="A428">
        <v>427</v>
      </c>
      <c r="B428" t="s">
        <v>185</v>
      </c>
      <c r="C428">
        <v>98216</v>
      </c>
      <c r="D428" t="s">
        <v>185</v>
      </c>
      <c r="E428" t="s">
        <v>186</v>
      </c>
      <c r="F428">
        <v>427</v>
      </c>
    </row>
    <row r="429" spans="1:6">
      <c r="A429">
        <v>428</v>
      </c>
      <c r="B429" t="s">
        <v>286</v>
      </c>
      <c r="C429">
        <v>98218</v>
      </c>
      <c r="D429" t="s">
        <v>286</v>
      </c>
      <c r="E429" t="s">
        <v>287</v>
      </c>
      <c r="F429">
        <v>428</v>
      </c>
    </row>
    <row r="430" spans="1:6">
      <c r="A430">
        <v>429</v>
      </c>
      <c r="B430" t="s">
        <v>219</v>
      </c>
      <c r="C430">
        <v>98219</v>
      </c>
      <c r="D430" t="s">
        <v>219</v>
      </c>
      <c r="E430" t="s">
        <v>220</v>
      </c>
      <c r="F430">
        <v>429</v>
      </c>
    </row>
    <row r="431" spans="1:6">
      <c r="A431">
        <v>430</v>
      </c>
      <c r="B431" t="s">
        <v>1695</v>
      </c>
      <c r="C431">
        <v>98224</v>
      </c>
      <c r="D431" t="s">
        <v>1695</v>
      </c>
      <c r="E431" t="s">
        <v>257</v>
      </c>
      <c r="F431">
        <v>430</v>
      </c>
    </row>
    <row r="432" spans="1:6">
      <c r="A432">
        <v>431</v>
      </c>
      <c r="B432" t="s">
        <v>221</v>
      </c>
      <c r="C432">
        <v>98238</v>
      </c>
      <c r="D432" t="s">
        <v>221</v>
      </c>
      <c r="E432" t="s">
        <v>222</v>
      </c>
      <c r="F432">
        <v>431</v>
      </c>
    </row>
    <row r="433" spans="1:6">
      <c r="A433">
        <v>432</v>
      </c>
      <c r="B433" t="s">
        <v>179</v>
      </c>
      <c r="C433">
        <v>98239</v>
      </c>
      <c r="D433" t="s">
        <v>179</v>
      </c>
      <c r="E433" t="s">
        <v>180</v>
      </c>
      <c r="F433">
        <v>432</v>
      </c>
    </row>
    <row r="434" spans="1:6">
      <c r="A434">
        <v>433</v>
      </c>
      <c r="B434" t="s">
        <v>258</v>
      </c>
      <c r="C434">
        <v>98247</v>
      </c>
      <c r="D434" t="s">
        <v>258</v>
      </c>
      <c r="E434" t="s">
        <v>259</v>
      </c>
      <c r="F434">
        <v>433</v>
      </c>
    </row>
    <row r="435" spans="1:6">
      <c r="A435">
        <v>434</v>
      </c>
      <c r="B435" t="s">
        <v>215</v>
      </c>
      <c r="C435">
        <v>98248</v>
      </c>
      <c r="D435" t="s">
        <v>215</v>
      </c>
      <c r="E435" t="s">
        <v>216</v>
      </c>
      <c r="F435">
        <v>434</v>
      </c>
    </row>
    <row r="436" spans="1:6">
      <c r="A436">
        <v>435</v>
      </c>
      <c r="B436" t="s">
        <v>1696</v>
      </c>
      <c r="C436">
        <v>98252</v>
      </c>
      <c r="D436" t="s">
        <v>1697</v>
      </c>
      <c r="E436" t="s">
        <v>214</v>
      </c>
      <c r="F436">
        <v>435</v>
      </c>
    </row>
    <row r="437" spans="1:6">
      <c r="A437">
        <v>436</v>
      </c>
      <c r="B437" t="s">
        <v>292</v>
      </c>
      <c r="C437">
        <v>98254</v>
      </c>
      <c r="D437" t="s">
        <v>292</v>
      </c>
      <c r="E437" t="s">
        <v>293</v>
      </c>
      <c r="F437">
        <v>436</v>
      </c>
    </row>
    <row r="438" spans="1:6">
      <c r="A438">
        <v>437</v>
      </c>
      <c r="B438" t="s">
        <v>247</v>
      </c>
      <c r="C438">
        <v>98255</v>
      </c>
      <c r="D438" t="s">
        <v>247</v>
      </c>
      <c r="E438" t="s">
        <v>248</v>
      </c>
      <c r="F438">
        <v>437</v>
      </c>
    </row>
    <row r="439" spans="1:6">
      <c r="A439">
        <v>438</v>
      </c>
      <c r="B439" t="s">
        <v>282</v>
      </c>
      <c r="C439">
        <v>98262</v>
      </c>
      <c r="D439" t="s">
        <v>282</v>
      </c>
      <c r="E439" t="s">
        <v>283</v>
      </c>
      <c r="F439">
        <v>438</v>
      </c>
    </row>
    <row r="440" spans="1:6">
      <c r="A440">
        <v>439</v>
      </c>
      <c r="B440" t="s">
        <v>249</v>
      </c>
      <c r="C440">
        <v>98273</v>
      </c>
      <c r="D440" t="s">
        <v>249</v>
      </c>
      <c r="E440" t="s">
        <v>250</v>
      </c>
      <c r="F440">
        <v>439</v>
      </c>
    </row>
    <row r="441" spans="1:6">
      <c r="A441">
        <v>440</v>
      </c>
      <c r="B441" t="s">
        <v>187</v>
      </c>
      <c r="C441">
        <v>98284</v>
      </c>
      <c r="D441" t="s">
        <v>187</v>
      </c>
      <c r="E441" t="s">
        <v>188</v>
      </c>
      <c r="F441">
        <v>440</v>
      </c>
    </row>
    <row r="442" spans="1:6">
      <c r="A442">
        <v>441</v>
      </c>
      <c r="B442" t="s">
        <v>239</v>
      </c>
      <c r="C442">
        <v>98287</v>
      </c>
      <c r="D442" t="s">
        <v>239</v>
      </c>
      <c r="E442" t="s">
        <v>240</v>
      </c>
      <c r="F442">
        <v>441</v>
      </c>
    </row>
    <row r="443" spans="1:6">
      <c r="A443">
        <v>442</v>
      </c>
      <c r="B443" t="s">
        <v>268</v>
      </c>
      <c r="C443">
        <v>98290</v>
      </c>
      <c r="D443" t="s">
        <v>268</v>
      </c>
      <c r="E443" t="s">
        <v>269</v>
      </c>
      <c r="F443">
        <v>442</v>
      </c>
    </row>
    <row r="444" spans="1:6">
      <c r="A444">
        <v>443</v>
      </c>
      <c r="B444" t="s">
        <v>1698</v>
      </c>
      <c r="C444">
        <v>98765</v>
      </c>
      <c r="D444" t="s">
        <v>1698</v>
      </c>
      <c r="E444" t="s">
        <v>1699</v>
      </c>
      <c r="F444">
        <v>443</v>
      </c>
    </row>
    <row r="445" spans="1:6">
      <c r="A445">
        <v>444</v>
      </c>
      <c r="B445" t="s">
        <v>280</v>
      </c>
      <c r="C445">
        <v>99215</v>
      </c>
      <c r="D445" t="s">
        <v>280</v>
      </c>
      <c r="E445" t="s">
        <v>281</v>
      </c>
      <c r="F445">
        <v>444</v>
      </c>
    </row>
  </sheetData>
  <phoneticPr fontId="40"/>
  <conditionalFormatting sqref="C2:C439">
    <cfRule type="duplicateValues" dxfId="0" priority="1"/>
  </conditionalFormatting>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A21" sqref="A21:C36"/>
    </sheetView>
  </sheetViews>
  <sheetFormatPr defaultColWidth="9" defaultRowHeight="14.25"/>
  <cols>
    <col min="1" max="1" width="5.5" style="293" bestFit="1" customWidth="1"/>
    <col min="2" max="2" width="21.375" style="293" bestFit="1" customWidth="1"/>
    <col min="3" max="3" width="5.875" style="293" bestFit="1" customWidth="1"/>
    <col min="4" max="4" width="3.75" style="293" customWidth="1"/>
    <col min="5" max="5" width="5.5" style="293" bestFit="1" customWidth="1"/>
    <col min="6" max="6" width="21.375" style="293" bestFit="1" customWidth="1"/>
    <col min="7" max="7" width="5.875" style="293" bestFit="1" customWidth="1"/>
    <col min="8" max="8" width="3.75" style="293" customWidth="1"/>
    <col min="9" max="9" width="11.125" style="293" bestFit="1" customWidth="1"/>
    <col min="10" max="10" width="5.25" style="293" bestFit="1" customWidth="1"/>
    <col min="11" max="11" width="5.875" style="293" bestFit="1" customWidth="1"/>
    <col min="12" max="12" width="3.625" style="164" customWidth="1"/>
    <col min="13" max="13" width="2.875" style="164" bestFit="1" customWidth="1"/>
    <col min="14" max="14" width="31.5" style="164" bestFit="1" customWidth="1"/>
    <col min="15" max="15" width="27.25" style="164" bestFit="1" customWidth="1"/>
    <col min="16" max="16384" width="9" style="164"/>
  </cols>
  <sheetData>
    <row r="1" spans="1:16">
      <c r="A1" s="608" t="s">
        <v>91</v>
      </c>
      <c r="B1" s="608"/>
      <c r="C1" s="608"/>
      <c r="E1" s="608" t="s">
        <v>92</v>
      </c>
      <c r="F1" s="608"/>
      <c r="G1" s="608"/>
      <c r="I1" s="608" t="s">
        <v>1359</v>
      </c>
      <c r="J1" s="608"/>
      <c r="K1" s="608"/>
      <c r="M1" s="165"/>
      <c r="N1" s="165"/>
      <c r="O1" s="250"/>
      <c r="P1" s="165"/>
    </row>
    <row r="2" spans="1:16">
      <c r="A2" s="299" t="s">
        <v>86</v>
      </c>
      <c r="B2" s="608" t="s">
        <v>86</v>
      </c>
      <c r="C2" s="299" t="s">
        <v>93</v>
      </c>
      <c r="E2" s="608" t="s">
        <v>86</v>
      </c>
      <c r="F2" s="299" t="s">
        <v>86</v>
      </c>
      <c r="G2" s="299" t="s">
        <v>93</v>
      </c>
      <c r="I2" s="608" t="s">
        <v>86</v>
      </c>
      <c r="J2" s="299" t="s">
        <v>86</v>
      </c>
      <c r="K2" s="299" t="s">
        <v>93</v>
      </c>
      <c r="M2" s="165"/>
      <c r="N2" s="607"/>
      <c r="O2" s="607"/>
      <c r="P2" s="165"/>
    </row>
    <row r="3" spans="1:16">
      <c r="A3" s="299" t="s">
        <v>1360</v>
      </c>
      <c r="B3" s="608"/>
      <c r="C3" s="299" t="s">
        <v>1361</v>
      </c>
      <c r="E3" s="608"/>
      <c r="F3" s="299" t="s">
        <v>1362</v>
      </c>
      <c r="G3" s="299" t="s">
        <v>1363</v>
      </c>
      <c r="I3" s="608"/>
      <c r="J3" s="299" t="s">
        <v>1360</v>
      </c>
      <c r="K3" s="299" t="s">
        <v>1361</v>
      </c>
      <c r="M3" s="165"/>
      <c r="N3" s="250" t="s">
        <v>1364</v>
      </c>
      <c r="O3" s="250">
        <v>44471</v>
      </c>
      <c r="P3" s="165"/>
    </row>
    <row r="4" spans="1:16" ht="13.5" customHeight="1">
      <c r="A4" s="294">
        <v>1</v>
      </c>
      <c r="B4" s="293" t="s">
        <v>1365</v>
      </c>
      <c r="C4" s="293">
        <v>2</v>
      </c>
      <c r="I4" s="293" t="s">
        <v>1352</v>
      </c>
      <c r="J4" s="294">
        <v>10</v>
      </c>
      <c r="K4" s="293">
        <v>2</v>
      </c>
      <c r="M4" s="298"/>
      <c r="N4" s="165" t="s">
        <v>1367</v>
      </c>
      <c r="O4" s="165"/>
      <c r="P4" s="165"/>
    </row>
    <row r="5" spans="1:16">
      <c r="A5" s="294">
        <v>2</v>
      </c>
      <c r="B5" s="293" t="s">
        <v>1368</v>
      </c>
      <c r="C5" s="293">
        <v>2</v>
      </c>
      <c r="I5" s="293" t="s">
        <v>627</v>
      </c>
      <c r="J5" s="294">
        <v>11</v>
      </c>
      <c r="K5" s="293">
        <v>2</v>
      </c>
      <c r="M5" s="298"/>
      <c r="N5" s="165" t="s">
        <v>1370</v>
      </c>
      <c r="O5" s="165"/>
      <c r="P5" s="165"/>
    </row>
    <row r="6" spans="1:16">
      <c r="A6" s="294">
        <v>3</v>
      </c>
      <c r="B6" s="293" t="s">
        <v>1371</v>
      </c>
      <c r="C6" s="293">
        <v>2</v>
      </c>
      <c r="I6" s="293" t="s">
        <v>1353</v>
      </c>
      <c r="J6" s="294">
        <v>28</v>
      </c>
      <c r="K6" s="293">
        <v>2</v>
      </c>
      <c r="M6" s="298"/>
      <c r="N6" s="165" t="s">
        <v>1373</v>
      </c>
      <c r="O6" s="165"/>
      <c r="P6" s="165"/>
    </row>
    <row r="7" spans="1:16">
      <c r="A7" s="294">
        <v>4</v>
      </c>
      <c r="B7" s="293" t="s">
        <v>1374</v>
      </c>
      <c r="C7" s="293">
        <v>2</v>
      </c>
      <c r="I7" s="293" t="s">
        <v>628</v>
      </c>
      <c r="J7" s="294">
        <v>29</v>
      </c>
      <c r="K7" s="293">
        <v>2</v>
      </c>
      <c r="M7" s="298"/>
      <c r="N7" s="165" t="s">
        <v>1376</v>
      </c>
      <c r="O7" s="165"/>
      <c r="P7" s="165"/>
    </row>
    <row r="8" spans="1:16">
      <c r="A8" s="294">
        <v>5</v>
      </c>
      <c r="B8" s="293" t="s">
        <v>1377</v>
      </c>
      <c r="C8" s="293">
        <v>2</v>
      </c>
      <c r="M8" s="298"/>
      <c r="N8" s="165" t="s">
        <v>1379</v>
      </c>
      <c r="O8" s="165"/>
      <c r="P8" s="165"/>
    </row>
    <row r="9" spans="1:16">
      <c r="A9" s="294">
        <v>6</v>
      </c>
      <c r="B9" s="293" t="s">
        <v>1380</v>
      </c>
      <c r="C9" s="293">
        <v>2</v>
      </c>
      <c r="M9" s="298"/>
      <c r="N9" s="165" t="s">
        <v>1382</v>
      </c>
      <c r="O9" s="165"/>
      <c r="P9" s="165"/>
    </row>
    <row r="10" spans="1:16">
      <c r="A10" s="294">
        <v>7</v>
      </c>
      <c r="B10" s="293" t="s">
        <v>1383</v>
      </c>
      <c r="C10" s="293">
        <v>2</v>
      </c>
      <c r="M10" s="298"/>
      <c r="N10" s="165" t="s">
        <v>1385</v>
      </c>
      <c r="O10" s="165"/>
      <c r="P10" s="165"/>
    </row>
    <row r="11" spans="1:16">
      <c r="A11" s="294">
        <v>8</v>
      </c>
      <c r="B11" s="293" t="s">
        <v>1386</v>
      </c>
      <c r="C11" s="293">
        <v>2</v>
      </c>
      <c r="M11" s="298"/>
      <c r="N11" s="165" t="s">
        <v>1388</v>
      </c>
      <c r="O11" s="165">
        <v>44472</v>
      </c>
      <c r="P11" s="165"/>
    </row>
    <row r="12" spans="1:16">
      <c r="A12" s="294">
        <v>9</v>
      </c>
      <c r="B12" s="293" t="s">
        <v>1389</v>
      </c>
      <c r="C12" s="293">
        <v>2</v>
      </c>
      <c r="M12" s="298"/>
      <c r="N12" s="165" t="s">
        <v>1370</v>
      </c>
      <c r="O12" s="165"/>
      <c r="P12" s="165"/>
    </row>
    <row r="13" spans="1:16">
      <c r="A13" s="294">
        <v>12</v>
      </c>
      <c r="B13" s="293" t="s">
        <v>1391</v>
      </c>
      <c r="C13" s="293">
        <v>0</v>
      </c>
      <c r="M13" s="298"/>
      <c r="N13" s="165" t="s">
        <v>1393</v>
      </c>
      <c r="O13" s="165"/>
      <c r="P13" s="165"/>
    </row>
    <row r="14" spans="1:16">
      <c r="A14" s="294">
        <v>13</v>
      </c>
      <c r="B14" s="293" t="s">
        <v>1394</v>
      </c>
      <c r="C14" s="293">
        <v>0</v>
      </c>
      <c r="M14" s="298"/>
      <c r="N14" s="165" t="s">
        <v>1396</v>
      </c>
      <c r="O14" s="165"/>
      <c r="P14" s="165"/>
    </row>
    <row r="15" spans="1:16">
      <c r="A15" s="294">
        <v>14</v>
      </c>
      <c r="B15" s="293" t="s">
        <v>1397</v>
      </c>
      <c r="C15" s="293">
        <v>0</v>
      </c>
      <c r="M15" s="298"/>
      <c r="N15" s="165" t="s">
        <v>1379</v>
      </c>
      <c r="O15" s="165"/>
      <c r="P15" s="165"/>
    </row>
    <row r="16" spans="1:16">
      <c r="A16" s="294">
        <v>15</v>
      </c>
      <c r="B16" s="293" t="s">
        <v>1399</v>
      </c>
      <c r="C16" s="293">
        <v>0</v>
      </c>
      <c r="M16" s="298"/>
      <c r="N16" s="165" t="s">
        <v>1401</v>
      </c>
      <c r="O16" s="165"/>
      <c r="P16" s="165"/>
    </row>
    <row r="17" spans="1:16">
      <c r="A17" s="294">
        <v>16</v>
      </c>
      <c r="B17" s="293" t="s">
        <v>1402</v>
      </c>
      <c r="C17" s="293">
        <v>0</v>
      </c>
      <c r="M17" s="298"/>
      <c r="N17" s="165" t="s">
        <v>1404</v>
      </c>
      <c r="O17" s="165"/>
      <c r="P17" s="165"/>
    </row>
    <row r="18" spans="1:16">
      <c r="A18" s="294">
        <v>17</v>
      </c>
      <c r="B18" s="293" t="s">
        <v>1405</v>
      </c>
      <c r="C18" s="293">
        <v>0</v>
      </c>
      <c r="M18" s="298"/>
      <c r="N18" s="165"/>
      <c r="O18" s="165"/>
      <c r="P18" s="165"/>
    </row>
    <row r="19" spans="1:16">
      <c r="A19" s="294">
        <v>18</v>
      </c>
      <c r="B19" s="293" t="s">
        <v>1407</v>
      </c>
      <c r="C19" s="293">
        <v>0</v>
      </c>
      <c r="M19" s="298"/>
      <c r="N19" s="165"/>
      <c r="O19" s="165"/>
      <c r="P19" s="165"/>
    </row>
    <row r="20" spans="1:16">
      <c r="A20" s="294">
        <v>19</v>
      </c>
      <c r="B20" s="293" t="s">
        <v>1409</v>
      </c>
      <c r="C20" s="293">
        <v>0</v>
      </c>
      <c r="E20" s="294"/>
      <c r="M20" s="298"/>
      <c r="N20" s="165"/>
      <c r="O20" s="165"/>
      <c r="P20" s="165"/>
    </row>
    <row r="21" spans="1:16">
      <c r="A21" s="294">
        <v>20</v>
      </c>
      <c r="B21" s="293" t="s">
        <v>1366</v>
      </c>
      <c r="C21" s="293">
        <v>2</v>
      </c>
      <c r="M21" s="165"/>
      <c r="N21" s="165"/>
      <c r="O21" s="165"/>
      <c r="P21" s="165"/>
    </row>
    <row r="22" spans="1:16">
      <c r="A22" s="294">
        <v>21</v>
      </c>
      <c r="B22" s="293" t="s">
        <v>1369</v>
      </c>
      <c r="C22" s="293">
        <v>2</v>
      </c>
      <c r="F22" s="293" t="s">
        <v>1410</v>
      </c>
      <c r="M22" s="165"/>
      <c r="N22" s="165"/>
      <c r="O22" s="165"/>
      <c r="P22" s="165"/>
    </row>
    <row r="23" spans="1:16">
      <c r="A23" s="294">
        <v>22</v>
      </c>
      <c r="B23" s="293" t="s">
        <v>1372</v>
      </c>
      <c r="C23" s="293">
        <v>2</v>
      </c>
      <c r="F23" s="293" t="s">
        <v>1366</v>
      </c>
      <c r="M23" s="165"/>
      <c r="N23" s="165"/>
      <c r="O23" s="165"/>
      <c r="P23" s="165"/>
    </row>
    <row r="24" spans="1:16">
      <c r="A24" s="294">
        <v>23</v>
      </c>
      <c r="B24" s="293" t="s">
        <v>1375</v>
      </c>
      <c r="C24" s="293">
        <v>2</v>
      </c>
      <c r="F24" s="293" t="s">
        <v>1372</v>
      </c>
      <c r="M24" s="165"/>
      <c r="N24" s="165"/>
      <c r="O24" s="165"/>
      <c r="P24" s="165"/>
    </row>
    <row r="25" spans="1:16">
      <c r="A25" s="294">
        <v>24</v>
      </c>
      <c r="B25" s="293" t="s">
        <v>1378</v>
      </c>
      <c r="C25" s="293">
        <v>2</v>
      </c>
      <c r="F25" s="293" t="s">
        <v>1378</v>
      </c>
      <c r="M25" s="165"/>
      <c r="N25" s="165"/>
      <c r="O25" s="165"/>
      <c r="P25" s="165"/>
    </row>
    <row r="26" spans="1:16">
      <c r="A26" s="294">
        <v>25</v>
      </c>
      <c r="B26" s="293" t="s">
        <v>1381</v>
      </c>
      <c r="C26" s="293">
        <v>2</v>
      </c>
      <c r="F26" s="293" t="s">
        <v>1384</v>
      </c>
      <c r="M26" s="165"/>
      <c r="N26" s="165"/>
      <c r="O26" s="165"/>
      <c r="P26" s="165"/>
    </row>
    <row r="27" spans="1:16">
      <c r="A27" s="294">
        <v>26</v>
      </c>
      <c r="B27" s="293" t="s">
        <v>1384</v>
      </c>
      <c r="C27" s="293">
        <v>2</v>
      </c>
      <c r="F27" s="293" t="s">
        <v>1392</v>
      </c>
      <c r="M27" s="165"/>
      <c r="N27" s="165"/>
      <c r="O27" s="165"/>
      <c r="P27" s="165"/>
    </row>
    <row r="28" spans="1:16">
      <c r="A28" s="294">
        <v>27</v>
      </c>
      <c r="B28" s="293" t="s">
        <v>1387</v>
      </c>
      <c r="C28" s="293">
        <v>2</v>
      </c>
      <c r="F28" s="293" t="s">
        <v>1395</v>
      </c>
      <c r="M28" s="165"/>
      <c r="N28" s="165"/>
      <c r="O28" s="165"/>
      <c r="P28" s="165"/>
    </row>
    <row r="29" spans="1:16">
      <c r="A29" s="294">
        <v>30</v>
      </c>
      <c r="B29" s="293" t="s">
        <v>1390</v>
      </c>
      <c r="C29" s="293">
        <v>0</v>
      </c>
      <c r="F29" s="293" t="s">
        <v>1400</v>
      </c>
      <c r="M29" s="165"/>
      <c r="N29" s="165"/>
      <c r="O29" s="165"/>
      <c r="P29" s="165"/>
    </row>
    <row r="30" spans="1:16">
      <c r="A30" s="294">
        <v>31</v>
      </c>
      <c r="B30" s="293" t="s">
        <v>1392</v>
      </c>
      <c r="C30" s="293">
        <v>0</v>
      </c>
      <c r="F30" s="293" t="s">
        <v>1408</v>
      </c>
      <c r="M30" s="165"/>
      <c r="N30" s="165"/>
      <c r="O30" s="165"/>
      <c r="P30" s="165"/>
    </row>
    <row r="31" spans="1:16">
      <c r="A31" s="294">
        <v>32</v>
      </c>
      <c r="B31" s="293" t="s">
        <v>1395</v>
      </c>
      <c r="C31" s="293">
        <v>0</v>
      </c>
      <c r="M31" s="165"/>
      <c r="N31" s="165"/>
      <c r="O31" s="165"/>
      <c r="P31" s="165"/>
    </row>
    <row r="32" spans="1:16">
      <c r="A32" s="294">
        <v>33</v>
      </c>
      <c r="B32" s="293" t="s">
        <v>1398</v>
      </c>
      <c r="C32" s="293">
        <v>0</v>
      </c>
      <c r="M32" s="165"/>
      <c r="N32" s="165"/>
      <c r="O32" s="165"/>
      <c r="P32" s="165"/>
    </row>
    <row r="33" spans="1:16">
      <c r="A33" s="294">
        <v>34</v>
      </c>
      <c r="B33" s="293" t="s">
        <v>1400</v>
      </c>
      <c r="C33" s="293">
        <v>0</v>
      </c>
      <c r="F33" s="293" t="s">
        <v>1411</v>
      </c>
      <c r="M33" s="165"/>
      <c r="N33" s="165"/>
      <c r="O33" s="165"/>
      <c r="P33" s="165"/>
    </row>
    <row r="34" spans="1:16">
      <c r="A34" s="294">
        <v>35</v>
      </c>
      <c r="B34" s="293" t="s">
        <v>1403</v>
      </c>
      <c r="C34" s="293">
        <v>0</v>
      </c>
      <c r="F34" s="293" t="s">
        <v>1369</v>
      </c>
      <c r="M34" s="165"/>
      <c r="N34" s="165"/>
      <c r="O34" s="165"/>
      <c r="P34" s="165"/>
    </row>
    <row r="35" spans="1:16">
      <c r="A35" s="294">
        <v>36</v>
      </c>
      <c r="B35" s="293" t="s">
        <v>1406</v>
      </c>
      <c r="C35" s="293">
        <v>0</v>
      </c>
      <c r="F35" s="293" t="s">
        <v>1375</v>
      </c>
      <c r="M35" s="165"/>
      <c r="N35" s="165"/>
      <c r="O35" s="165"/>
      <c r="P35" s="165"/>
    </row>
    <row r="36" spans="1:16">
      <c r="A36" s="294">
        <v>37</v>
      </c>
      <c r="B36" s="293" t="s">
        <v>1408</v>
      </c>
      <c r="C36" s="293">
        <v>0</v>
      </c>
      <c r="F36" s="293" t="s">
        <v>1381</v>
      </c>
      <c r="M36" s="165"/>
      <c r="N36" s="165"/>
      <c r="O36" s="165"/>
      <c r="P36" s="165"/>
    </row>
    <row r="37" spans="1:16">
      <c r="B37" s="293" t="s">
        <v>1386</v>
      </c>
      <c r="F37" s="293" t="s">
        <v>1387</v>
      </c>
      <c r="M37" s="165"/>
      <c r="N37" s="165"/>
      <c r="O37" s="165"/>
      <c r="P37" s="165"/>
    </row>
    <row r="38" spans="1:16">
      <c r="B38" s="293" t="s">
        <v>1391</v>
      </c>
      <c r="F38" s="293" t="s">
        <v>1390</v>
      </c>
      <c r="M38" s="165"/>
      <c r="N38" s="165"/>
      <c r="O38" s="165"/>
      <c r="P38" s="165"/>
    </row>
    <row r="39" spans="1:16">
      <c r="B39" s="293" t="s">
        <v>1397</v>
      </c>
      <c r="F39" s="293" t="s">
        <v>1398</v>
      </c>
      <c r="M39" s="165"/>
      <c r="N39" s="165"/>
      <c r="O39" s="165"/>
      <c r="P39" s="165"/>
    </row>
    <row r="40" spans="1:16">
      <c r="B40" s="293" t="s">
        <v>1405</v>
      </c>
      <c r="F40" s="293" t="s">
        <v>1403</v>
      </c>
      <c r="M40" s="165"/>
      <c r="N40" s="165"/>
      <c r="O40" s="165"/>
      <c r="P40" s="165"/>
    </row>
    <row r="41" spans="1:16">
      <c r="B41" s="293" t="s">
        <v>1407</v>
      </c>
      <c r="F41" s="293" t="s">
        <v>1406</v>
      </c>
    </row>
  </sheetData>
  <mergeCells count="7">
    <mergeCell ref="N2:O2"/>
    <mergeCell ref="A1:C1"/>
    <mergeCell ref="E1:G1"/>
    <mergeCell ref="I1:K1"/>
    <mergeCell ref="B2:B3"/>
    <mergeCell ref="E2:E3"/>
    <mergeCell ref="I2:I3"/>
  </mergeCells>
  <phoneticPr fontId="4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1"/>
  <sheetViews>
    <sheetView workbookViewId="0">
      <selection activeCell="C5" sqref="C5:H5"/>
    </sheetView>
  </sheetViews>
  <sheetFormatPr defaultColWidth="9" defaultRowHeight="13.5"/>
  <cols>
    <col min="1" max="3" width="9" style="11"/>
    <col min="4" max="4" width="9" style="11" customWidth="1"/>
    <col min="5" max="16384" width="9" style="11"/>
  </cols>
  <sheetData>
    <row r="1" spans="1:16" ht="16.5" customHeight="1">
      <c r="A1" s="455" t="s">
        <v>69</v>
      </c>
      <c r="B1" s="455"/>
      <c r="C1" s="455"/>
      <c r="D1" s="455"/>
      <c r="E1" s="455"/>
      <c r="F1" s="455"/>
      <c r="G1" s="455"/>
      <c r="H1" s="455"/>
      <c r="I1" s="455"/>
      <c r="J1" s="455"/>
      <c r="K1" s="455"/>
      <c r="L1" s="455"/>
      <c r="M1" s="455"/>
      <c r="N1" s="455"/>
    </row>
    <row r="2" spans="1:16" customFormat="1" ht="7.5" customHeight="1"/>
    <row r="3" spans="1:16" ht="19.5" customHeight="1">
      <c r="A3" s="49"/>
      <c r="B3" s="360" t="s">
        <v>49</v>
      </c>
      <c r="C3" s="453" t="str">
        <f>地区選手権!A1</f>
        <v>第４９回名古屋地区陸上競技選手権大会　</v>
      </c>
      <c r="D3" s="453"/>
      <c r="E3" s="453"/>
      <c r="F3" s="453"/>
      <c r="G3" s="453"/>
      <c r="H3" s="453"/>
      <c r="I3" s="453"/>
      <c r="J3" s="454"/>
      <c r="K3" s="454"/>
      <c r="L3" s="454"/>
    </row>
    <row r="4" spans="1:16" ht="18.75" customHeight="1">
      <c r="B4" s="360" t="s">
        <v>66</v>
      </c>
      <c r="C4" s="457">
        <f>地区選手権!B7</f>
        <v>44471</v>
      </c>
      <c r="D4" s="457"/>
      <c r="E4" s="457"/>
      <c r="F4" s="457"/>
      <c r="G4" s="458">
        <f>地区選手権!D7</f>
        <v>44472</v>
      </c>
      <c r="H4" s="458"/>
      <c r="I4" s="458"/>
      <c r="J4" s="256"/>
      <c r="K4" s="256"/>
      <c r="L4" s="256"/>
    </row>
    <row r="5" spans="1:16" ht="19.5" customHeight="1">
      <c r="B5" s="360" t="s">
        <v>67</v>
      </c>
      <c r="C5" s="456" t="str">
        <f>地区選手権!B8</f>
        <v>パロマ瑞穂北陸上競技場</v>
      </c>
      <c r="D5" s="456"/>
      <c r="E5" s="456"/>
      <c r="F5" s="456"/>
      <c r="G5" s="456"/>
      <c r="H5" s="456"/>
      <c r="I5" s="57"/>
      <c r="J5" s="256"/>
      <c r="K5" s="256"/>
      <c r="L5" s="256"/>
    </row>
    <row r="6" spans="1:16" customFormat="1" ht="7.5" customHeight="1" thickBot="1">
      <c r="J6" s="256"/>
      <c r="K6" s="256"/>
      <c r="L6" s="256"/>
    </row>
    <row r="7" spans="1:16" ht="30.75" customHeight="1" thickBot="1">
      <c r="B7" s="444" t="str">
        <f>地区選手権!B46</f>
        <v>メール送信期間９月６日(月)～９月１３日(月)</v>
      </c>
      <c r="C7" s="445"/>
      <c r="D7" s="445"/>
      <c r="E7" s="445"/>
      <c r="F7" s="445"/>
      <c r="G7" s="445"/>
      <c r="H7" s="446"/>
      <c r="M7" s="67"/>
      <c r="N7" s="3"/>
    </row>
    <row r="8" spans="1:16" ht="30.75" customHeight="1" thickBot="1">
      <c r="B8" s="447" t="str">
        <f>地区選手権!B47</f>
        <v>振込期間９月１７日(金)～９月２４日（金)</v>
      </c>
      <c r="C8" s="448"/>
      <c r="D8" s="448"/>
      <c r="E8" s="448"/>
      <c r="F8" s="448"/>
      <c r="G8" s="448"/>
      <c r="H8" s="449"/>
      <c r="I8" s="359" t="s">
        <v>1507</v>
      </c>
      <c r="J8" s="11" t="s">
        <v>1508</v>
      </c>
      <c r="L8" s="67"/>
      <c r="M8" s="3"/>
    </row>
    <row r="9" spans="1:16" customFormat="1" ht="30.75" customHeight="1" thickBot="1">
      <c r="B9" s="450" t="str">
        <f>地区選手権!B48</f>
        <v>郵送期間９月２１日(火)～９月２５日(土)</v>
      </c>
      <c r="C9" s="451"/>
      <c r="D9" s="451"/>
      <c r="E9" s="451"/>
      <c r="F9" s="451"/>
      <c r="G9" s="451"/>
      <c r="H9" s="452"/>
      <c r="I9" s="11"/>
      <c r="J9" s="11"/>
      <c r="K9" s="11"/>
      <c r="L9" s="11"/>
      <c r="M9" s="11"/>
      <c r="N9" s="11"/>
      <c r="O9" s="11"/>
    </row>
    <row r="10" spans="1:16" ht="33" customHeight="1">
      <c r="A10" s="169"/>
      <c r="B10" s="170" t="s">
        <v>635</v>
      </c>
      <c r="C10" s="171"/>
      <c r="D10" s="171"/>
      <c r="E10" s="171"/>
      <c r="F10" s="171"/>
      <c r="G10" s="171"/>
      <c r="H10" s="171"/>
      <c r="I10" s="171"/>
      <c r="J10" s="171"/>
      <c r="K10" s="171"/>
      <c r="L10" s="171"/>
      <c r="M10" s="171"/>
      <c r="N10" s="171"/>
    </row>
    <row r="11" spans="1:16" ht="33" customHeight="1">
      <c r="B11" s="172" t="s">
        <v>682</v>
      </c>
      <c r="C11" s="171"/>
      <c r="D11" s="171"/>
      <c r="E11" s="171"/>
      <c r="F11" s="171"/>
      <c r="G11" s="171"/>
      <c r="H11" s="171"/>
      <c r="I11" s="171"/>
      <c r="J11" s="171"/>
      <c r="K11" s="67"/>
      <c r="P11" s="173"/>
    </row>
    <row r="12" spans="1:16" ht="36.75" customHeight="1">
      <c r="A12" s="14" t="s">
        <v>80</v>
      </c>
      <c r="C12" s="186" t="s">
        <v>679</v>
      </c>
    </row>
    <row r="13" spans="1:16" ht="20.25" customHeight="1">
      <c r="A13" s="14"/>
      <c r="C13" s="186"/>
    </row>
    <row r="14" spans="1:16" ht="36.75" customHeight="1">
      <c r="A14" s="14"/>
      <c r="B14" s="181" t="s">
        <v>1700</v>
      </c>
      <c r="C14" s="186"/>
    </row>
    <row r="15" spans="1:16" ht="36.75" customHeight="1">
      <c r="A15" s="14"/>
      <c r="B15" s="181" t="s">
        <v>1701</v>
      </c>
      <c r="C15" s="186"/>
    </row>
    <row r="16" spans="1:16" ht="15.75" customHeight="1" thickBot="1">
      <c r="A16" s="14"/>
      <c r="B16" s="363"/>
      <c r="C16" s="186"/>
    </row>
    <row r="17" spans="1:15" ht="54" customHeight="1" thickBot="1">
      <c r="A17" s="14"/>
      <c r="B17" s="441" t="s">
        <v>1302</v>
      </c>
      <c r="C17" s="442"/>
      <c r="D17" s="442"/>
      <c r="E17" s="442"/>
      <c r="F17" s="442"/>
      <c r="G17" s="442"/>
      <c r="H17" s="442"/>
      <c r="I17" s="442"/>
      <c r="J17" s="442"/>
      <c r="K17" s="442"/>
      <c r="L17" s="442"/>
      <c r="M17" s="442"/>
      <c r="N17" s="442"/>
      <c r="O17" s="443"/>
    </row>
    <row r="18" spans="1:15" ht="36.75" customHeight="1">
      <c r="A18" s="14"/>
      <c r="B18" s="257" t="s">
        <v>1513</v>
      </c>
      <c r="C18" s="186"/>
    </row>
    <row r="19" spans="1:15" ht="36.75" customHeight="1">
      <c r="A19" s="14"/>
      <c r="B19" s="296" t="s">
        <v>1514</v>
      </c>
      <c r="C19" s="186"/>
    </row>
    <row r="20" spans="1:15" ht="36.75" customHeight="1">
      <c r="A20" s="14"/>
      <c r="B20" s="191" t="s">
        <v>685</v>
      </c>
      <c r="C20" s="186"/>
    </row>
    <row r="21" spans="1:15" ht="36.75" customHeight="1">
      <c r="A21" s="14"/>
      <c r="B21" s="191" t="s">
        <v>686</v>
      </c>
      <c r="C21" s="186"/>
    </row>
    <row r="22" spans="1:15" ht="36.75" customHeight="1">
      <c r="A22" s="14"/>
      <c r="B22" s="191" t="s">
        <v>687</v>
      </c>
      <c r="C22" s="191"/>
      <c r="D22" s="191"/>
      <c r="E22" s="191"/>
      <c r="F22" s="191"/>
      <c r="G22" s="191"/>
      <c r="H22" s="191"/>
      <c r="I22" s="191"/>
      <c r="J22" s="191"/>
      <c r="K22" s="191"/>
    </row>
    <row r="23" spans="1:15" ht="36.75" customHeight="1">
      <c r="A23" s="14"/>
      <c r="B23" s="192" t="s">
        <v>688</v>
      </c>
      <c r="C23" s="191"/>
      <c r="D23" s="191"/>
      <c r="E23" s="191"/>
      <c r="F23" s="191"/>
      <c r="G23" s="191"/>
      <c r="H23" s="191"/>
      <c r="I23" s="191"/>
      <c r="J23" s="191"/>
      <c r="K23" s="191"/>
    </row>
    <row r="24" spans="1:15" ht="35.25" customHeight="1">
      <c r="B24" s="439" t="s">
        <v>139</v>
      </c>
      <c r="C24" s="439"/>
      <c r="D24" s="439"/>
      <c r="E24" s="439"/>
      <c r="F24" s="439"/>
      <c r="G24" s="439"/>
      <c r="H24" s="439"/>
      <c r="I24" s="439"/>
      <c r="J24" s="439"/>
    </row>
    <row r="25" spans="1:15" ht="35.25" customHeight="1">
      <c r="B25" s="171" t="s">
        <v>643</v>
      </c>
      <c r="C25" s="171"/>
      <c r="D25" s="171"/>
      <c r="E25" s="171"/>
      <c r="F25" s="171"/>
      <c r="G25" s="171"/>
      <c r="H25" s="171"/>
      <c r="I25" s="171"/>
      <c r="J25" s="171"/>
    </row>
    <row r="26" spans="1:15" ht="35.25" customHeight="1">
      <c r="B26" s="179" t="s">
        <v>644</v>
      </c>
      <c r="C26" s="180"/>
      <c r="D26" s="180"/>
      <c r="E26" s="180"/>
      <c r="F26" s="180"/>
      <c r="G26" s="180"/>
      <c r="H26" s="180"/>
      <c r="I26" s="180"/>
      <c r="J26" s="180"/>
    </row>
    <row r="27" spans="1:15" ht="35.25" customHeight="1">
      <c r="B27" s="179" t="s">
        <v>645</v>
      </c>
      <c r="C27" s="180"/>
      <c r="D27" s="180"/>
      <c r="E27" s="180"/>
      <c r="F27" s="180"/>
      <c r="G27" s="180"/>
      <c r="H27" s="180"/>
      <c r="I27" s="180"/>
      <c r="J27" s="180"/>
    </row>
    <row r="28" spans="1:15" ht="35.25" customHeight="1">
      <c r="B28" s="179" t="s">
        <v>684</v>
      </c>
      <c r="C28" s="190"/>
      <c r="D28" s="190"/>
      <c r="E28" s="190"/>
      <c r="F28" s="190"/>
      <c r="G28" s="190"/>
      <c r="H28" s="190"/>
      <c r="I28" s="190"/>
      <c r="J28" s="190"/>
    </row>
    <row r="29" spans="1:15" ht="35.25" customHeight="1">
      <c r="B29" s="179" t="s">
        <v>646</v>
      </c>
      <c r="C29" s="180"/>
      <c r="D29" s="180"/>
      <c r="E29" s="180"/>
      <c r="F29" s="180"/>
      <c r="G29" s="180"/>
      <c r="H29" s="180"/>
      <c r="I29" s="180"/>
      <c r="J29" s="180"/>
    </row>
    <row r="30" spans="1:15" ht="35.25" customHeight="1">
      <c r="B30" s="179" t="s">
        <v>647</v>
      </c>
      <c r="C30" s="180"/>
      <c r="D30" s="180"/>
      <c r="E30" s="180"/>
      <c r="F30" s="180"/>
      <c r="G30" s="180"/>
      <c r="H30" s="180"/>
      <c r="I30" s="180"/>
      <c r="J30" s="180"/>
    </row>
    <row r="31" spans="1:15" ht="35.25" customHeight="1">
      <c r="B31" s="179" t="s">
        <v>648</v>
      </c>
      <c r="C31" s="180"/>
      <c r="D31" s="180"/>
      <c r="E31" s="180"/>
      <c r="F31" s="180"/>
      <c r="G31" s="180"/>
      <c r="H31" s="180"/>
      <c r="I31" s="180"/>
      <c r="J31" s="180"/>
    </row>
    <row r="32" spans="1:15" ht="35.25" customHeight="1">
      <c r="B32" s="179" t="s">
        <v>649</v>
      </c>
      <c r="C32" s="180"/>
      <c r="D32" s="180"/>
      <c r="E32" s="180"/>
      <c r="F32" s="180"/>
      <c r="G32" s="180"/>
      <c r="H32" s="180"/>
      <c r="I32" s="180"/>
      <c r="J32" s="180"/>
    </row>
    <row r="33" spans="1:20" ht="81" customHeight="1">
      <c r="B33" s="440" t="s">
        <v>683</v>
      </c>
      <c r="C33" s="440"/>
      <c r="D33" s="440"/>
      <c r="E33" s="440"/>
      <c r="F33" s="440"/>
      <c r="G33" s="440"/>
      <c r="H33" s="440"/>
      <c r="I33" s="440"/>
      <c r="J33" s="440"/>
      <c r="K33" s="440"/>
      <c r="L33" s="440"/>
      <c r="M33" s="440"/>
      <c r="N33" s="440"/>
      <c r="O33" s="440"/>
      <c r="P33" s="440"/>
      <c r="Q33" s="440"/>
      <c r="R33" s="440"/>
      <c r="S33" s="440"/>
      <c r="T33" s="440"/>
    </row>
    <row r="34" spans="1:20" ht="21">
      <c r="B34" s="179" t="s">
        <v>810</v>
      </c>
    </row>
    <row r="35" spans="1:20" ht="16.5" customHeight="1">
      <c r="A35" s="12"/>
      <c r="B35" s="14"/>
    </row>
    <row r="36" spans="1:20" ht="16.5" customHeight="1">
      <c r="A36" s="11" t="s">
        <v>650</v>
      </c>
    </row>
    <row r="37" spans="1:20" ht="16.5" customHeight="1">
      <c r="A37" s="14" t="s">
        <v>651</v>
      </c>
    </row>
    <row r="38" spans="1:20" ht="16.5" customHeight="1">
      <c r="A38" s="13" t="s">
        <v>65</v>
      </c>
      <c r="B38" s="11" t="s">
        <v>96</v>
      </c>
      <c r="F38" s="11" t="s">
        <v>652</v>
      </c>
    </row>
    <row r="39" spans="1:20" ht="26.45" customHeight="1">
      <c r="A39" s="14" t="s">
        <v>653</v>
      </c>
      <c r="D39" s="181"/>
    </row>
    <row r="40" spans="1:20" ht="26.45" customHeight="1">
      <c r="A40" s="13" t="s">
        <v>65</v>
      </c>
      <c r="B40" s="11" t="s">
        <v>654</v>
      </c>
      <c r="D40" s="182"/>
    </row>
    <row r="41" spans="1:20" ht="16.5" customHeight="1">
      <c r="A41" s="13" t="s">
        <v>65</v>
      </c>
      <c r="B41" s="11" t="s">
        <v>1303</v>
      </c>
    </row>
    <row r="42" spans="1:20" ht="16.5" customHeight="1">
      <c r="A42" s="13" t="s">
        <v>65</v>
      </c>
      <c r="B42" s="11" t="s">
        <v>655</v>
      </c>
    </row>
    <row r="43" spans="1:20" ht="16.5" customHeight="1">
      <c r="A43" s="13" t="s">
        <v>65</v>
      </c>
      <c r="B43" s="11" t="s">
        <v>656</v>
      </c>
    </row>
    <row r="44" spans="1:20" ht="16.5" customHeight="1">
      <c r="A44" s="13" t="s">
        <v>65</v>
      </c>
      <c r="B44" s="11" t="s">
        <v>657</v>
      </c>
    </row>
    <row r="45" spans="1:20" ht="16.5" customHeight="1">
      <c r="A45" s="13" t="s">
        <v>65</v>
      </c>
      <c r="B45" s="17" t="s">
        <v>78</v>
      </c>
      <c r="C45" s="17"/>
      <c r="D45" s="17"/>
      <c r="E45" s="17"/>
      <c r="F45" s="17"/>
      <c r="G45" s="16"/>
      <c r="H45" s="16"/>
      <c r="I45" s="16"/>
      <c r="J45" s="16"/>
      <c r="K45" s="16"/>
      <c r="L45" s="16"/>
    </row>
    <row r="46" spans="1:20" ht="16.5" customHeight="1">
      <c r="A46" s="13" t="s">
        <v>65</v>
      </c>
      <c r="B46" s="16"/>
      <c r="C46" s="16" t="s">
        <v>658</v>
      </c>
      <c r="D46" s="16"/>
      <c r="E46" s="16"/>
      <c r="F46" s="16"/>
      <c r="G46" s="16"/>
      <c r="H46" s="16"/>
      <c r="I46" s="16"/>
      <c r="J46" s="16"/>
      <c r="K46" s="16"/>
      <c r="L46" s="16"/>
    </row>
    <row r="47" spans="1:20" ht="16.5" customHeight="1">
      <c r="A47" s="13" t="s">
        <v>65</v>
      </c>
      <c r="B47" s="16"/>
      <c r="C47" s="37" t="s">
        <v>82</v>
      </c>
      <c r="D47" s="16"/>
      <c r="E47" s="18" t="s">
        <v>64</v>
      </c>
      <c r="F47" s="18" t="s">
        <v>98</v>
      </c>
      <c r="G47" s="18">
        <v>54.23</v>
      </c>
      <c r="H47" s="16"/>
      <c r="I47" s="16"/>
      <c r="J47" s="16"/>
      <c r="K47" s="16"/>
      <c r="L47" s="16"/>
    </row>
    <row r="48" spans="1:20" ht="16.5" customHeight="1" thickBot="1">
      <c r="A48" s="13" t="s">
        <v>65</v>
      </c>
      <c r="B48" s="16"/>
      <c r="C48" s="37" t="s">
        <v>83</v>
      </c>
      <c r="D48" s="16"/>
      <c r="E48" s="18" t="s">
        <v>79</v>
      </c>
      <c r="F48" s="18" t="s">
        <v>98</v>
      </c>
      <c r="G48" s="18" t="s">
        <v>659</v>
      </c>
      <c r="H48" s="16"/>
      <c r="I48" s="16"/>
      <c r="J48" s="16"/>
      <c r="K48" s="16"/>
      <c r="L48" s="16"/>
    </row>
    <row r="49" spans="1:14" ht="16.5" customHeight="1">
      <c r="A49" s="13" t="s">
        <v>65</v>
      </c>
      <c r="B49" s="16"/>
      <c r="C49" s="37"/>
      <c r="D49" s="38" t="s">
        <v>81</v>
      </c>
      <c r="E49" s="39"/>
      <c r="F49" s="39"/>
      <c r="G49" s="39"/>
      <c r="H49" s="40"/>
      <c r="I49" s="16"/>
      <c r="J49" s="41"/>
      <c r="K49" s="41"/>
      <c r="L49" s="36"/>
      <c r="M49" s="183"/>
      <c r="N49" s="184"/>
    </row>
    <row r="50" spans="1:14" ht="16.5" customHeight="1">
      <c r="A50" s="13" t="s">
        <v>65</v>
      </c>
      <c r="B50" s="16"/>
      <c r="C50" s="37"/>
      <c r="D50" s="42" t="s">
        <v>70</v>
      </c>
      <c r="E50" s="43"/>
      <c r="F50" s="43"/>
      <c r="G50" s="43"/>
      <c r="H50" s="44"/>
      <c r="I50" s="16"/>
      <c r="J50" s="41"/>
      <c r="K50" s="41"/>
      <c r="L50" s="36"/>
      <c r="M50" s="183"/>
      <c r="N50" s="184"/>
    </row>
    <row r="51" spans="1:14" ht="16.5" customHeight="1" thickBot="1">
      <c r="A51" s="13" t="s">
        <v>65</v>
      </c>
      <c r="B51" s="16"/>
      <c r="C51" s="37"/>
      <c r="D51" s="45" t="s">
        <v>41</v>
      </c>
      <c r="E51" s="185" t="s">
        <v>660</v>
      </c>
      <c r="F51" s="46" t="s">
        <v>98</v>
      </c>
      <c r="G51" s="47">
        <v>12</v>
      </c>
      <c r="H51" s="48"/>
      <c r="I51" s="16"/>
      <c r="J51" s="41"/>
      <c r="K51" s="41"/>
      <c r="L51" s="36"/>
      <c r="M51" s="183"/>
      <c r="N51" s="184"/>
    </row>
    <row r="52" spans="1:14" ht="16.5" customHeight="1">
      <c r="A52" s="13" t="s">
        <v>65</v>
      </c>
      <c r="B52" s="16"/>
      <c r="C52" s="16" t="s">
        <v>661</v>
      </c>
      <c r="D52" s="16"/>
      <c r="E52" s="16"/>
      <c r="F52" s="16"/>
      <c r="G52" s="16"/>
      <c r="H52" s="16"/>
      <c r="I52" s="16"/>
      <c r="J52" s="16"/>
      <c r="K52" s="16"/>
      <c r="L52" s="16"/>
    </row>
    <row r="53" spans="1:14" ht="16.5" customHeight="1">
      <c r="A53" s="13" t="s">
        <v>662</v>
      </c>
      <c r="B53" s="16"/>
      <c r="C53" s="37" t="s">
        <v>84</v>
      </c>
      <c r="D53" s="16"/>
      <c r="E53" s="18" t="s">
        <v>135</v>
      </c>
      <c r="F53" s="18" t="s">
        <v>98</v>
      </c>
      <c r="G53" s="18" t="s">
        <v>663</v>
      </c>
      <c r="H53" s="16"/>
      <c r="I53" s="16"/>
      <c r="J53" s="16"/>
      <c r="K53" s="16"/>
      <c r="L53" s="16"/>
    </row>
    <row r="54" spans="1:14" ht="16.5" customHeight="1">
      <c r="A54" s="13" t="s">
        <v>65</v>
      </c>
      <c r="B54" s="16"/>
      <c r="C54" s="59" t="s">
        <v>76</v>
      </c>
      <c r="D54" s="16"/>
      <c r="E54" s="18"/>
      <c r="F54" s="18"/>
      <c r="G54" s="18"/>
      <c r="H54" s="16"/>
      <c r="I54" s="16"/>
      <c r="J54" s="16"/>
      <c r="K54" s="16"/>
      <c r="L54" s="16"/>
    </row>
    <row r="55" spans="1:14" ht="16.5" customHeight="1">
      <c r="A55" s="13" t="s">
        <v>65</v>
      </c>
      <c r="B55" s="11" t="s">
        <v>72</v>
      </c>
    </row>
    <row r="56" spans="1:14" ht="16.5" customHeight="1">
      <c r="A56" s="13" t="s">
        <v>65</v>
      </c>
      <c r="B56" s="166" t="s">
        <v>664</v>
      </c>
    </row>
    <row r="57" spans="1:14" ht="16.5" customHeight="1">
      <c r="A57" s="14" t="s">
        <v>665</v>
      </c>
    </row>
    <row r="58" spans="1:14" ht="16.5" customHeight="1">
      <c r="A58" s="13" t="s">
        <v>65</v>
      </c>
      <c r="B58" s="11" t="s">
        <v>119</v>
      </c>
    </row>
    <row r="59" spans="1:14" ht="16.5" customHeight="1">
      <c r="A59" s="14" t="s">
        <v>666</v>
      </c>
    </row>
    <row r="60" spans="1:14" ht="16.5" customHeight="1">
      <c r="A60" s="13" t="s">
        <v>662</v>
      </c>
      <c r="B60" s="11" t="s">
        <v>667</v>
      </c>
    </row>
    <row r="61" spans="1:14" ht="16.5" customHeight="1">
      <c r="A61" s="13" t="s">
        <v>65</v>
      </c>
      <c r="B61" s="11" t="s">
        <v>71</v>
      </c>
    </row>
    <row r="62" spans="1:14" ht="16.5" customHeight="1">
      <c r="A62" s="14" t="s">
        <v>668</v>
      </c>
    </row>
    <row r="63" spans="1:14" ht="16.5" customHeight="1">
      <c r="A63" s="13" t="s">
        <v>662</v>
      </c>
      <c r="B63" s="11" t="s">
        <v>669</v>
      </c>
    </row>
    <row r="64" spans="1:14" ht="16.5" customHeight="1">
      <c r="A64" s="13" t="s">
        <v>662</v>
      </c>
      <c r="B64" s="11" t="s">
        <v>670</v>
      </c>
    </row>
    <row r="65" spans="1:8" s="69" customFormat="1" ht="16.5" customHeight="1">
      <c r="A65" s="68" t="s">
        <v>671</v>
      </c>
    </row>
    <row r="66" spans="1:8" s="69" customFormat="1" ht="16.5" customHeight="1">
      <c r="A66" s="70" t="s">
        <v>662</v>
      </c>
      <c r="B66" s="69" t="s">
        <v>672</v>
      </c>
    </row>
    <row r="67" spans="1:8" ht="16.5" customHeight="1">
      <c r="A67" s="14" t="s">
        <v>673</v>
      </c>
    </row>
    <row r="68" spans="1:8" ht="16.5" customHeight="1">
      <c r="A68" s="13" t="s">
        <v>65</v>
      </c>
      <c r="B68" s="11" t="s">
        <v>674</v>
      </c>
    </row>
    <row r="69" spans="1:8" ht="16.5" customHeight="1">
      <c r="A69" s="13" t="s">
        <v>662</v>
      </c>
      <c r="C69" s="61" t="s">
        <v>68</v>
      </c>
    </row>
    <row r="70" spans="1:8" ht="16.5" customHeight="1">
      <c r="A70" s="13" t="s">
        <v>65</v>
      </c>
      <c r="C70" s="60" t="s">
        <v>114</v>
      </c>
      <c r="D70" s="60"/>
      <c r="E70" s="60"/>
      <c r="F70" s="60"/>
      <c r="G70" s="60"/>
      <c r="H70" s="60"/>
    </row>
    <row r="71" spans="1:8" ht="16.5" customHeight="1">
      <c r="A71" s="14" t="s">
        <v>675</v>
      </c>
    </row>
  </sheetData>
  <sheetProtection sheet="1" objects="1" scenarios="1" selectLockedCells="1" selectUnlockedCells="1"/>
  <mergeCells count="11">
    <mergeCell ref="C3:L3"/>
    <mergeCell ref="A1:N1"/>
    <mergeCell ref="C5:H5"/>
    <mergeCell ref="C4:F4"/>
    <mergeCell ref="G4:I4"/>
    <mergeCell ref="B24:J24"/>
    <mergeCell ref="B33:T33"/>
    <mergeCell ref="B17:O17"/>
    <mergeCell ref="B7:H7"/>
    <mergeCell ref="B8:H8"/>
    <mergeCell ref="B9:H9"/>
  </mergeCells>
  <phoneticPr fontId="6"/>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77"/>
  <sheetViews>
    <sheetView workbookViewId="0">
      <selection activeCell="C8" sqref="C8:E8"/>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159</v>
      </c>
      <c r="C1" s="459" t="s">
        <v>1310</v>
      </c>
      <c r="D1" s="459"/>
      <c r="E1" s="459"/>
      <c r="F1" s="226" t="s">
        <v>1060</v>
      </c>
    </row>
    <row r="2" spans="1:17" ht="32.25" customHeight="1" thickBot="1">
      <c r="A2" s="507" t="s">
        <v>1311</v>
      </c>
      <c r="B2" s="508"/>
      <c r="C2" s="509" t="s">
        <v>1305</v>
      </c>
      <c r="D2" s="510"/>
      <c r="E2" s="511"/>
      <c r="F2" s="255" t="s">
        <v>1306</v>
      </c>
      <c r="K2" s="226"/>
      <c r="L2" s="226"/>
    </row>
    <row r="3" spans="1:17" ht="24" customHeight="1" thickBot="1">
      <c r="A3" s="488" t="s">
        <v>160</v>
      </c>
      <c r="B3" s="489"/>
      <c r="C3" s="504"/>
      <c r="D3" s="505"/>
      <c r="E3" s="506"/>
      <c r="F3" s="474" t="s">
        <v>1059</v>
      </c>
      <c r="G3" s="475"/>
      <c r="H3" s="475"/>
      <c r="I3" s="475"/>
      <c r="J3" s="475"/>
      <c r="K3" s="475"/>
      <c r="L3" s="475"/>
      <c r="N3" s="2">
        <f>C3</f>
        <v>0</v>
      </c>
    </row>
    <row r="4" spans="1:17" ht="24.6" customHeight="1">
      <c r="A4" s="476" t="s">
        <v>161</v>
      </c>
      <c r="B4" s="477"/>
      <c r="C4" s="478"/>
      <c r="D4" s="479"/>
      <c r="E4" s="480"/>
      <c r="F4" s="481" t="s">
        <v>463</v>
      </c>
      <c r="G4" s="482"/>
      <c r="H4" s="482"/>
      <c r="I4" s="482"/>
      <c r="J4" s="482"/>
      <c r="K4" s="482"/>
      <c r="L4" s="482"/>
      <c r="M4" s="2">
        <v>1</v>
      </c>
      <c r="N4" s="2" t="e">
        <f>VLOOKUP("*"&amp;$N$3&amp;"*",Sheet6!D2:F439,1,FALSE)</f>
        <v>#N/A</v>
      </c>
      <c r="O4" s="2" t="e">
        <f>VLOOKUP("*"&amp;N3&amp;"*",Sheet6!B2:F406,5,FALSE)</f>
        <v>#N/A</v>
      </c>
    </row>
    <row r="5" spans="1:17" ht="27" hidden="1" customHeight="1">
      <c r="A5" s="466" t="s">
        <v>162</v>
      </c>
      <c r="B5" s="467"/>
      <c r="C5" s="483" t="str">
        <f>IF(C4="","",VLOOKUP(C4,Sheet6!B:C,2,0))</f>
        <v/>
      </c>
      <c r="D5" s="484"/>
      <c r="E5" s="485"/>
      <c r="F5" s="486" t="s">
        <v>464</v>
      </c>
      <c r="G5" s="487"/>
      <c r="H5" s="487"/>
      <c r="I5" s="487"/>
      <c r="J5" s="487"/>
      <c r="M5" s="2">
        <v>2</v>
      </c>
      <c r="N5" s="2" t="e">
        <f ca="1">VLOOKUP("*"&amp;$N$3&amp;"*",OFFSET(Sheet6!$B$2:$F$439,O4,0),1,FALSE)</f>
        <v>#N/A</v>
      </c>
      <c r="O5" s="2" t="e">
        <f ca="1">VLOOKUP("*"&amp;$N$3&amp;"*",OFFSET(Sheet6!$B$2:$F$406,O4,0),5,FALSE)</f>
        <v>#N/A</v>
      </c>
    </row>
    <row r="6" spans="1:17" ht="27" hidden="1" customHeight="1">
      <c r="A6" s="466" t="s">
        <v>163</v>
      </c>
      <c r="B6" s="467"/>
      <c r="C6" s="463" t="str">
        <f>IF(C4="","",C4)</f>
        <v/>
      </c>
      <c r="D6" s="464"/>
      <c r="E6" s="465"/>
      <c r="F6" s="486"/>
      <c r="G6" s="487"/>
      <c r="H6" s="487"/>
      <c r="I6" s="487"/>
      <c r="J6" s="487"/>
      <c r="M6" s="2">
        <v>3</v>
      </c>
      <c r="N6" s="2" t="e">
        <f ca="1">VLOOKUP("*"&amp;$N$3&amp;"*",OFFSET(Sheet6!$B$2:$F$439,O5,0),1,FALSE)</f>
        <v>#N/A</v>
      </c>
      <c r="O6" s="2" t="e">
        <f ca="1">VLOOKUP("*"&amp;$N$3&amp;"*",OFFSET(Sheet6!$B$2:$F$406,O5,0),5,FALSE)</f>
        <v>#N/A</v>
      </c>
    </row>
    <row r="7" spans="1:17" ht="27" hidden="1" customHeight="1">
      <c r="A7" s="466" t="s">
        <v>164</v>
      </c>
      <c r="B7" s="467"/>
      <c r="C7" s="468" t="str">
        <f>IF(C4="","",VLOOKUP(C4,Sheet6!B:E,4,0))</f>
        <v/>
      </c>
      <c r="D7" s="469"/>
      <c r="E7" s="470"/>
      <c r="F7" s="486"/>
      <c r="G7" s="487"/>
      <c r="H7" s="487"/>
      <c r="I7" s="487"/>
      <c r="J7" s="487"/>
      <c r="M7" s="2">
        <v>4</v>
      </c>
      <c r="N7" s="2" t="e">
        <f ca="1">VLOOKUP("*"&amp;$N$3&amp;"*",OFFSET(Sheet6!$B$2:$F$439,O6,0),1,FALSE)</f>
        <v>#N/A</v>
      </c>
      <c r="O7" s="2" t="e">
        <f ca="1">VLOOKUP("*"&amp;$N$3&amp;"*",OFFSET(Sheet6!$B$2:$F$406,O6,0),5,FALSE)</f>
        <v>#N/A</v>
      </c>
    </row>
    <row r="8" spans="1:17" ht="27" customHeight="1">
      <c r="A8" s="466" t="s">
        <v>125</v>
      </c>
      <c r="B8" s="467"/>
      <c r="C8" s="471"/>
      <c r="D8" s="472"/>
      <c r="E8" s="473"/>
      <c r="F8" s="4" t="s">
        <v>165</v>
      </c>
      <c r="M8" s="2">
        <v>5</v>
      </c>
      <c r="N8" s="2" t="e">
        <f ca="1">VLOOKUP("*"&amp;$N$3&amp;"*",OFFSET(Sheet6!$B$2:$F$439,O7,0),1,FALSE)</f>
        <v>#N/A</v>
      </c>
      <c r="O8" s="2" t="e">
        <f ca="1">VLOOKUP("*"&amp;$N$3&amp;"*",OFFSET(Sheet6!$B$2:$F$406,O7,0),5,FALSE)</f>
        <v>#N/A</v>
      </c>
      <c r="Q8" s="2" t="s">
        <v>1305</v>
      </c>
    </row>
    <row r="9" spans="1:17" ht="27" customHeight="1" thickBot="1">
      <c r="A9" s="466" t="s">
        <v>37</v>
      </c>
      <c r="B9" s="467"/>
      <c r="C9" s="492"/>
      <c r="D9" s="493"/>
      <c r="E9" s="494"/>
      <c r="F9" s="4" t="s">
        <v>166</v>
      </c>
      <c r="H9" s="3"/>
      <c r="M9" s="2">
        <v>6</v>
      </c>
      <c r="N9" s="2" t="e">
        <f ca="1">VLOOKUP("*"&amp;$N$3&amp;"*",OFFSET(Sheet6!$B$2:$F$439,O8,0),1,FALSE)</f>
        <v>#N/A</v>
      </c>
      <c r="O9" s="2" t="e">
        <f ca="1">VLOOKUP("*"&amp;$N$3&amp;"*",OFFSET(Sheet6!$B$2:$F$406,O8,0),5,FALSE)</f>
        <v>#N/A</v>
      </c>
      <c r="Q9" s="2" t="s">
        <v>1309</v>
      </c>
    </row>
    <row r="10" spans="1:17" ht="27" customHeight="1" thickBot="1">
      <c r="A10" s="495" t="s">
        <v>634</v>
      </c>
      <c r="B10" s="496"/>
      <c r="C10" s="492"/>
      <c r="D10" s="493"/>
      <c r="E10" s="494"/>
      <c r="F10" s="4" t="s">
        <v>680</v>
      </c>
      <c r="H10" s="3"/>
      <c r="M10" s="2">
        <v>7</v>
      </c>
      <c r="N10" s="2" t="e">
        <f ca="1">VLOOKUP("*"&amp;$N$3&amp;"*",OFFSET(Sheet6!$B$2:$F$439,O9,0),1,FALSE)</f>
        <v>#N/A</v>
      </c>
      <c r="O10" s="2" t="e">
        <f ca="1">VLOOKUP("*"&amp;$N$3&amp;"*",OFFSET(Sheet6!$B$2:$F$406,O9,0),5,FALSE)</f>
        <v>#N/A</v>
      </c>
    </row>
    <row r="11" spans="1:17" ht="30" customHeight="1" thickBot="1">
      <c r="A11" s="497" t="s">
        <v>167</v>
      </c>
      <c r="B11" s="498"/>
      <c r="C11" s="121"/>
      <c r="D11" s="122" t="s">
        <v>126</v>
      </c>
      <c r="E11" s="123"/>
      <c r="F11" s="114"/>
      <c r="G11" s="123"/>
      <c r="I11" s="460" t="s">
        <v>168</v>
      </c>
      <c r="J11" s="461"/>
      <c r="K11" s="461"/>
      <c r="L11" s="462"/>
      <c r="M11" s="2">
        <v>8</v>
      </c>
      <c r="N11" s="2" t="e">
        <f ca="1">VLOOKUP("*"&amp;$N$3&amp;"*",OFFSET(Sheet6!$B$2:$F$439,O10,0),1,FALSE)</f>
        <v>#N/A</v>
      </c>
      <c r="O11" s="2" t="e">
        <f ca="1">VLOOKUP("*"&amp;$N$3&amp;"*",OFFSET(Sheet6!$B$2:$F$406,O10,0),5,FALSE)</f>
        <v>#N/A</v>
      </c>
    </row>
    <row r="12" spans="1:17" ht="28.5" customHeight="1" thickBot="1">
      <c r="A12" s="499" t="s">
        <v>123</v>
      </c>
      <c r="B12" s="500"/>
      <c r="C12" s="500"/>
      <c r="D12" s="500"/>
      <c r="E12" s="500"/>
      <c r="F12" s="500"/>
      <c r="G12" s="500"/>
      <c r="H12" s="501"/>
      <c r="I12" s="502" t="s">
        <v>161</v>
      </c>
      <c r="J12" s="503"/>
      <c r="K12" s="156"/>
      <c r="L12" s="157"/>
      <c r="M12" s="2">
        <v>9</v>
      </c>
      <c r="N12" s="2" t="e">
        <f ca="1">VLOOKUP("*"&amp;$N$3&amp;"*",OFFSET(Sheet6!$B$2:$F$439,O11,0),1,FALSE)</f>
        <v>#N/A</v>
      </c>
      <c r="O12" s="2" t="e">
        <f ca="1">VLOOKUP("*"&amp;$N$3&amp;"*",OFFSET(Sheet6!$B$2:$F$406,O11,0),5,FALSE)</f>
        <v>#N/A</v>
      </c>
    </row>
    <row r="13" spans="1:17" ht="28.5" customHeight="1" thickBot="1">
      <c r="A13" s="504"/>
      <c r="B13" s="505"/>
      <c r="C13" s="505"/>
      <c r="D13" s="506"/>
      <c r="E13" s="505"/>
      <c r="F13" s="505"/>
      <c r="G13" s="505"/>
      <c r="H13" s="506"/>
      <c r="I13" s="502" t="s">
        <v>163</v>
      </c>
      <c r="J13" s="503"/>
      <c r="K13" s="156"/>
      <c r="L13" s="157"/>
      <c r="M13" s="2">
        <v>10</v>
      </c>
      <c r="N13" s="2" t="e">
        <f ca="1">VLOOKUP("*"&amp;$N$3&amp;"*",OFFSET(Sheet6!$B$2:$F$439,O12,0),1,FALSE)</f>
        <v>#N/A</v>
      </c>
      <c r="O13" s="2" t="e">
        <f ca="1">VLOOKUP("*"&amp;$N$3&amp;"*",OFFSET(Sheet6!$B$2:$F$406,O12,0),5,FALSE)</f>
        <v>#N/A</v>
      </c>
    </row>
    <row r="14" spans="1:17" ht="28.5" customHeight="1" thickBot="1">
      <c r="A14" s="504"/>
      <c r="B14" s="505"/>
      <c r="C14" s="505"/>
      <c r="D14" s="506"/>
      <c r="E14" s="505"/>
      <c r="F14" s="505"/>
      <c r="G14" s="505"/>
      <c r="H14" s="506"/>
      <c r="I14" s="490" t="s">
        <v>164</v>
      </c>
      <c r="J14" s="491"/>
      <c r="K14" s="158"/>
      <c r="L14" s="159"/>
      <c r="M14" s="2">
        <v>11</v>
      </c>
      <c r="N14" s="2" t="e">
        <f ca="1">VLOOKUP("*"&amp;$N$3&amp;"*",OFFSET(Sheet6!$B$2:$F$439,O13,0),1,FALSE)</f>
        <v>#N/A</v>
      </c>
      <c r="O14" s="2" t="e">
        <f ca="1">VLOOKUP("*"&amp;$N$3&amp;"*",OFFSET(Sheet6!$B$2:$F$406,O13,0),5,FALSE)</f>
        <v>#N/A</v>
      </c>
    </row>
    <row r="15" spans="1:17">
      <c r="A15" s="123"/>
      <c r="B15" s="114"/>
      <c r="C15" s="123"/>
      <c r="D15" s="114"/>
      <c r="E15" s="123"/>
      <c r="F15" s="114"/>
      <c r="G15" s="123"/>
      <c r="L15"/>
      <c r="M15" s="2">
        <v>12</v>
      </c>
      <c r="N15" s="2" t="e">
        <f ca="1">VLOOKUP("*"&amp;$N$3&amp;"*",OFFSET(Sheet6!$B$2:$F$439,O14,0),1,FALSE)</f>
        <v>#N/A</v>
      </c>
      <c r="O15" s="2" t="e">
        <f ca="1">VLOOKUP("*"&amp;$N$3&amp;"*",OFFSET(Sheet6!$B$2:$F$406,O14,0),5,FALSE)</f>
        <v>#N/A</v>
      </c>
    </row>
    <row r="16" spans="1:17">
      <c r="A16" s="123"/>
      <c r="B16" s="114"/>
      <c r="C16" s="123"/>
      <c r="D16" s="114"/>
      <c r="E16" s="123"/>
      <c r="F16" s="114"/>
      <c r="G16" s="123"/>
      <c r="L16"/>
      <c r="M16" s="2">
        <v>13</v>
      </c>
      <c r="N16" s="2" t="e">
        <f ca="1">VLOOKUP("*"&amp;$N$3&amp;"*",OFFSET(Sheet6!$B$2:$F$439,O15,0),1,FALSE)</f>
        <v>#N/A</v>
      </c>
      <c r="O16" s="2" t="e">
        <f ca="1">VLOOKUP("*"&amp;$N$3&amp;"*",OFFSET(Sheet6!$B$2:$F$406,O15,0),5,FALSE)</f>
        <v>#N/A</v>
      </c>
    </row>
    <row r="17" spans="1:15">
      <c r="A17" s="123"/>
      <c r="B17" s="114"/>
      <c r="C17" s="123"/>
      <c r="D17" s="114"/>
      <c r="E17" s="123"/>
      <c r="F17" s="114"/>
      <c r="G17" s="123"/>
      <c r="L17"/>
      <c r="M17" s="2">
        <v>14</v>
      </c>
      <c r="N17" s="2" t="e">
        <f ca="1">VLOOKUP("*"&amp;$N$3&amp;"*",OFFSET(Sheet6!$B$2:$F$439,O16,0),1,FALSE)</f>
        <v>#N/A</v>
      </c>
      <c r="O17" s="2" t="e">
        <f ca="1">VLOOKUP("*"&amp;$N$3&amp;"*",OFFSET(Sheet6!$B$2:$F$406,O16,0),5,FALSE)</f>
        <v>#N/A</v>
      </c>
    </row>
    <row r="18" spans="1:15">
      <c r="A18" s="123"/>
      <c r="B18" s="114"/>
      <c r="C18" s="123"/>
      <c r="D18" s="114"/>
      <c r="E18" s="123"/>
      <c r="F18" s="114"/>
      <c r="G18" s="123"/>
      <c r="L18"/>
      <c r="M18" s="2">
        <v>15</v>
      </c>
      <c r="N18" s="2" t="e">
        <f ca="1">VLOOKUP("*"&amp;$N$3&amp;"*",OFFSET(Sheet6!$B$2:$F$439,O17,0),1,FALSE)</f>
        <v>#N/A</v>
      </c>
      <c r="O18" s="2" t="e">
        <f ca="1">VLOOKUP("*"&amp;$N$3&amp;"*",OFFSET(Sheet6!$B$2:$F$406,O17,0),5,FALSE)</f>
        <v>#N/A</v>
      </c>
    </row>
    <row r="19" spans="1:15">
      <c r="A19" s="123"/>
      <c r="B19" s="114"/>
      <c r="C19" s="123"/>
      <c r="D19" s="114"/>
      <c r="E19" s="123"/>
      <c r="F19" s="114"/>
      <c r="G19" s="123"/>
      <c r="L19"/>
      <c r="M19" s="2">
        <v>16</v>
      </c>
      <c r="N19" s="2" t="e">
        <f ca="1">VLOOKUP("*"&amp;$N$3&amp;"*",OFFSET(Sheet6!$B$2:$F$439,O18,0),1,FALSE)</f>
        <v>#N/A</v>
      </c>
      <c r="O19" s="2" t="e">
        <f ca="1">VLOOKUP("*"&amp;$N$3&amp;"*",OFFSET(Sheet6!$B$2:$F$406,O18,0),5,FALSE)</f>
        <v>#N/A</v>
      </c>
    </row>
    <row r="20" spans="1:15">
      <c r="A20" s="123"/>
      <c r="B20" s="114"/>
      <c r="C20" s="123"/>
      <c r="D20" s="114"/>
      <c r="E20" s="123"/>
      <c r="F20" s="114"/>
      <c r="G20" s="123"/>
      <c r="L20"/>
      <c r="M20" s="2">
        <v>17</v>
      </c>
      <c r="N20" s="2" t="e">
        <f ca="1">VLOOKUP("*"&amp;$N$3&amp;"*",OFFSET(Sheet6!$B$2:$F$439,O19,0),1,FALSE)</f>
        <v>#N/A</v>
      </c>
      <c r="O20" s="2" t="e">
        <f ca="1">VLOOKUP("*"&amp;$N$3&amp;"*",OFFSET(Sheet6!$B$2:$F$406,O19,0),5,FALSE)</f>
        <v>#N/A</v>
      </c>
    </row>
    <row r="21" spans="1:15">
      <c r="A21" s="123"/>
      <c r="B21" s="114"/>
      <c r="C21" s="123"/>
      <c r="D21" s="114"/>
      <c r="E21" s="123"/>
      <c r="F21" s="114"/>
      <c r="G21" s="123"/>
      <c r="L21"/>
      <c r="M21" s="2">
        <v>18</v>
      </c>
      <c r="N21" s="2" t="e">
        <f ca="1">VLOOKUP("*"&amp;$N$3&amp;"*",OFFSET(Sheet6!$B$2:$F$439,O20,0),1,FALSE)</f>
        <v>#N/A</v>
      </c>
      <c r="O21" s="2" t="e">
        <f ca="1">VLOOKUP("*"&amp;$N$3&amp;"*",OFFSET(Sheet6!$B$2:$F$406,O20,0),5,FALSE)</f>
        <v>#N/A</v>
      </c>
    </row>
    <row r="22" spans="1:15">
      <c r="A22" s="123"/>
      <c r="B22" s="114"/>
      <c r="C22" s="123"/>
      <c r="D22" s="114"/>
      <c r="E22" s="123"/>
      <c r="F22" s="114"/>
      <c r="G22" s="123"/>
      <c r="L22"/>
      <c r="M22" s="2">
        <v>19</v>
      </c>
      <c r="N22" s="2" t="e">
        <f ca="1">VLOOKUP("*"&amp;$N$3&amp;"*",OFFSET(Sheet6!$B$2:$F$439,O21,0),1,FALSE)</f>
        <v>#N/A</v>
      </c>
      <c r="O22" s="2" t="e">
        <f ca="1">VLOOKUP("*"&amp;$N$3&amp;"*",OFFSET(Sheet6!$B$2:$F$406,O21,0),5,FALSE)</f>
        <v>#N/A</v>
      </c>
    </row>
    <row r="23" spans="1:15">
      <c r="A23" s="123"/>
      <c r="B23" s="114"/>
      <c r="C23" s="123"/>
      <c r="D23" s="114"/>
      <c r="E23" s="123"/>
      <c r="F23" s="114"/>
      <c r="G23" s="123"/>
      <c r="L23"/>
      <c r="M23" s="2">
        <v>20</v>
      </c>
      <c r="N23" s="2" t="e">
        <f ca="1">VLOOKUP("*"&amp;$N$3&amp;"*",OFFSET(Sheet6!$B$2:$F$439,O22,0),1,FALSE)</f>
        <v>#N/A</v>
      </c>
      <c r="O23" s="2" t="e">
        <f ca="1">VLOOKUP("*"&amp;$N$3&amp;"*",OFFSET(Sheet6!$B$2:$F$406,O22,0),5,FALSE)</f>
        <v>#N/A</v>
      </c>
    </row>
    <row r="24" spans="1:15">
      <c r="A24" s="123"/>
      <c r="B24" s="114"/>
      <c r="C24" s="123"/>
      <c r="D24" s="114"/>
      <c r="E24" s="123"/>
      <c r="F24" s="114"/>
      <c r="G24" s="123"/>
      <c r="L24"/>
      <c r="M24" s="2">
        <v>21</v>
      </c>
      <c r="N24" s="2" t="e">
        <f ca="1">VLOOKUP("*"&amp;$N$3&amp;"*",OFFSET(Sheet6!$B$2:$F$439,O23,0),1,FALSE)</f>
        <v>#N/A</v>
      </c>
      <c r="O24" s="2" t="e">
        <f ca="1">VLOOKUP("*"&amp;$N$3&amp;"*",OFFSET(Sheet6!$B$2:$F$406,O23,0),5,FALSE)</f>
        <v>#N/A</v>
      </c>
    </row>
    <row r="25" spans="1:15">
      <c r="A25" s="123"/>
      <c r="B25" s="114"/>
      <c r="C25" s="123"/>
      <c r="D25" s="114"/>
      <c r="E25" s="123"/>
      <c r="F25" s="114"/>
      <c r="G25" s="123"/>
      <c r="L25"/>
      <c r="M25" s="2">
        <v>22</v>
      </c>
      <c r="N25" s="2" t="e">
        <f ca="1">VLOOKUP("*"&amp;$N$3&amp;"*",OFFSET(Sheet6!$B$2:$F$439,O24,0),1,FALSE)</f>
        <v>#N/A</v>
      </c>
      <c r="O25" s="2" t="e">
        <f ca="1">VLOOKUP("*"&amp;$N$3&amp;"*",OFFSET(Sheet6!$B$2:$F$406,O24,0),5,FALSE)</f>
        <v>#N/A</v>
      </c>
    </row>
    <row r="26" spans="1:15">
      <c r="A26" s="123"/>
      <c r="B26" s="114"/>
      <c r="C26" s="123"/>
      <c r="D26" s="114"/>
      <c r="E26" s="123"/>
      <c r="F26" s="114"/>
      <c r="G26" s="123"/>
      <c r="L26"/>
      <c r="M26" s="2">
        <v>23</v>
      </c>
      <c r="N26" s="2" t="e">
        <f ca="1">VLOOKUP("*"&amp;$N$3&amp;"*",OFFSET(Sheet6!$B$2:$F$439,O25,0),1,FALSE)</f>
        <v>#N/A</v>
      </c>
      <c r="O26" s="2" t="e">
        <f ca="1">VLOOKUP("*"&amp;$N$3&amp;"*",OFFSET(Sheet6!$B$2:$F$406,O25,0),5,FALSE)</f>
        <v>#N/A</v>
      </c>
    </row>
    <row r="27" spans="1:15">
      <c r="A27" s="123"/>
      <c r="B27" s="114"/>
      <c r="C27" s="123"/>
      <c r="D27" s="114"/>
      <c r="E27" s="123"/>
      <c r="F27" s="114"/>
      <c r="G27" s="123"/>
      <c r="L27"/>
      <c r="M27" s="2">
        <v>24</v>
      </c>
      <c r="N27" s="2" t="e">
        <f ca="1">VLOOKUP("*"&amp;$N$3&amp;"*",OFFSET(Sheet6!$B$2:$F$439,O26,0),1,FALSE)</f>
        <v>#N/A</v>
      </c>
      <c r="O27" s="2" t="e">
        <f ca="1">VLOOKUP("*"&amp;$N$3&amp;"*",OFFSET(Sheet6!$B$2:$F$406,O26,0),5,FALSE)</f>
        <v>#N/A</v>
      </c>
    </row>
    <row r="28" spans="1:15">
      <c r="A28" s="123"/>
      <c r="B28" s="114"/>
      <c r="C28" s="123"/>
      <c r="D28" s="114"/>
      <c r="E28" s="123"/>
      <c r="F28" s="114"/>
      <c r="G28" s="123"/>
      <c r="L28"/>
      <c r="M28" s="2">
        <v>25</v>
      </c>
      <c r="N28" s="2" t="e">
        <f ca="1">VLOOKUP("*"&amp;$N$3&amp;"*",OFFSET(Sheet6!$B$2:$F$439,O27,0),1,FALSE)</f>
        <v>#N/A</v>
      </c>
      <c r="O28" s="2" t="e">
        <f ca="1">VLOOKUP("*"&amp;$N$3&amp;"*",OFFSET(Sheet6!$B$2:$F$406,O27,0),5,FALSE)</f>
        <v>#N/A</v>
      </c>
    </row>
    <row r="29" spans="1:15">
      <c r="A29" s="123"/>
      <c r="B29" s="114"/>
      <c r="C29" s="123"/>
      <c r="D29" s="114"/>
      <c r="E29" s="123"/>
      <c r="F29" s="114"/>
      <c r="G29" s="123"/>
      <c r="L29"/>
      <c r="M29" s="2">
        <v>26</v>
      </c>
      <c r="N29" s="2" t="e">
        <f ca="1">VLOOKUP("*"&amp;$N$3&amp;"*",OFFSET(Sheet6!$B$2:$F$439,O28,0),1,FALSE)</f>
        <v>#N/A</v>
      </c>
      <c r="O29" s="2" t="e">
        <f ca="1">VLOOKUP("*"&amp;$N$3&amp;"*",OFFSET(Sheet6!$B$2:$F$406,O28,0),5,FALSE)</f>
        <v>#N/A</v>
      </c>
    </row>
    <row r="30" spans="1:15">
      <c r="A30" s="123"/>
      <c r="B30" s="114"/>
      <c r="C30" s="123"/>
      <c r="D30" s="114"/>
      <c r="E30" s="123"/>
      <c r="F30" s="114"/>
      <c r="G30" s="123"/>
      <c r="L30"/>
      <c r="M30" s="2">
        <v>27</v>
      </c>
      <c r="N30" s="2" t="e">
        <f ca="1">VLOOKUP("*"&amp;$N$3&amp;"*",OFFSET(Sheet6!$B$2:$F$439,O29,0),1,FALSE)</f>
        <v>#N/A</v>
      </c>
      <c r="O30" s="2" t="e">
        <f ca="1">VLOOKUP("*"&amp;$N$3&amp;"*",OFFSET(Sheet6!$B$2:$F$406,O29,0),5,FALSE)</f>
        <v>#N/A</v>
      </c>
    </row>
    <row r="31" spans="1:15">
      <c r="A31" s="123"/>
      <c r="B31" s="114"/>
      <c r="C31" s="123"/>
      <c r="D31" s="114"/>
      <c r="E31" s="123"/>
      <c r="F31" s="114"/>
      <c r="G31" s="123"/>
      <c r="L31"/>
      <c r="M31" s="2">
        <v>28</v>
      </c>
      <c r="N31" s="2" t="e">
        <f ca="1">VLOOKUP("*"&amp;$N$3&amp;"*",OFFSET(Sheet6!$B$2:$F$439,O30,0),1,FALSE)</f>
        <v>#N/A</v>
      </c>
      <c r="O31" s="2" t="e">
        <f ca="1">VLOOKUP("*"&amp;$N$3&amp;"*",OFFSET(Sheet6!$B$2:$F$406,O30,0),5,FALSE)</f>
        <v>#N/A</v>
      </c>
    </row>
    <row r="32" spans="1:15">
      <c r="A32" s="123"/>
      <c r="B32" s="114"/>
      <c r="C32" s="123"/>
      <c r="D32" s="114"/>
      <c r="E32" s="123"/>
      <c r="F32" s="114"/>
      <c r="G32" s="123"/>
      <c r="L32"/>
      <c r="M32" s="2">
        <v>29</v>
      </c>
      <c r="N32" s="2" t="e">
        <f ca="1">VLOOKUP("*"&amp;$N$3&amp;"*",OFFSET(Sheet6!$B$2:$F$439,O31,0),1,FALSE)</f>
        <v>#N/A</v>
      </c>
      <c r="O32" s="2" t="e">
        <f ca="1">VLOOKUP("*"&amp;$N$3&amp;"*",OFFSET(Sheet6!$B$2:$F$406,O31,0),5,FALSE)</f>
        <v>#N/A</v>
      </c>
    </row>
    <row r="33" spans="1:15">
      <c r="A33" s="123"/>
      <c r="B33" s="114"/>
      <c r="C33" s="123"/>
      <c r="D33" s="114"/>
      <c r="E33" s="123"/>
      <c r="F33" s="114"/>
      <c r="G33" s="123"/>
      <c r="L33"/>
      <c r="M33" s="2">
        <v>30</v>
      </c>
      <c r="N33" s="2" t="e">
        <f ca="1">VLOOKUP("*"&amp;$N$3&amp;"*",OFFSET(Sheet6!$B$2:$F$439,O32,0),1,FALSE)</f>
        <v>#N/A</v>
      </c>
      <c r="O33" s="2" t="e">
        <f ca="1">VLOOKUP("*"&amp;$N$3&amp;"*",OFFSET(Sheet6!$B$2:$F$406,O32,0),5,FALSE)</f>
        <v>#N/A</v>
      </c>
    </row>
    <row r="34" spans="1:15">
      <c r="A34" s="123"/>
      <c r="B34" s="114"/>
      <c r="C34" s="123"/>
      <c r="D34" s="114"/>
      <c r="E34" s="123"/>
      <c r="F34" s="114"/>
      <c r="G34" s="123"/>
      <c r="L34"/>
      <c r="M34" s="2">
        <v>31</v>
      </c>
      <c r="N34" s="2" t="e">
        <f ca="1">VLOOKUP("*"&amp;$N$3&amp;"*",OFFSET(Sheet6!$B$2:$F$439,O33,0),1,FALSE)</f>
        <v>#N/A</v>
      </c>
      <c r="O34" s="2" t="e">
        <f ca="1">VLOOKUP("*"&amp;$N$3&amp;"*",OFFSET(Sheet6!$B$2:$F$406,O33,0),5,FALSE)</f>
        <v>#N/A</v>
      </c>
    </row>
    <row r="35" spans="1:15">
      <c r="A35" s="123"/>
      <c r="B35" s="114"/>
      <c r="C35" s="123"/>
      <c r="D35" s="114"/>
      <c r="E35" s="123"/>
      <c r="F35" s="123"/>
      <c r="G35" s="123"/>
      <c r="L35"/>
      <c r="M35" s="2">
        <v>32</v>
      </c>
      <c r="N35" s="2" t="e">
        <f ca="1">VLOOKUP("*"&amp;$N$3&amp;"*",OFFSET(Sheet6!$B$2:$F$439,O34,0),1,FALSE)</f>
        <v>#N/A</v>
      </c>
      <c r="O35" s="2" t="e">
        <f ca="1">VLOOKUP("*"&amp;$N$3&amp;"*",OFFSET(Sheet6!$B$2:$F$406,O34,0),5,FALSE)</f>
        <v>#N/A</v>
      </c>
    </row>
    <row r="36" spans="1:15">
      <c r="A36" s="123"/>
      <c r="B36" s="114"/>
      <c r="C36" s="123"/>
      <c r="D36" s="114"/>
      <c r="E36" s="123"/>
      <c r="F36" s="123"/>
      <c r="G36" s="123"/>
      <c r="L36"/>
      <c r="M36" s="2">
        <v>33</v>
      </c>
      <c r="N36" s="2" t="e">
        <f ca="1">VLOOKUP("*"&amp;$N$3&amp;"*",OFFSET(Sheet6!$B$2:$F$439,O35,0),1,FALSE)</f>
        <v>#N/A</v>
      </c>
      <c r="O36" s="2" t="e">
        <f ca="1">VLOOKUP("*"&amp;$N$3&amp;"*",OFFSET(Sheet6!$B$2:$F$406,O35,0),5,FALSE)</f>
        <v>#N/A</v>
      </c>
    </row>
    <row r="37" spans="1:15">
      <c r="A37" s="123"/>
      <c r="B37" s="114"/>
      <c r="C37" s="123"/>
      <c r="D37" s="114"/>
      <c r="E37" s="123"/>
      <c r="F37" s="123"/>
      <c r="G37" s="123"/>
      <c r="L37"/>
      <c r="M37" s="2">
        <v>34</v>
      </c>
      <c r="N37" s="2" t="e">
        <f ca="1">VLOOKUP("*"&amp;$N$3&amp;"*",OFFSET(Sheet6!$B$2:$F$439,O36,0),1,FALSE)</f>
        <v>#N/A</v>
      </c>
      <c r="O37" s="2" t="e">
        <f ca="1">VLOOKUP("*"&amp;$N$3&amp;"*",OFFSET(Sheet6!$B$2:$F$406,O36,0),5,FALSE)</f>
        <v>#N/A</v>
      </c>
    </row>
    <row r="38" spans="1:15">
      <c r="A38" s="123"/>
      <c r="B38" s="114"/>
      <c r="C38" s="123"/>
      <c r="D38" s="114"/>
      <c r="E38" s="123"/>
      <c r="F38" s="123"/>
      <c r="G38" s="123"/>
      <c r="L38"/>
      <c r="M38" s="2">
        <v>35</v>
      </c>
      <c r="N38" s="2" t="e">
        <f ca="1">VLOOKUP("*"&amp;$N$3&amp;"*",OFFSET(Sheet6!$B$2:$F$439,O37,0),1,FALSE)</f>
        <v>#N/A</v>
      </c>
      <c r="O38" s="2" t="e">
        <f ca="1">VLOOKUP("*"&amp;$N$3&amp;"*",OFFSET(Sheet6!$B$2:$F$406,O37,0),5,FALSE)</f>
        <v>#N/A</v>
      </c>
    </row>
    <row r="39" spans="1:15">
      <c r="A39" s="123"/>
      <c r="B39" s="114"/>
      <c r="C39" s="123"/>
      <c r="D39" s="114"/>
      <c r="E39" s="123"/>
      <c r="F39" s="123"/>
      <c r="G39" s="123"/>
      <c r="L39"/>
      <c r="M39" s="2">
        <v>36</v>
      </c>
      <c r="N39" s="2" t="e">
        <f ca="1">VLOOKUP("*"&amp;$N$3&amp;"*",OFFSET(Sheet6!$B$2:$F$439,O38,0),1,FALSE)</f>
        <v>#N/A</v>
      </c>
      <c r="O39" s="2" t="e">
        <f ca="1">VLOOKUP("*"&amp;$N$3&amp;"*",OFFSET(Sheet6!$B$2:$F$406,O38,0),5,FALSE)</f>
        <v>#N/A</v>
      </c>
    </row>
    <row r="40" spans="1:15">
      <c r="A40" s="123"/>
      <c r="B40" s="114"/>
      <c r="C40" s="123"/>
      <c r="D40" s="114"/>
      <c r="E40" s="123"/>
      <c r="F40" s="123"/>
      <c r="G40" s="123"/>
      <c r="L40"/>
      <c r="M40" s="2">
        <v>37</v>
      </c>
      <c r="N40" s="2" t="e">
        <f ca="1">VLOOKUP("*"&amp;$N$3&amp;"*",OFFSET(Sheet6!$B$2:$F$439,O39,0),1,FALSE)</f>
        <v>#N/A</v>
      </c>
      <c r="O40" s="2" t="e">
        <f ca="1">VLOOKUP("*"&amp;$N$3&amp;"*",OFFSET(Sheet6!$B$2:$F$406,O39,0),5,FALSE)</f>
        <v>#N/A</v>
      </c>
    </row>
    <row r="41" spans="1:15">
      <c r="A41" s="123"/>
      <c r="B41" s="114"/>
      <c r="C41" s="123"/>
      <c r="D41" s="114"/>
      <c r="E41" s="123"/>
      <c r="F41" s="123"/>
      <c r="G41" s="123"/>
      <c r="L41"/>
      <c r="M41" s="2">
        <v>38</v>
      </c>
      <c r="N41" s="2" t="e">
        <f ca="1">VLOOKUP("*"&amp;$N$3&amp;"*",OFFSET(Sheet6!$B$2:$F$439,O40,0),1,FALSE)</f>
        <v>#N/A</v>
      </c>
      <c r="O41" s="2" t="e">
        <f ca="1">VLOOKUP("*"&amp;$N$3&amp;"*",OFFSET(Sheet6!$B$2:$F$406,O40,0),5,FALSE)</f>
        <v>#N/A</v>
      </c>
    </row>
    <row r="42" spans="1:15">
      <c r="A42" s="123"/>
      <c r="B42" s="114"/>
      <c r="C42" s="123"/>
      <c r="D42" s="114"/>
      <c r="E42" s="123"/>
      <c r="F42" s="123"/>
      <c r="G42" s="123"/>
      <c r="L42"/>
      <c r="M42" s="2">
        <v>39</v>
      </c>
      <c r="N42" s="2" t="e">
        <f ca="1">VLOOKUP("*"&amp;$N$3&amp;"*",OFFSET(Sheet6!$B$2:$F$439,O41,0),1,FALSE)</f>
        <v>#N/A</v>
      </c>
      <c r="O42" s="2" t="e">
        <f ca="1">VLOOKUP("*"&amp;$N$3&amp;"*",OFFSET(Sheet6!$B$2:$F$406,O41,0),5,FALSE)</f>
        <v>#N/A</v>
      </c>
    </row>
    <row r="43" spans="1:15">
      <c r="A43" s="123"/>
      <c r="B43" s="114"/>
      <c r="C43" s="123"/>
      <c r="D43" s="114"/>
      <c r="E43" s="123"/>
      <c r="F43" s="123"/>
      <c r="G43" s="123"/>
      <c r="L43"/>
      <c r="M43" s="2">
        <v>40</v>
      </c>
      <c r="N43" s="2" t="e">
        <f ca="1">VLOOKUP("*"&amp;$N$3&amp;"*",OFFSET(Sheet6!$B$2:$F$439,O42,0),1,FALSE)</f>
        <v>#N/A</v>
      </c>
      <c r="O43" s="2" t="e">
        <f ca="1">VLOOKUP("*"&amp;$N$3&amp;"*",OFFSET(Sheet6!$B$2:$F$406,O42,0),5,FALSE)</f>
        <v>#N/A</v>
      </c>
    </row>
    <row r="44" spans="1:15">
      <c r="A44" s="123"/>
      <c r="B44" s="114"/>
      <c r="C44" s="123"/>
      <c r="D44" s="114"/>
      <c r="E44" s="123"/>
      <c r="F44" s="123"/>
      <c r="G44" s="123"/>
      <c r="L44"/>
      <c r="M44" s="2">
        <v>41</v>
      </c>
      <c r="N44" s="2" t="e">
        <f ca="1">VLOOKUP("*"&amp;$N$3&amp;"*",OFFSET(Sheet6!$B$2:$F$439,O43,0),1,FALSE)</f>
        <v>#N/A</v>
      </c>
      <c r="O44" s="2" t="e">
        <f ca="1">VLOOKUP("*"&amp;$N$3&amp;"*",OFFSET(Sheet6!$B$2:$F$406,O43,0),5,FALSE)</f>
        <v>#N/A</v>
      </c>
    </row>
    <row r="45" spans="1:15">
      <c r="A45" s="123"/>
      <c r="B45" s="114"/>
      <c r="C45" s="123"/>
      <c r="D45" s="114"/>
      <c r="E45" s="123"/>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sheetData>
  <sheetProtection sheet="1" objects="1" scenarios="1" selectLockedCells="1"/>
  <mergeCells count="32">
    <mergeCell ref="C3:E3"/>
    <mergeCell ref="A2:B2"/>
    <mergeCell ref="A14:D14"/>
    <mergeCell ref="E14:H14"/>
    <mergeCell ref="C2:E2"/>
    <mergeCell ref="I14:J14"/>
    <mergeCell ref="A9:B9"/>
    <mergeCell ref="C9:E9"/>
    <mergeCell ref="A10:B10"/>
    <mergeCell ref="C10:E10"/>
    <mergeCell ref="A11:B11"/>
    <mergeCell ref="A12:H12"/>
    <mergeCell ref="I12:J12"/>
    <mergeCell ref="A13:D13"/>
    <mergeCell ref="E13:H13"/>
    <mergeCell ref="I13:J13"/>
    <mergeCell ref="C1:E1"/>
    <mergeCell ref="I11:L11"/>
    <mergeCell ref="C6:E6"/>
    <mergeCell ref="A7:B7"/>
    <mergeCell ref="C7:E7"/>
    <mergeCell ref="A8:B8"/>
    <mergeCell ref="C8:E8"/>
    <mergeCell ref="F3:L3"/>
    <mergeCell ref="A4:B4"/>
    <mergeCell ref="C4:E4"/>
    <mergeCell ref="F4:L4"/>
    <mergeCell ref="A5:B5"/>
    <mergeCell ref="C5:E5"/>
    <mergeCell ref="F5:J7"/>
    <mergeCell ref="A6:B6"/>
    <mergeCell ref="A3:B3"/>
  </mergeCells>
  <phoneticPr fontId="6"/>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$N$4:$N$48</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Y238"/>
  <sheetViews>
    <sheetView workbookViewId="0">
      <selection activeCell="C11" sqref="C11"/>
    </sheetView>
  </sheetViews>
  <sheetFormatPr defaultColWidth="9" defaultRowHeight="13.5"/>
  <cols>
    <col min="1" max="1" width="4.5" style="1" bestFit="1" customWidth="1"/>
    <col min="2" max="2" width="11.5"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7" width="17.75" style="1" customWidth="1"/>
    <col min="18" max="19" width="16.25" style="1" hidden="1" customWidth="1"/>
    <col min="20" max="20" width="3.5" style="1" hidden="1" customWidth="1"/>
    <col min="21" max="21" width="8.75" style="1" customWidth="1"/>
    <col min="22" max="22" width="3.5" style="1" hidden="1" customWidth="1"/>
    <col min="23" max="23" width="8.75" style="1" customWidth="1"/>
    <col min="24" max="24" width="9" style="1"/>
    <col min="25"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54" hidden="1" customWidth="1"/>
    <col min="52" max="66" width="9" style="1" customWidth="1"/>
    <col min="67" max="16384" width="9" style="1"/>
  </cols>
  <sheetData>
    <row r="1" spans="1:51" ht="17.25">
      <c r="A1" s="7" t="s">
        <v>131</v>
      </c>
      <c r="B1" s="7"/>
      <c r="C1" s="7"/>
      <c r="F1" s="120" t="str">
        <f>IF(①団体情報入力!D6="","",①団体情報入力!D6)</f>
        <v/>
      </c>
      <c r="AY1" s="254" t="s">
        <v>1063</v>
      </c>
    </row>
    <row r="2" spans="1:51" ht="32.25">
      <c r="A2" s="3"/>
      <c r="B2" s="3"/>
      <c r="C2" s="151" t="s">
        <v>134</v>
      </c>
      <c r="D2" s="18"/>
      <c r="E2" s="18"/>
      <c r="F2" s="18"/>
      <c r="G2" s="18"/>
      <c r="H2" s="18"/>
      <c r="I2" s="18"/>
      <c r="J2" s="18"/>
      <c r="K2" s="18"/>
      <c r="L2" s="18"/>
      <c r="M2" s="18"/>
      <c r="N2" s="18"/>
      <c r="O2" s="18"/>
      <c r="P2" s="62"/>
      <c r="Q2" s="62"/>
      <c r="AY2" s="254" t="s">
        <v>1064</v>
      </c>
    </row>
    <row r="3" spans="1:51" ht="14.25" thickBot="1">
      <c r="A3" s="3"/>
      <c r="B3" s="3"/>
      <c r="C3" s="71" t="s">
        <v>110</v>
      </c>
      <c r="D3" s="18"/>
      <c r="E3" s="18"/>
      <c r="F3" s="18"/>
      <c r="G3" s="18"/>
      <c r="H3" s="18"/>
      <c r="I3" s="18"/>
      <c r="J3" s="18"/>
      <c r="K3" s="18"/>
      <c r="L3" s="18"/>
      <c r="M3" s="18"/>
      <c r="N3" s="18"/>
      <c r="O3" s="18"/>
      <c r="Q3" s="242" t="s">
        <v>102</v>
      </c>
      <c r="R3" s="242"/>
      <c r="S3" s="242"/>
      <c r="T3" s="242"/>
      <c r="U3" s="242"/>
      <c r="V3" s="242"/>
      <c r="W3" s="242"/>
      <c r="AY3" s="254" t="s">
        <v>1065</v>
      </c>
    </row>
    <row r="4" spans="1:51">
      <c r="A4" s="3"/>
      <c r="B4" s="3"/>
      <c r="C4" s="71" t="s">
        <v>111</v>
      </c>
      <c r="D4" s="18"/>
      <c r="E4" s="18"/>
      <c r="F4" s="18"/>
      <c r="G4" s="18"/>
      <c r="H4" s="18"/>
      <c r="I4" s="18"/>
      <c r="J4" s="18"/>
      <c r="K4" s="18"/>
      <c r="L4" s="18"/>
      <c r="M4" s="18"/>
      <c r="N4" s="18"/>
      <c r="O4" s="18"/>
      <c r="Q4" s="525"/>
      <c r="R4" s="62"/>
      <c r="S4" s="525"/>
      <c r="T4" s="520" t="s">
        <v>103</v>
      </c>
      <c r="U4" s="521"/>
      <c r="V4" s="524" t="s">
        <v>104</v>
      </c>
      <c r="W4" s="521"/>
      <c r="AY4" s="254" t="s">
        <v>1066</v>
      </c>
    </row>
    <row r="5" spans="1:51">
      <c r="A5" s="3"/>
      <c r="B5" s="3"/>
      <c r="C5" s="71" t="s">
        <v>136</v>
      </c>
      <c r="D5" s="18"/>
      <c r="E5" s="18"/>
      <c r="F5" s="18"/>
      <c r="G5" s="18"/>
      <c r="H5" s="18"/>
      <c r="I5" s="18"/>
      <c r="J5" s="18"/>
      <c r="K5" s="18"/>
      <c r="L5" s="18"/>
      <c r="M5" s="18"/>
      <c r="N5" s="18"/>
      <c r="O5" s="18"/>
      <c r="Q5" s="526"/>
      <c r="R5" s="62"/>
      <c r="S5" s="526"/>
      <c r="T5" s="27" t="s">
        <v>128</v>
      </c>
      <c r="U5" s="161" t="s">
        <v>39</v>
      </c>
      <c r="V5" s="160" t="s">
        <v>128</v>
      </c>
      <c r="W5" s="139" t="s">
        <v>39</v>
      </c>
      <c r="AY5" s="254" t="s">
        <v>1067</v>
      </c>
    </row>
    <row r="6" spans="1:51">
      <c r="A6" s="3"/>
      <c r="B6" s="3"/>
      <c r="C6" s="35" t="s">
        <v>97</v>
      </c>
      <c r="D6" s="18"/>
      <c r="E6" s="18"/>
      <c r="F6" s="18"/>
      <c r="G6" s="18"/>
      <c r="H6" s="18"/>
      <c r="I6" s="18"/>
      <c r="J6" s="18"/>
      <c r="K6" s="18"/>
      <c r="L6" s="18"/>
      <c r="M6" s="18"/>
      <c r="N6" s="18"/>
      <c r="O6" s="18"/>
      <c r="Q6" s="136" t="s">
        <v>105</v>
      </c>
      <c r="S6" s="136" t="s">
        <v>105</v>
      </c>
      <c r="T6" s="140"/>
      <c r="U6" s="162"/>
      <c r="V6" s="137"/>
      <c r="W6" s="138"/>
      <c r="AY6" s="254" t="s">
        <v>1068</v>
      </c>
    </row>
    <row r="7" spans="1:51" ht="14.25" thickBot="1">
      <c r="A7" s="3"/>
      <c r="B7" s="3"/>
      <c r="C7" s="35" t="s">
        <v>99</v>
      </c>
      <c r="D7" s="18"/>
      <c r="E7" s="18"/>
      <c r="F7" s="18"/>
      <c r="G7" s="18"/>
      <c r="H7" s="18"/>
      <c r="I7" s="18"/>
      <c r="J7" s="18"/>
      <c r="K7" s="18"/>
      <c r="L7" s="18"/>
      <c r="M7" s="18"/>
      <c r="N7" s="18"/>
      <c r="O7" s="18"/>
      <c r="Q7" s="73" t="s">
        <v>106</v>
      </c>
      <c r="S7" s="73" t="s">
        <v>106</v>
      </c>
      <c r="T7" s="141"/>
      <c r="U7" s="163"/>
      <c r="V7" s="135"/>
      <c r="W7" s="113"/>
      <c r="AY7" s="254" t="s">
        <v>1069</v>
      </c>
    </row>
    <row r="8" spans="1:51" ht="14.25" thickBot="1">
      <c r="AY8" s="254" t="s">
        <v>1070</v>
      </c>
    </row>
    <row r="9" spans="1:51" ht="36.75" customHeight="1">
      <c r="A9" s="19"/>
      <c r="B9" s="241" t="s">
        <v>790</v>
      </c>
      <c r="C9" s="243" t="s">
        <v>789</v>
      </c>
      <c r="D9" s="25" t="s">
        <v>94</v>
      </c>
      <c r="E9" s="25" t="s">
        <v>782</v>
      </c>
      <c r="F9" s="527" t="s">
        <v>631</v>
      </c>
      <c r="G9" s="528"/>
      <c r="H9" s="251" t="s">
        <v>1061</v>
      </c>
      <c r="I9" s="241" t="s">
        <v>38</v>
      </c>
      <c r="J9" s="20" t="s">
        <v>1</v>
      </c>
      <c r="K9" s="297" t="s">
        <v>788</v>
      </c>
      <c r="L9" s="308" t="s">
        <v>1412</v>
      </c>
      <c r="M9" s="309" t="s">
        <v>1413</v>
      </c>
      <c r="N9" s="310" t="s">
        <v>1355</v>
      </c>
      <c r="O9" s="313" t="s">
        <v>1414</v>
      </c>
      <c r="P9" s="312" t="s">
        <v>1415</v>
      </c>
      <c r="Q9" s="311" t="s">
        <v>1355</v>
      </c>
      <c r="R9" s="134" t="s">
        <v>40</v>
      </c>
      <c r="S9" s="22" t="s">
        <v>629</v>
      </c>
      <c r="T9" s="520" t="s">
        <v>42</v>
      </c>
      <c r="U9" s="521"/>
      <c r="V9" s="520" t="s">
        <v>43</v>
      </c>
      <c r="W9" s="521"/>
      <c r="AY9" s="254" t="s">
        <v>1071</v>
      </c>
    </row>
    <row r="10" spans="1:51" ht="14.25" thickBot="1">
      <c r="A10" s="26" t="s">
        <v>41</v>
      </c>
      <c r="B10" s="130">
        <v>123456789</v>
      </c>
      <c r="C10" s="130">
        <v>1234</v>
      </c>
      <c r="D10" s="15" t="s">
        <v>783</v>
      </c>
      <c r="E10" s="15" t="s">
        <v>784</v>
      </c>
      <c r="F10" s="15" t="s">
        <v>632</v>
      </c>
      <c r="G10" s="168" t="s">
        <v>633</v>
      </c>
      <c r="H10" s="252" t="s">
        <v>1062</v>
      </c>
      <c r="I10" s="244" t="s">
        <v>2</v>
      </c>
      <c r="J10" s="15" t="s">
        <v>787</v>
      </c>
      <c r="K10" s="301">
        <v>20000101</v>
      </c>
      <c r="L10" s="23" t="s">
        <v>73</v>
      </c>
      <c r="M10" s="244">
        <v>12.53</v>
      </c>
      <c r="N10" s="24" t="s">
        <v>1356</v>
      </c>
      <c r="O10" s="23" t="s">
        <v>74</v>
      </c>
      <c r="P10" s="244" t="s">
        <v>63</v>
      </c>
      <c r="Q10" s="24" t="s">
        <v>1357</v>
      </c>
      <c r="R10" s="132" t="s">
        <v>75</v>
      </c>
      <c r="S10" s="167" t="s">
        <v>630</v>
      </c>
      <c r="T10" s="522" t="s">
        <v>48</v>
      </c>
      <c r="U10" s="523"/>
      <c r="V10" s="522" t="s">
        <v>48</v>
      </c>
      <c r="W10" s="523"/>
      <c r="AD10" s="5" t="s">
        <v>0</v>
      </c>
      <c r="AE10" s="5" t="s">
        <v>44</v>
      </c>
      <c r="AF10" s="5" t="s">
        <v>85</v>
      </c>
      <c r="AG10" s="5" t="s">
        <v>38</v>
      </c>
      <c r="AH10" s="5" t="s">
        <v>1</v>
      </c>
      <c r="AI10" s="8" t="s">
        <v>100</v>
      </c>
      <c r="AJ10" s="5" t="s">
        <v>0</v>
      </c>
      <c r="AK10" s="5" t="s">
        <v>44</v>
      </c>
      <c r="AL10" s="5" t="s">
        <v>85</v>
      </c>
      <c r="AM10" s="5" t="s">
        <v>38</v>
      </c>
      <c r="AN10" s="5" t="s">
        <v>1</v>
      </c>
      <c r="AO10" s="5" t="s">
        <v>100</v>
      </c>
      <c r="AP10" s="1" t="s">
        <v>101</v>
      </c>
      <c r="AQ10" s="1">
        <f>COUNT(AQ11:AQ100)</f>
        <v>0</v>
      </c>
      <c r="AR10" s="1" t="s">
        <v>107</v>
      </c>
      <c r="AS10" s="1">
        <f>COUNT(AS11:AS100)</f>
        <v>0</v>
      </c>
      <c r="AT10" s="1" t="s">
        <v>108</v>
      </c>
      <c r="AU10" s="1">
        <f>COUNT(AU11:AU100)</f>
        <v>0</v>
      </c>
      <c r="AV10" s="1" t="s">
        <v>109</v>
      </c>
      <c r="AW10" s="1">
        <f>COUNT(AW11:AW100)</f>
        <v>0</v>
      </c>
      <c r="AY10" s="254" t="s">
        <v>1072</v>
      </c>
    </row>
    <row r="11" spans="1:51">
      <c r="A11" s="27">
        <v>1</v>
      </c>
      <c r="B11" s="259"/>
      <c r="C11" s="155"/>
      <c r="D11" s="50"/>
      <c r="E11" s="50"/>
      <c r="F11" s="50"/>
      <c r="G11" s="239"/>
      <c r="H11" s="253"/>
      <c r="I11" s="245"/>
      <c r="J11" s="50"/>
      <c r="K11" s="302"/>
      <c r="L11" s="51"/>
      <c r="M11" s="300"/>
      <c r="N11" s="304"/>
      <c r="O11" s="51"/>
      <c r="P11" s="300"/>
      <c r="Q11" s="304"/>
      <c r="R11" s="133"/>
      <c r="S11" s="262"/>
      <c r="T11" s="516"/>
      <c r="U11" s="517"/>
      <c r="V11" s="516"/>
      <c r="W11" s="517"/>
      <c r="AA11" s="53"/>
      <c r="AB11" s="54"/>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54" t="s">
        <v>1073</v>
      </c>
    </row>
    <row r="12" spans="1:51">
      <c r="A12" s="27">
        <v>2</v>
      </c>
      <c r="B12" s="259"/>
      <c r="C12" s="155"/>
      <c r="D12" s="50"/>
      <c r="E12" s="50"/>
      <c r="F12" s="50"/>
      <c r="G12" s="239"/>
      <c r="H12" s="253"/>
      <c r="I12" s="245"/>
      <c r="J12" s="50"/>
      <c r="K12" s="302"/>
      <c r="L12" s="51"/>
      <c r="M12" s="300"/>
      <c r="N12" s="304"/>
      <c r="O12" s="51"/>
      <c r="P12" s="300"/>
      <c r="Q12" s="304"/>
      <c r="R12" s="133"/>
      <c r="S12" s="262"/>
      <c r="T12" s="516"/>
      <c r="U12" s="517"/>
      <c r="V12" s="516"/>
      <c r="W12" s="517"/>
      <c r="Z12" s="1" t="s">
        <v>2</v>
      </c>
      <c r="AA12" s="55" t="str">
        <f>IF(種目情報!A4="","",種目情報!A4)</f>
        <v>男100m</v>
      </c>
      <c r="AB12" s="56" t="str">
        <f>IF(種目情報!E4="","",種目情報!E4)</f>
        <v>女100m</v>
      </c>
      <c r="AC12" s="1" t="s">
        <v>48</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54" t="s">
        <v>1074</v>
      </c>
    </row>
    <row r="13" spans="1:51">
      <c r="A13" s="27">
        <v>3</v>
      </c>
      <c r="B13" s="259"/>
      <c r="C13" s="155"/>
      <c r="D13" s="50"/>
      <c r="E13" s="50"/>
      <c r="F13" s="50"/>
      <c r="G13" s="239"/>
      <c r="H13" s="253"/>
      <c r="I13" s="245"/>
      <c r="J13" s="50"/>
      <c r="K13" s="302"/>
      <c r="L13" s="51"/>
      <c r="M13" s="300"/>
      <c r="N13" s="304"/>
      <c r="O13" s="51"/>
      <c r="P13" s="300"/>
      <c r="Q13" s="304"/>
      <c r="R13" s="133"/>
      <c r="S13" s="262"/>
      <c r="T13" s="516"/>
      <c r="U13" s="517"/>
      <c r="V13" s="516"/>
      <c r="W13" s="517"/>
      <c r="Z13" s="1" t="s">
        <v>47</v>
      </c>
      <c r="AA13" s="55" t="str">
        <f>IF(種目情報!A5="","",種目情報!A5)</f>
        <v>男200m</v>
      </c>
      <c r="AB13" s="56" t="str">
        <f>IF(種目情報!E5="","",種目情報!E5)</f>
        <v>女200m</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54" t="s">
        <v>1075</v>
      </c>
    </row>
    <row r="14" spans="1:51">
      <c r="A14" s="27">
        <v>4</v>
      </c>
      <c r="B14" s="259"/>
      <c r="C14" s="155"/>
      <c r="D14" s="50"/>
      <c r="E14" s="50"/>
      <c r="F14" s="50"/>
      <c r="G14" s="239"/>
      <c r="H14" s="253"/>
      <c r="I14" s="245"/>
      <c r="J14" s="50"/>
      <c r="K14" s="302"/>
      <c r="L14" s="51"/>
      <c r="M14" s="300"/>
      <c r="N14" s="304"/>
      <c r="O14" s="51"/>
      <c r="P14" s="300"/>
      <c r="Q14" s="304"/>
      <c r="R14" s="133"/>
      <c r="S14" s="262"/>
      <c r="T14" s="516"/>
      <c r="U14" s="517"/>
      <c r="V14" s="516"/>
      <c r="W14" s="517"/>
      <c r="AA14" s="55" t="str">
        <f>IF(種目情報!A6="","",種目情報!A6)</f>
        <v>男400m</v>
      </c>
      <c r="AB14" s="56" t="str">
        <f>IF(種目情報!E6="","",種目情報!E6)</f>
        <v>女400m</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54" t="s">
        <v>1076</v>
      </c>
    </row>
    <row r="15" spans="1:51">
      <c r="A15" s="27">
        <v>5</v>
      </c>
      <c r="B15" s="259"/>
      <c r="C15" s="155"/>
      <c r="D15" s="50"/>
      <c r="E15" s="50"/>
      <c r="F15" s="50"/>
      <c r="G15" s="239"/>
      <c r="H15" s="253"/>
      <c r="I15" s="245"/>
      <c r="J15" s="50"/>
      <c r="K15" s="302"/>
      <c r="L15" s="51"/>
      <c r="M15" s="300"/>
      <c r="N15" s="304"/>
      <c r="O15" s="51"/>
      <c r="P15" s="300"/>
      <c r="Q15" s="304"/>
      <c r="R15" s="133"/>
      <c r="S15" s="262"/>
      <c r="T15" s="516"/>
      <c r="U15" s="517"/>
      <c r="V15" s="516"/>
      <c r="W15" s="517"/>
      <c r="AA15" s="55" t="str">
        <f>IF(種目情報!A7="","",種目情報!A7)</f>
        <v>男800m</v>
      </c>
      <c r="AB15" s="56" t="str">
        <f>IF(種目情報!E7="","",種目情報!E7)</f>
        <v>女800m</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54" t="s">
        <v>1077</v>
      </c>
    </row>
    <row r="16" spans="1:51">
      <c r="A16" s="27">
        <v>6</v>
      </c>
      <c r="B16" s="259"/>
      <c r="C16" s="155"/>
      <c r="D16" s="50"/>
      <c r="E16" s="50"/>
      <c r="F16" s="50"/>
      <c r="G16" s="239"/>
      <c r="H16" s="253"/>
      <c r="I16" s="245"/>
      <c r="J16" s="50"/>
      <c r="K16" s="302"/>
      <c r="L16" s="51"/>
      <c r="M16" s="300"/>
      <c r="N16" s="304"/>
      <c r="O16" s="51"/>
      <c r="P16" s="300"/>
      <c r="Q16" s="304"/>
      <c r="R16" s="133"/>
      <c r="S16" s="262"/>
      <c r="T16" s="516"/>
      <c r="U16" s="517"/>
      <c r="V16" s="516"/>
      <c r="W16" s="517"/>
      <c r="AA16" s="55" t="str">
        <f>IF(種目情報!A8="","",種目情報!A8)</f>
        <v>男1500m</v>
      </c>
      <c r="AB16" s="56" t="str">
        <f>IF(種目情報!E8="","",種目情報!E8)</f>
        <v>女1500m</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54" t="s">
        <v>1078</v>
      </c>
    </row>
    <row r="17" spans="1:51">
      <c r="A17" s="27">
        <v>7</v>
      </c>
      <c r="B17" s="259"/>
      <c r="C17" s="155"/>
      <c r="D17" s="50"/>
      <c r="E17" s="50"/>
      <c r="F17" s="50"/>
      <c r="G17" s="239"/>
      <c r="H17" s="253"/>
      <c r="I17" s="245"/>
      <c r="J17" s="50"/>
      <c r="K17" s="302"/>
      <c r="L17" s="51"/>
      <c r="M17" s="300"/>
      <c r="N17" s="304"/>
      <c r="O17" s="51"/>
      <c r="P17" s="300"/>
      <c r="Q17" s="304"/>
      <c r="R17" s="133"/>
      <c r="S17" s="262"/>
      <c r="T17" s="516"/>
      <c r="U17" s="517"/>
      <c r="V17" s="516"/>
      <c r="W17" s="517"/>
      <c r="Z17" s="1" t="s">
        <v>791</v>
      </c>
      <c r="AA17" s="55" t="str">
        <f>IF(種目情報!A9="","",種目情報!A9)</f>
        <v>男5000m</v>
      </c>
      <c r="AB17" s="56" t="str">
        <f>IF(種目情報!E9="","",種目情報!E9)</f>
        <v>女5000m</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54" t="s">
        <v>1079</v>
      </c>
    </row>
    <row r="18" spans="1:51">
      <c r="A18" s="27">
        <v>8</v>
      </c>
      <c r="B18" s="259"/>
      <c r="C18" s="155"/>
      <c r="D18" s="50"/>
      <c r="E18" s="50"/>
      <c r="F18" s="50"/>
      <c r="G18" s="239"/>
      <c r="H18" s="253"/>
      <c r="I18" s="245"/>
      <c r="J18" s="50"/>
      <c r="K18" s="302"/>
      <c r="L18" s="51"/>
      <c r="M18" s="300"/>
      <c r="N18" s="304"/>
      <c r="O18" s="51"/>
      <c r="P18" s="300"/>
      <c r="Q18" s="304"/>
      <c r="R18" s="133"/>
      <c r="S18" s="262"/>
      <c r="T18" s="516"/>
      <c r="U18" s="517"/>
      <c r="V18" s="516"/>
      <c r="W18" s="517"/>
      <c r="Z18" s="1" t="s">
        <v>792</v>
      </c>
      <c r="AA18" s="55" t="str">
        <f>IF(種目情報!A10="","",種目情報!A10)</f>
        <v>男110mH(1.067m)</v>
      </c>
      <c r="AB18" s="56" t="str">
        <f>IF(種目情報!E10="","",種目情報!E10)</f>
        <v>女100mH(0.838m)</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54" t="s">
        <v>1080</v>
      </c>
    </row>
    <row r="19" spans="1:51">
      <c r="A19" s="27">
        <v>9</v>
      </c>
      <c r="B19" s="259"/>
      <c r="C19" s="155"/>
      <c r="D19" s="50"/>
      <c r="E19" s="50"/>
      <c r="F19" s="50"/>
      <c r="G19" s="239"/>
      <c r="H19" s="253"/>
      <c r="I19" s="245"/>
      <c r="J19" s="50"/>
      <c r="K19" s="302"/>
      <c r="L19" s="51"/>
      <c r="M19" s="300"/>
      <c r="N19" s="304"/>
      <c r="O19" s="51"/>
      <c r="P19" s="300"/>
      <c r="Q19" s="304"/>
      <c r="R19" s="133"/>
      <c r="S19" s="262"/>
      <c r="T19" s="516"/>
      <c r="U19" s="517"/>
      <c r="V19" s="516"/>
      <c r="W19" s="517"/>
      <c r="Z19" s="1" t="s">
        <v>793</v>
      </c>
      <c r="AA19" s="55" t="str">
        <f>IF(種目情報!A11="","",種目情報!A11)</f>
        <v>男400mH(0.914m)</v>
      </c>
      <c r="AB19" s="56" t="str">
        <f>IF(種目情報!E11="","",種目情報!E11)</f>
        <v>女400mH(0.762m)</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54" t="s">
        <v>1081</v>
      </c>
    </row>
    <row r="20" spans="1:51">
      <c r="A20" s="27">
        <v>10</v>
      </c>
      <c r="B20" s="259"/>
      <c r="C20" s="131"/>
      <c r="D20" s="50"/>
      <c r="E20" s="50"/>
      <c r="F20" s="50"/>
      <c r="G20" s="239"/>
      <c r="H20" s="253"/>
      <c r="I20" s="245"/>
      <c r="J20" s="50"/>
      <c r="K20" s="302"/>
      <c r="L20" s="51"/>
      <c r="M20" s="300"/>
      <c r="N20" s="304"/>
      <c r="O20" s="51"/>
      <c r="P20" s="300"/>
      <c r="Q20" s="304"/>
      <c r="R20" s="133"/>
      <c r="S20" s="262"/>
      <c r="T20" s="516"/>
      <c r="U20" s="517"/>
      <c r="V20" s="516"/>
      <c r="W20" s="517"/>
      <c r="Z20" s="1" t="s">
        <v>794</v>
      </c>
      <c r="AA20" s="55" t="str">
        <f>IF(種目情報!A12="","",種目情報!A12)</f>
        <v>男3000mSC(0.914m)</v>
      </c>
      <c r="AB20" s="56" t="str">
        <f>IF(種目情報!E12="","",種目情報!E12)</f>
        <v>女走高跳</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54" t="s">
        <v>1082</v>
      </c>
    </row>
    <row r="21" spans="1:51">
      <c r="A21" s="27">
        <v>11</v>
      </c>
      <c r="B21" s="259"/>
      <c r="C21" s="131"/>
      <c r="D21" s="50"/>
      <c r="E21" s="50"/>
      <c r="F21" s="50"/>
      <c r="G21" s="239"/>
      <c r="H21" s="253"/>
      <c r="I21" s="245"/>
      <c r="J21" s="50"/>
      <c r="K21" s="302"/>
      <c r="L21" s="51"/>
      <c r="M21" s="300"/>
      <c r="N21" s="304"/>
      <c r="O21" s="51"/>
      <c r="P21" s="300"/>
      <c r="Q21" s="304"/>
      <c r="R21" s="133"/>
      <c r="S21" s="262"/>
      <c r="T21" s="516"/>
      <c r="U21" s="517"/>
      <c r="V21" s="512"/>
      <c r="W21" s="513"/>
      <c r="Z21" s="1" t="s">
        <v>795</v>
      </c>
      <c r="AA21" s="55" t="str">
        <f>IF(種目情報!A13="","",種目情報!A13)</f>
        <v>男走高跳</v>
      </c>
      <c r="AB21" s="56" t="str">
        <f>IF(種目情報!E13="","",種目情報!E13)</f>
        <v>女棒高跳</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54" t="s">
        <v>1083</v>
      </c>
    </row>
    <row r="22" spans="1:51">
      <c r="A22" s="27">
        <v>12</v>
      </c>
      <c r="B22" s="259"/>
      <c r="C22" s="131"/>
      <c r="D22" s="50"/>
      <c r="E22" s="50"/>
      <c r="F22" s="50"/>
      <c r="G22" s="239"/>
      <c r="H22" s="253"/>
      <c r="I22" s="245"/>
      <c r="J22" s="50"/>
      <c r="K22" s="302"/>
      <c r="L22" s="51"/>
      <c r="M22" s="300"/>
      <c r="N22" s="304"/>
      <c r="O22" s="51"/>
      <c r="P22" s="300"/>
      <c r="Q22" s="304"/>
      <c r="R22" s="133"/>
      <c r="S22" s="262"/>
      <c r="T22" s="516"/>
      <c r="U22" s="517"/>
      <c r="V22" s="512"/>
      <c r="W22" s="513"/>
      <c r="Z22" s="1" t="s">
        <v>796</v>
      </c>
      <c r="AA22" s="55" t="str">
        <f>IF(種目情報!A14="","",種目情報!A14)</f>
        <v>男棒高跳</v>
      </c>
      <c r="AB22" s="56" t="str">
        <f>IF(種目情報!E14="","",種目情報!E14)</f>
        <v>女走幅跳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54" t="s">
        <v>1084</v>
      </c>
    </row>
    <row r="23" spans="1:51">
      <c r="A23" s="27">
        <v>13</v>
      </c>
      <c r="B23" s="259"/>
      <c r="C23" s="131"/>
      <c r="D23" s="50"/>
      <c r="E23" s="50"/>
      <c r="F23" s="50"/>
      <c r="G23" s="239"/>
      <c r="H23" s="253"/>
      <c r="I23" s="245"/>
      <c r="J23" s="50"/>
      <c r="K23" s="302"/>
      <c r="L23" s="51"/>
      <c r="M23" s="300"/>
      <c r="N23" s="304"/>
      <c r="O23" s="51"/>
      <c r="P23" s="300"/>
      <c r="Q23" s="304"/>
      <c r="R23" s="133"/>
      <c r="S23" s="262"/>
      <c r="T23" s="516"/>
      <c r="U23" s="517"/>
      <c r="V23" s="512"/>
      <c r="W23" s="513"/>
      <c r="Z23" s="1" t="s">
        <v>797</v>
      </c>
      <c r="AA23" s="55" t="str">
        <f>IF(種目情報!A15="","",種目情報!A15)</f>
        <v>男走幅跳</v>
      </c>
      <c r="AB23" s="56" t="str">
        <f>IF(種目情報!E15="","",種目情報!E15)</f>
        <v>女三段跳</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54" t="s">
        <v>1085</v>
      </c>
    </row>
    <row r="24" spans="1:51">
      <c r="A24" s="27">
        <v>14</v>
      </c>
      <c r="B24" s="259"/>
      <c r="C24" s="131"/>
      <c r="D24" s="50"/>
      <c r="E24" s="50"/>
      <c r="F24" s="50"/>
      <c r="G24" s="239"/>
      <c r="H24" s="253"/>
      <c r="I24" s="245"/>
      <c r="J24" s="50"/>
      <c r="K24" s="302"/>
      <c r="L24" s="51"/>
      <c r="M24" s="300"/>
      <c r="N24" s="304"/>
      <c r="O24" s="51"/>
      <c r="P24" s="300"/>
      <c r="Q24" s="304"/>
      <c r="R24" s="133"/>
      <c r="S24" s="262"/>
      <c r="T24" s="516"/>
      <c r="U24" s="517"/>
      <c r="V24" s="512"/>
      <c r="W24" s="513"/>
      <c r="Z24" s="1" t="s">
        <v>798</v>
      </c>
      <c r="AA24" s="55" t="str">
        <f>IF(種目情報!A16="","",種目情報!A16)</f>
        <v>男三段跳</v>
      </c>
      <c r="AB24" s="56" t="str">
        <f>IF(種目情報!E16="","",種目情報!E16)</f>
        <v>女砲丸投(4.000kg)</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54" t="s">
        <v>1086</v>
      </c>
    </row>
    <row r="25" spans="1:51">
      <c r="A25" s="27">
        <v>15</v>
      </c>
      <c r="B25" s="259"/>
      <c r="C25" s="131"/>
      <c r="D25" s="50"/>
      <c r="E25" s="50"/>
      <c r="F25" s="50"/>
      <c r="G25" s="239"/>
      <c r="H25" s="253"/>
      <c r="I25" s="245"/>
      <c r="J25" s="50"/>
      <c r="K25" s="302"/>
      <c r="L25" s="51"/>
      <c r="M25" s="300"/>
      <c r="N25" s="304"/>
      <c r="O25" s="51"/>
      <c r="P25" s="300"/>
      <c r="Q25" s="304"/>
      <c r="R25" s="133"/>
      <c r="S25" s="262"/>
      <c r="T25" s="516"/>
      <c r="U25" s="517"/>
      <c r="V25" s="512"/>
      <c r="W25" s="513"/>
      <c r="Z25" s="1" t="s">
        <v>799</v>
      </c>
      <c r="AA25" s="55" t="str">
        <f>IF(種目情報!A17="","",種目情報!A17)</f>
        <v>男砲丸投(7.260kg)</v>
      </c>
      <c r="AB25" s="56" t="str">
        <f>IF(種目情報!E17="","",種目情報!E17)</f>
        <v>女円盤投(1.000kg)</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54" t="s">
        <v>1087</v>
      </c>
    </row>
    <row r="26" spans="1:51">
      <c r="A26" s="27">
        <v>16</v>
      </c>
      <c r="B26" s="259"/>
      <c r="C26" s="131"/>
      <c r="D26" s="50"/>
      <c r="E26" s="50"/>
      <c r="F26" s="50"/>
      <c r="G26" s="239"/>
      <c r="H26" s="253"/>
      <c r="I26" s="245"/>
      <c r="J26" s="50"/>
      <c r="K26" s="302"/>
      <c r="L26" s="51"/>
      <c r="M26" s="300"/>
      <c r="N26" s="304"/>
      <c r="O26" s="51"/>
      <c r="P26" s="300"/>
      <c r="Q26" s="304"/>
      <c r="R26" s="133"/>
      <c r="S26" s="262"/>
      <c r="T26" s="516"/>
      <c r="U26" s="517"/>
      <c r="V26" s="512"/>
      <c r="W26" s="513"/>
      <c r="Z26" s="1" t="s">
        <v>800</v>
      </c>
      <c r="AA26" s="55" t="str">
        <f>IF(種目情報!A18="","",種目情報!A18)</f>
        <v>男円盤投(2.000kg)</v>
      </c>
      <c r="AB26" s="56" t="str">
        <f>IF(種目情報!E18="","",種目情報!E18)</f>
        <v>女ハンマー投(4.000kg)</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54" t="s">
        <v>1088</v>
      </c>
    </row>
    <row r="27" spans="1:51">
      <c r="A27" s="27">
        <v>17</v>
      </c>
      <c r="B27" s="259"/>
      <c r="C27" s="131"/>
      <c r="D27" s="50"/>
      <c r="E27" s="50"/>
      <c r="F27" s="50"/>
      <c r="G27" s="239"/>
      <c r="H27" s="253"/>
      <c r="I27" s="245"/>
      <c r="J27" s="50"/>
      <c r="K27" s="302"/>
      <c r="L27" s="51"/>
      <c r="M27" s="300"/>
      <c r="N27" s="304"/>
      <c r="O27" s="51"/>
      <c r="P27" s="300"/>
      <c r="Q27" s="304"/>
      <c r="R27" s="133"/>
      <c r="S27" s="262"/>
      <c r="T27" s="516"/>
      <c r="U27" s="517"/>
      <c r="V27" s="512"/>
      <c r="W27" s="513"/>
      <c r="Z27" s="1" t="s">
        <v>801</v>
      </c>
      <c r="AA27" s="55" t="str">
        <f>IF(種目情報!A19="","",種目情報!A19)</f>
        <v>男ハンマー投(7.260kg)</v>
      </c>
      <c r="AB27" s="56" t="str">
        <f>IF(種目情報!E19="","",種目情報!E19)</f>
        <v>女やり投(0.600kg)</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54" t="s">
        <v>1089</v>
      </c>
    </row>
    <row r="28" spans="1:51">
      <c r="A28" s="27">
        <v>18</v>
      </c>
      <c r="B28" s="259"/>
      <c r="C28" s="131"/>
      <c r="D28" s="50"/>
      <c r="E28" s="50"/>
      <c r="F28" s="50"/>
      <c r="G28" s="239"/>
      <c r="H28" s="253"/>
      <c r="I28" s="245"/>
      <c r="J28" s="50"/>
      <c r="K28" s="302"/>
      <c r="L28" s="51"/>
      <c r="M28" s="300"/>
      <c r="N28" s="304"/>
      <c r="O28" s="51"/>
      <c r="P28" s="300"/>
      <c r="Q28" s="304"/>
      <c r="R28" s="133"/>
      <c r="S28" s="262"/>
      <c r="T28" s="516"/>
      <c r="U28" s="517"/>
      <c r="V28" s="512"/>
      <c r="W28" s="513"/>
      <c r="Z28" s="1" t="s">
        <v>802</v>
      </c>
      <c r="AA28" s="55" t="str">
        <f>IF(種目情報!A20="","",種目情報!A20)</f>
        <v>男やり投(0.800kg)</v>
      </c>
      <c r="AB28" s="56"/>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54" t="s">
        <v>1090</v>
      </c>
    </row>
    <row r="29" spans="1:51">
      <c r="A29" s="27">
        <v>19</v>
      </c>
      <c r="B29" s="259"/>
      <c r="C29" s="131"/>
      <c r="D29" s="50"/>
      <c r="E29" s="50"/>
      <c r="F29" s="50"/>
      <c r="G29" s="239"/>
      <c r="H29" s="253"/>
      <c r="I29" s="245"/>
      <c r="J29" s="50"/>
      <c r="K29" s="302"/>
      <c r="L29" s="51"/>
      <c r="M29" s="300"/>
      <c r="N29" s="304"/>
      <c r="O29" s="51"/>
      <c r="P29" s="300"/>
      <c r="Q29" s="304"/>
      <c r="R29" s="133"/>
      <c r="S29" s="262"/>
      <c r="T29" s="516"/>
      <c r="U29" s="517"/>
      <c r="V29" s="512"/>
      <c r="W29" s="513"/>
      <c r="Z29" s="1" t="s">
        <v>1301</v>
      </c>
      <c r="AA29" s="55"/>
      <c r="AB29" s="56"/>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54" t="s">
        <v>1091</v>
      </c>
    </row>
    <row r="30" spans="1:51">
      <c r="A30" s="27">
        <v>20</v>
      </c>
      <c r="B30" s="259"/>
      <c r="C30" s="131"/>
      <c r="D30" s="50"/>
      <c r="E30" s="50"/>
      <c r="F30" s="50"/>
      <c r="G30" s="239"/>
      <c r="H30" s="253"/>
      <c r="I30" s="245"/>
      <c r="J30" s="50"/>
      <c r="K30" s="302"/>
      <c r="L30" s="51"/>
      <c r="M30" s="300"/>
      <c r="N30" s="304"/>
      <c r="O30" s="51"/>
      <c r="P30" s="300"/>
      <c r="Q30" s="304"/>
      <c r="R30" s="133"/>
      <c r="S30" s="262"/>
      <c r="T30" s="516"/>
      <c r="U30" s="517"/>
      <c r="V30" s="512"/>
      <c r="W30" s="513"/>
      <c r="Z30" s="1" t="s">
        <v>803</v>
      </c>
      <c r="AA30" s="55" t="str">
        <f>IF(種目情報!A22="","",種目情報!A22)</f>
        <v>　１日目 一般高校</v>
      </c>
      <c r="AB30" s="56" t="str">
        <f>IF(種目情報!E22="","",種目情報!E22)</f>
        <v>　１日目 一般高校</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54" t="s">
        <v>1092</v>
      </c>
    </row>
    <row r="31" spans="1:51">
      <c r="A31" s="27">
        <v>21</v>
      </c>
      <c r="B31" s="259"/>
      <c r="C31" s="131"/>
      <c r="D31" s="50"/>
      <c r="E31" s="50"/>
      <c r="F31" s="50"/>
      <c r="G31" s="239"/>
      <c r="H31" s="253"/>
      <c r="I31" s="245"/>
      <c r="J31" s="50"/>
      <c r="K31" s="302"/>
      <c r="L31" s="51"/>
      <c r="M31" s="300"/>
      <c r="N31" s="304"/>
      <c r="O31" s="51"/>
      <c r="P31" s="300"/>
      <c r="Q31" s="304"/>
      <c r="R31" s="133"/>
      <c r="S31" s="262"/>
      <c r="T31" s="516"/>
      <c r="U31" s="517"/>
      <c r="V31" s="512"/>
      <c r="W31" s="513"/>
      <c r="Z31" s="1" t="s">
        <v>804</v>
      </c>
      <c r="AA31" s="55" t="str">
        <f>IF(種目情報!A23="","",種目情報!A23)</f>
        <v>男100m</v>
      </c>
      <c r="AB31" s="56" t="str">
        <f>IF(種目情報!E23="","",種目情報!E23)</f>
        <v>女100m</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54" t="s">
        <v>1093</v>
      </c>
    </row>
    <row r="32" spans="1:51">
      <c r="A32" s="27">
        <v>22</v>
      </c>
      <c r="B32" s="259"/>
      <c r="C32" s="131"/>
      <c r="D32" s="50"/>
      <c r="E32" s="50"/>
      <c r="F32" s="50"/>
      <c r="G32" s="239"/>
      <c r="H32" s="253"/>
      <c r="I32" s="245"/>
      <c r="J32" s="50"/>
      <c r="K32" s="302"/>
      <c r="L32" s="51"/>
      <c r="M32" s="300"/>
      <c r="N32" s="304"/>
      <c r="O32" s="51"/>
      <c r="P32" s="300"/>
      <c r="Q32" s="304"/>
      <c r="R32" s="133"/>
      <c r="S32" s="262"/>
      <c r="T32" s="516"/>
      <c r="U32" s="517"/>
      <c r="V32" s="512"/>
      <c r="W32" s="513"/>
      <c r="Z32" s="1" t="s">
        <v>805</v>
      </c>
      <c r="AA32" s="55" t="str">
        <f>IF(種目情報!A24="","",種目情報!A24)</f>
        <v>男400m</v>
      </c>
      <c r="AB32" s="56" t="str">
        <f>IF(種目情報!E24="","",種目情報!E24)</f>
        <v>女400m</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54" t="s">
        <v>1094</v>
      </c>
    </row>
    <row r="33" spans="1:51">
      <c r="A33" s="27">
        <v>23</v>
      </c>
      <c r="B33" s="259"/>
      <c r="C33" s="131"/>
      <c r="D33" s="50"/>
      <c r="E33" s="50"/>
      <c r="F33" s="50"/>
      <c r="G33" s="239"/>
      <c r="H33" s="253"/>
      <c r="I33" s="245"/>
      <c r="J33" s="50"/>
      <c r="K33" s="302"/>
      <c r="L33" s="51"/>
      <c r="M33" s="300"/>
      <c r="N33" s="304"/>
      <c r="O33" s="51"/>
      <c r="P33" s="300"/>
      <c r="Q33" s="304"/>
      <c r="R33" s="133"/>
      <c r="S33" s="262"/>
      <c r="T33" s="516"/>
      <c r="U33" s="517"/>
      <c r="V33" s="512"/>
      <c r="W33" s="513"/>
      <c r="Z33" s="1" t="s">
        <v>806</v>
      </c>
      <c r="AA33" s="55" t="str">
        <f>IF(種目情報!A25="","",種目情報!A25)</f>
        <v>男1500m</v>
      </c>
      <c r="AB33" s="56" t="str">
        <f>IF(種目情報!E25="","",種目情報!E25)</f>
        <v>女1500m</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54" t="s">
        <v>1095</v>
      </c>
    </row>
    <row r="34" spans="1:51">
      <c r="A34" s="27">
        <v>24</v>
      </c>
      <c r="B34" s="259"/>
      <c r="C34" s="131"/>
      <c r="D34" s="50"/>
      <c r="E34" s="50"/>
      <c r="F34" s="50"/>
      <c r="G34" s="239"/>
      <c r="H34" s="253"/>
      <c r="I34" s="245"/>
      <c r="J34" s="50"/>
      <c r="K34" s="302"/>
      <c r="L34" s="51"/>
      <c r="M34" s="300"/>
      <c r="N34" s="304"/>
      <c r="O34" s="51"/>
      <c r="P34" s="300"/>
      <c r="Q34" s="304"/>
      <c r="R34" s="133"/>
      <c r="S34" s="262"/>
      <c r="T34" s="516"/>
      <c r="U34" s="517"/>
      <c r="V34" s="512"/>
      <c r="W34" s="513"/>
      <c r="Z34" s="1" t="s">
        <v>807</v>
      </c>
      <c r="AA34" s="55" t="str">
        <f>IF(種目情報!A26="","",種目情報!A26)</f>
        <v>男110mH(1.067m)</v>
      </c>
      <c r="AB34" s="56" t="str">
        <f>IF(種目情報!E26="","",種目情報!E26)</f>
        <v>女100mH(0.838m)</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54" t="s">
        <v>1096</v>
      </c>
    </row>
    <row r="35" spans="1:51">
      <c r="A35" s="27">
        <v>25</v>
      </c>
      <c r="B35" s="259"/>
      <c r="C35" s="131"/>
      <c r="D35" s="50"/>
      <c r="E35" s="50"/>
      <c r="F35" s="50"/>
      <c r="G35" s="239"/>
      <c r="H35" s="253"/>
      <c r="I35" s="245"/>
      <c r="J35" s="50"/>
      <c r="K35" s="302"/>
      <c r="L35" s="51"/>
      <c r="M35" s="300"/>
      <c r="N35" s="304"/>
      <c r="O35" s="51"/>
      <c r="P35" s="300"/>
      <c r="Q35" s="304"/>
      <c r="R35" s="133"/>
      <c r="S35" s="262"/>
      <c r="T35" s="516"/>
      <c r="U35" s="517"/>
      <c r="V35" s="512"/>
      <c r="W35" s="513"/>
      <c r="Z35" s="1" t="s">
        <v>808</v>
      </c>
      <c r="AA35" s="55" t="str">
        <f>IF(種目情報!A27="","",種目情報!A27)</f>
        <v>男3000mSC(0.914m)</v>
      </c>
      <c r="AB35" s="56" t="str">
        <f>IF(種目情報!E27="","",種目情報!E27)</f>
        <v>女棒高跳</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54" t="s">
        <v>1097</v>
      </c>
    </row>
    <row r="36" spans="1:51">
      <c r="A36" s="27">
        <v>26</v>
      </c>
      <c r="B36" s="259"/>
      <c r="C36" s="131"/>
      <c r="D36" s="50"/>
      <c r="E36" s="50"/>
      <c r="F36" s="50"/>
      <c r="G36" s="239"/>
      <c r="H36" s="253"/>
      <c r="I36" s="245"/>
      <c r="J36" s="50"/>
      <c r="K36" s="302"/>
      <c r="L36" s="51"/>
      <c r="M36" s="300"/>
      <c r="N36" s="304"/>
      <c r="O36" s="51"/>
      <c r="P36" s="300"/>
      <c r="Q36" s="304"/>
      <c r="R36" s="133"/>
      <c r="S36" s="262"/>
      <c r="T36" s="516"/>
      <c r="U36" s="517"/>
      <c r="V36" s="512"/>
      <c r="W36" s="513"/>
      <c r="AA36" s="55" t="str">
        <f>IF(種目情報!A28="","",種目情報!A28)</f>
        <v>男棒高跳</v>
      </c>
      <c r="AB36" s="56" t="str">
        <f>IF(種目情報!E28="","",種目情報!E28)</f>
        <v>女走幅跳</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54" t="s">
        <v>1098</v>
      </c>
    </row>
    <row r="37" spans="1:51">
      <c r="A37" s="27">
        <v>27</v>
      </c>
      <c r="B37" s="259"/>
      <c r="C37" s="131"/>
      <c r="D37" s="50"/>
      <c r="E37" s="50"/>
      <c r="F37" s="50"/>
      <c r="G37" s="239"/>
      <c r="H37" s="253"/>
      <c r="I37" s="245"/>
      <c r="J37" s="50"/>
      <c r="K37" s="302"/>
      <c r="L37" s="51"/>
      <c r="M37" s="300"/>
      <c r="N37" s="304"/>
      <c r="O37" s="51"/>
      <c r="P37" s="300"/>
      <c r="Q37" s="304"/>
      <c r="R37" s="133"/>
      <c r="S37" s="262"/>
      <c r="T37" s="516"/>
      <c r="U37" s="517"/>
      <c r="V37" s="512"/>
      <c r="W37" s="513"/>
      <c r="AA37" s="55" t="str">
        <f>IF(種目情報!A29="","",種目情報!A29)</f>
        <v>男三段跳</v>
      </c>
      <c r="AB37" s="56" t="str">
        <f>IF(種目情報!E29="","",種目情報!E29)</f>
        <v>女砲丸投(4.000kg)</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54" t="s">
        <v>1099</v>
      </c>
    </row>
    <row r="38" spans="1:51">
      <c r="A38" s="27">
        <v>28</v>
      </c>
      <c r="B38" s="259"/>
      <c r="C38" s="131"/>
      <c r="D38" s="50"/>
      <c r="E38" s="50"/>
      <c r="F38" s="50"/>
      <c r="G38" s="239"/>
      <c r="H38" s="253"/>
      <c r="I38" s="245"/>
      <c r="J38" s="50"/>
      <c r="K38" s="302"/>
      <c r="L38" s="51"/>
      <c r="M38" s="300"/>
      <c r="N38" s="304"/>
      <c r="O38" s="51"/>
      <c r="P38" s="300"/>
      <c r="Q38" s="304"/>
      <c r="R38" s="133"/>
      <c r="S38" s="262"/>
      <c r="T38" s="516"/>
      <c r="U38" s="517"/>
      <c r="V38" s="512"/>
      <c r="W38" s="513"/>
      <c r="AA38" s="55" t="str">
        <f>IF(種目情報!A30="","",種目情報!A30)</f>
        <v>男砲丸投(7.260kg)</v>
      </c>
      <c r="AB38" s="56" t="str">
        <f>IF(種目情報!E30="","",種目情報!E30)</f>
        <v>女やり投(0.600kg)</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54" t="s">
        <v>1100</v>
      </c>
    </row>
    <row r="39" spans="1:51">
      <c r="A39" s="27">
        <v>29</v>
      </c>
      <c r="B39" s="259"/>
      <c r="C39" s="131"/>
      <c r="D39" s="50"/>
      <c r="E39" s="50"/>
      <c r="F39" s="50"/>
      <c r="G39" s="239"/>
      <c r="H39" s="253"/>
      <c r="I39" s="245"/>
      <c r="J39" s="50"/>
      <c r="K39" s="302"/>
      <c r="L39" s="51"/>
      <c r="M39" s="300"/>
      <c r="N39" s="304"/>
      <c r="O39" s="51"/>
      <c r="P39" s="300"/>
      <c r="Q39" s="304"/>
      <c r="R39" s="133"/>
      <c r="S39" s="262"/>
      <c r="T39" s="516"/>
      <c r="U39" s="517"/>
      <c r="V39" s="512"/>
      <c r="W39" s="513"/>
      <c r="AA39" s="55" t="str">
        <f>IF(種目情報!A31="","",種目情報!A31)</f>
        <v>男やり投(0.800kg)</v>
      </c>
      <c r="AB39" s="56" t="str">
        <f>IF(種目情報!E31="","",種目情報!E31)</f>
        <v>　１日目 中学</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54" t="s">
        <v>1101</v>
      </c>
    </row>
    <row r="40" spans="1:51">
      <c r="A40" s="27">
        <v>30</v>
      </c>
      <c r="B40" s="259"/>
      <c r="C40" s="131"/>
      <c r="D40" s="50"/>
      <c r="E40" s="50"/>
      <c r="F40" s="50"/>
      <c r="G40" s="239"/>
      <c r="H40" s="253"/>
      <c r="I40" s="245"/>
      <c r="J40" s="50"/>
      <c r="K40" s="302"/>
      <c r="L40" s="51"/>
      <c r="M40" s="300"/>
      <c r="N40" s="304"/>
      <c r="O40" s="51"/>
      <c r="P40" s="300"/>
      <c r="Q40" s="304"/>
      <c r="R40" s="133"/>
      <c r="S40" s="262"/>
      <c r="T40" s="516"/>
      <c r="U40" s="517"/>
      <c r="V40" s="512"/>
      <c r="W40" s="513"/>
      <c r="AA40" s="55" t="str">
        <f>IF(種目情報!A32="","",種目情報!A32)</f>
        <v>　１日目 中学</v>
      </c>
      <c r="AB40" s="56" t="str">
        <f>IF(種目情報!E32="","",種目情報!E32)</f>
        <v>女100m</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54" t="s">
        <v>1102</v>
      </c>
    </row>
    <row r="41" spans="1:51">
      <c r="A41" s="27">
        <v>31</v>
      </c>
      <c r="B41" s="259"/>
      <c r="C41" s="131"/>
      <c r="D41" s="50"/>
      <c r="E41" s="50"/>
      <c r="F41" s="50"/>
      <c r="G41" s="239"/>
      <c r="H41" s="253"/>
      <c r="I41" s="245"/>
      <c r="J41" s="50"/>
      <c r="K41" s="302"/>
      <c r="L41" s="51"/>
      <c r="M41" s="300"/>
      <c r="N41" s="304"/>
      <c r="O41" s="51"/>
      <c r="P41" s="300"/>
      <c r="Q41" s="304"/>
      <c r="R41" s="133"/>
      <c r="S41" s="262"/>
      <c r="T41" s="516"/>
      <c r="U41" s="517"/>
      <c r="V41" s="512"/>
      <c r="W41" s="513"/>
      <c r="AA41" s="55" t="str">
        <f>IF(種目情報!A33="","",種目情報!A33)</f>
        <v>男100m</v>
      </c>
      <c r="AB41" s="56" t="str">
        <f>IF(種目情報!E33="","",種目情報!E33)</f>
        <v>女400m</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54" t="s">
        <v>1103</v>
      </c>
    </row>
    <row r="42" spans="1:51">
      <c r="A42" s="27">
        <v>32</v>
      </c>
      <c r="B42" s="259"/>
      <c r="C42" s="131"/>
      <c r="D42" s="50"/>
      <c r="E42" s="50"/>
      <c r="F42" s="50"/>
      <c r="G42" s="239"/>
      <c r="H42" s="253"/>
      <c r="I42" s="245"/>
      <c r="J42" s="50"/>
      <c r="K42" s="302"/>
      <c r="L42" s="51"/>
      <c r="M42" s="300"/>
      <c r="N42" s="304"/>
      <c r="O42" s="51"/>
      <c r="P42" s="300"/>
      <c r="Q42" s="304"/>
      <c r="R42" s="133"/>
      <c r="S42" s="262"/>
      <c r="T42" s="516"/>
      <c r="U42" s="517"/>
      <c r="V42" s="512"/>
      <c r="W42" s="513"/>
      <c r="AA42" s="55" t="str">
        <f>IF(種目情報!A34="","",種目情報!A34)</f>
        <v>男400m</v>
      </c>
      <c r="AB42" s="56" t="str">
        <f>IF(種目情報!E34="","",種目情報!E34)</f>
        <v>女1500m</v>
      </c>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54" t="s">
        <v>1104</v>
      </c>
    </row>
    <row r="43" spans="1:51">
      <c r="A43" s="27">
        <v>33</v>
      </c>
      <c r="B43" s="259"/>
      <c r="C43" s="131"/>
      <c r="D43" s="50"/>
      <c r="E43" s="50"/>
      <c r="F43" s="50"/>
      <c r="G43" s="239"/>
      <c r="H43" s="253"/>
      <c r="I43" s="245"/>
      <c r="J43" s="50"/>
      <c r="K43" s="302"/>
      <c r="L43" s="51"/>
      <c r="M43" s="300"/>
      <c r="N43" s="304"/>
      <c r="O43" s="51"/>
      <c r="P43" s="300"/>
      <c r="Q43" s="304"/>
      <c r="R43" s="133"/>
      <c r="S43" s="262"/>
      <c r="T43" s="516"/>
      <c r="U43" s="517"/>
      <c r="V43" s="512"/>
      <c r="W43" s="513"/>
      <c r="AA43" s="55" t="str">
        <f>IF(種目情報!A35="","",種目情報!A35)</f>
        <v>男1500m</v>
      </c>
      <c r="AB43" s="56" t="str">
        <f>IF(種目情報!E35="","",種目情報!E35)</f>
        <v>女棒高跳</v>
      </c>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54" t="s">
        <v>1105</v>
      </c>
    </row>
    <row r="44" spans="1:51">
      <c r="A44" s="27">
        <v>34</v>
      </c>
      <c r="B44" s="259"/>
      <c r="C44" s="131"/>
      <c r="D44" s="50"/>
      <c r="E44" s="50"/>
      <c r="F44" s="50"/>
      <c r="G44" s="239"/>
      <c r="H44" s="253"/>
      <c r="I44" s="245"/>
      <c r="J44" s="50"/>
      <c r="K44" s="302"/>
      <c r="L44" s="51"/>
      <c r="M44" s="300"/>
      <c r="N44" s="304"/>
      <c r="O44" s="51"/>
      <c r="P44" s="300"/>
      <c r="Q44" s="304"/>
      <c r="R44" s="133"/>
      <c r="S44" s="262"/>
      <c r="T44" s="516"/>
      <c r="U44" s="517"/>
      <c r="V44" s="512"/>
      <c r="W44" s="513"/>
      <c r="AA44" s="55" t="str">
        <f>IF(種目情報!A36="","",種目情報!A36)</f>
        <v>男棒高跳</v>
      </c>
      <c r="AB44" s="56" t="str">
        <f>IF(種目情報!E36="","",種目情報!E36)</f>
        <v>女走幅跳</v>
      </c>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54" t="s">
        <v>1106</v>
      </c>
    </row>
    <row r="45" spans="1:51">
      <c r="A45" s="27">
        <v>35</v>
      </c>
      <c r="B45" s="259"/>
      <c r="C45" s="131"/>
      <c r="D45" s="50"/>
      <c r="E45" s="50"/>
      <c r="F45" s="50"/>
      <c r="G45" s="239"/>
      <c r="H45" s="253"/>
      <c r="I45" s="245"/>
      <c r="J45" s="50"/>
      <c r="K45" s="302"/>
      <c r="L45" s="51"/>
      <c r="M45" s="300"/>
      <c r="N45" s="304"/>
      <c r="O45" s="51"/>
      <c r="P45" s="300"/>
      <c r="Q45" s="304"/>
      <c r="R45" s="133"/>
      <c r="S45" s="262"/>
      <c r="T45" s="516"/>
      <c r="U45" s="517"/>
      <c r="V45" s="512"/>
      <c r="W45" s="513"/>
      <c r="AA45" s="55" t="str">
        <f>IF(種目情報!A37="","",種目情報!A37)</f>
        <v>男三段跳</v>
      </c>
      <c r="AB45" s="56"/>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54" t="s">
        <v>1107</v>
      </c>
    </row>
    <row r="46" spans="1:51">
      <c r="A46" s="27">
        <v>36</v>
      </c>
      <c r="B46" s="259"/>
      <c r="C46" s="131"/>
      <c r="D46" s="50"/>
      <c r="E46" s="50"/>
      <c r="F46" s="50"/>
      <c r="G46" s="239"/>
      <c r="H46" s="253"/>
      <c r="I46" s="245"/>
      <c r="J46" s="50"/>
      <c r="K46" s="302"/>
      <c r="L46" s="51"/>
      <c r="M46" s="300"/>
      <c r="N46" s="304"/>
      <c r="O46" s="51"/>
      <c r="P46" s="300"/>
      <c r="Q46" s="304"/>
      <c r="R46" s="133"/>
      <c r="S46" s="262"/>
      <c r="T46" s="516"/>
      <c r="U46" s="517"/>
      <c r="V46" s="512"/>
      <c r="W46" s="513"/>
      <c r="AA46" s="55"/>
      <c r="AB46" s="56" t="str">
        <f>IF(種目情報!E38="","",種目情報!E38)</f>
        <v>　２日目　一般高校</v>
      </c>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54" t="s">
        <v>1108</v>
      </c>
    </row>
    <row r="47" spans="1:51">
      <c r="A47" s="27">
        <v>37</v>
      </c>
      <c r="B47" s="259"/>
      <c r="C47" s="131"/>
      <c r="D47" s="50"/>
      <c r="E47" s="50"/>
      <c r="F47" s="50"/>
      <c r="G47" s="239"/>
      <c r="H47" s="253"/>
      <c r="I47" s="245"/>
      <c r="J47" s="50"/>
      <c r="K47" s="302"/>
      <c r="L47" s="51"/>
      <c r="M47" s="300"/>
      <c r="N47" s="304"/>
      <c r="O47" s="51"/>
      <c r="P47" s="300"/>
      <c r="Q47" s="304"/>
      <c r="R47" s="133"/>
      <c r="S47" s="262"/>
      <c r="T47" s="516"/>
      <c r="U47" s="517"/>
      <c r="V47" s="512"/>
      <c r="W47" s="513"/>
      <c r="AA47" s="55" t="str">
        <f>IF(種目情報!A39="","",種目情報!A39)</f>
        <v>　２日目　一般高校</v>
      </c>
      <c r="AB47" s="56" t="str">
        <f>IF(種目情報!E39="","",種目情報!E39)</f>
        <v>女200m</v>
      </c>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54" t="s">
        <v>1109</v>
      </c>
    </row>
    <row r="48" spans="1:51">
      <c r="A48" s="27">
        <v>38</v>
      </c>
      <c r="B48" s="259"/>
      <c r="C48" s="131"/>
      <c r="D48" s="50"/>
      <c r="E48" s="50"/>
      <c r="F48" s="50"/>
      <c r="G48" s="239"/>
      <c r="H48" s="253"/>
      <c r="I48" s="245"/>
      <c r="J48" s="50"/>
      <c r="K48" s="302"/>
      <c r="L48" s="51"/>
      <c r="M48" s="300"/>
      <c r="N48" s="304"/>
      <c r="O48" s="51"/>
      <c r="P48" s="300"/>
      <c r="Q48" s="304"/>
      <c r="R48" s="133"/>
      <c r="S48" s="262"/>
      <c r="T48" s="516"/>
      <c r="U48" s="517"/>
      <c r="V48" s="512"/>
      <c r="W48" s="513"/>
      <c r="AA48" s="55" t="str">
        <f>IF(種目情報!A40="","",種目情報!A40)</f>
        <v>男200m</v>
      </c>
      <c r="AB48" s="56" t="str">
        <f>IF(種目情報!E40="","",種目情報!E40)</f>
        <v>女800m</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54" t="s">
        <v>1110</v>
      </c>
    </row>
    <row r="49" spans="1:51">
      <c r="A49" s="27">
        <v>39</v>
      </c>
      <c r="B49" s="259"/>
      <c r="C49" s="131"/>
      <c r="D49" s="50"/>
      <c r="E49" s="50"/>
      <c r="F49" s="50"/>
      <c r="G49" s="239"/>
      <c r="H49" s="253"/>
      <c r="I49" s="245"/>
      <c r="J49" s="50"/>
      <c r="K49" s="302"/>
      <c r="L49" s="51"/>
      <c r="M49" s="300"/>
      <c r="N49" s="304"/>
      <c r="O49" s="51"/>
      <c r="P49" s="300"/>
      <c r="Q49" s="304"/>
      <c r="R49" s="133"/>
      <c r="S49" s="262"/>
      <c r="T49" s="516"/>
      <c r="U49" s="517"/>
      <c r="V49" s="512"/>
      <c r="W49" s="513"/>
      <c r="AA49" s="55" t="str">
        <f>IF(種目情報!A41="","",種目情報!A41)</f>
        <v>男800m</v>
      </c>
      <c r="AB49" s="56" t="str">
        <f>IF(種目情報!E41="","",種目情報!E41)</f>
        <v>女5000m</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54" t="s">
        <v>1111</v>
      </c>
    </row>
    <row r="50" spans="1:51">
      <c r="A50" s="27">
        <v>40</v>
      </c>
      <c r="B50" s="259"/>
      <c r="C50" s="131"/>
      <c r="D50" s="50"/>
      <c r="E50" s="50"/>
      <c r="F50" s="50"/>
      <c r="G50" s="239"/>
      <c r="H50" s="253"/>
      <c r="I50" s="245"/>
      <c r="J50" s="50"/>
      <c r="K50" s="302"/>
      <c r="L50" s="51"/>
      <c r="M50" s="300"/>
      <c r="N50" s="304"/>
      <c r="O50" s="51"/>
      <c r="P50" s="300"/>
      <c r="Q50" s="304"/>
      <c r="R50" s="133"/>
      <c r="S50" s="262"/>
      <c r="T50" s="516"/>
      <c r="U50" s="517"/>
      <c r="V50" s="512"/>
      <c r="W50" s="513"/>
      <c r="AA50" s="55" t="str">
        <f>IF(種目情報!A42="","",種目情報!A42)</f>
        <v>男5000m</v>
      </c>
      <c r="AB50" s="56" t="str">
        <f>IF(種目情報!E42="","",種目情報!E42)</f>
        <v>女400mH(0.762m)</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54" t="s">
        <v>1112</v>
      </c>
    </row>
    <row r="51" spans="1:51">
      <c r="A51" s="27">
        <v>41</v>
      </c>
      <c r="B51" s="259"/>
      <c r="C51" s="131"/>
      <c r="D51" s="50"/>
      <c r="E51" s="50"/>
      <c r="F51" s="50"/>
      <c r="G51" s="239"/>
      <c r="H51" s="253"/>
      <c r="I51" s="245"/>
      <c r="J51" s="50"/>
      <c r="K51" s="302"/>
      <c r="L51" s="51"/>
      <c r="M51" s="300"/>
      <c r="N51" s="304"/>
      <c r="O51" s="51"/>
      <c r="P51" s="300"/>
      <c r="Q51" s="304"/>
      <c r="R51" s="133"/>
      <c r="S51" s="262"/>
      <c r="T51" s="516"/>
      <c r="U51" s="517"/>
      <c r="V51" s="512"/>
      <c r="W51" s="513"/>
      <c r="AA51" s="55" t="str">
        <f>IF(種目情報!A43="","",種目情報!A43)</f>
        <v>男400mH(0.914m)</v>
      </c>
      <c r="AB51" s="56" t="str">
        <f>IF(種目情報!E43="","",種目情報!E43)</f>
        <v>女走高跳</v>
      </c>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54" t="s">
        <v>1113</v>
      </c>
    </row>
    <row r="52" spans="1:51">
      <c r="A52" s="27">
        <v>42</v>
      </c>
      <c r="B52" s="259"/>
      <c r="C52" s="131"/>
      <c r="D52" s="50"/>
      <c r="E52" s="50"/>
      <c r="F52" s="50"/>
      <c r="G52" s="239"/>
      <c r="H52" s="253"/>
      <c r="I52" s="245"/>
      <c r="J52" s="50"/>
      <c r="K52" s="302"/>
      <c r="L52" s="51"/>
      <c r="M52" s="300"/>
      <c r="N52" s="304"/>
      <c r="O52" s="51"/>
      <c r="P52" s="300"/>
      <c r="Q52" s="304"/>
      <c r="R52" s="133"/>
      <c r="S52" s="262"/>
      <c r="T52" s="516"/>
      <c r="U52" s="517"/>
      <c r="V52" s="512"/>
      <c r="W52" s="513"/>
      <c r="AA52" s="55" t="str">
        <f>IF(種目情報!A44="","",種目情報!A44)</f>
        <v>男走高跳</v>
      </c>
      <c r="AB52" s="56" t="str">
        <f>IF(種目情報!E44="","",種目情報!E44)</f>
        <v>女三段跳</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54" t="s">
        <v>1114</v>
      </c>
    </row>
    <row r="53" spans="1:51">
      <c r="A53" s="27">
        <v>43</v>
      </c>
      <c r="B53" s="259"/>
      <c r="C53" s="131"/>
      <c r="D53" s="50"/>
      <c r="E53" s="50"/>
      <c r="F53" s="50"/>
      <c r="G53" s="239"/>
      <c r="H53" s="253"/>
      <c r="I53" s="245"/>
      <c r="J53" s="50"/>
      <c r="K53" s="302"/>
      <c r="L53" s="51"/>
      <c r="M53" s="300"/>
      <c r="N53" s="304"/>
      <c r="O53" s="51"/>
      <c r="P53" s="300"/>
      <c r="Q53" s="304"/>
      <c r="R53" s="133"/>
      <c r="S53" s="262"/>
      <c r="T53" s="516"/>
      <c r="U53" s="517"/>
      <c r="V53" s="512"/>
      <c r="W53" s="513"/>
      <c r="AA53" s="55" t="str">
        <f>IF(種目情報!A45="","",種目情報!A45)</f>
        <v>男走幅跳</v>
      </c>
      <c r="AB53" s="56" t="str">
        <f>IF(種目情報!E45="","",種目情報!E45)</f>
        <v>女円盤投(1.000kg)</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54" t="s">
        <v>1115</v>
      </c>
    </row>
    <row r="54" spans="1:51">
      <c r="A54" s="27">
        <v>44</v>
      </c>
      <c r="B54" s="259"/>
      <c r="C54" s="131"/>
      <c r="D54" s="50"/>
      <c r="E54" s="50"/>
      <c r="F54" s="50"/>
      <c r="G54" s="239"/>
      <c r="H54" s="253"/>
      <c r="I54" s="245"/>
      <c r="J54" s="50"/>
      <c r="K54" s="302"/>
      <c r="L54" s="51"/>
      <c r="M54" s="300"/>
      <c r="N54" s="304"/>
      <c r="O54" s="51"/>
      <c r="P54" s="300"/>
      <c r="Q54" s="304"/>
      <c r="R54" s="133"/>
      <c r="S54" s="262"/>
      <c r="T54" s="516"/>
      <c r="U54" s="517"/>
      <c r="V54" s="512"/>
      <c r="W54" s="513"/>
      <c r="AA54" s="55" t="str">
        <f>IF(種目情報!A46="","",種目情報!A46)</f>
        <v>男円盤投(2.000kg)</v>
      </c>
      <c r="AB54" s="56" t="str">
        <f>IF(種目情報!E46="","",種目情報!E46)</f>
        <v>女ハンマー投(4.000kg)</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54" t="s">
        <v>1116</v>
      </c>
    </row>
    <row r="55" spans="1:51">
      <c r="A55" s="27">
        <v>45</v>
      </c>
      <c r="B55" s="259"/>
      <c r="C55" s="131"/>
      <c r="D55" s="50"/>
      <c r="E55" s="50"/>
      <c r="F55" s="50"/>
      <c r="G55" s="239"/>
      <c r="H55" s="253"/>
      <c r="I55" s="245"/>
      <c r="J55" s="50"/>
      <c r="K55" s="302"/>
      <c r="L55" s="51"/>
      <c r="M55" s="300"/>
      <c r="N55" s="304"/>
      <c r="O55" s="51"/>
      <c r="P55" s="300"/>
      <c r="Q55" s="304"/>
      <c r="R55" s="133"/>
      <c r="S55" s="262"/>
      <c r="T55" s="516"/>
      <c r="U55" s="517"/>
      <c r="V55" s="512"/>
      <c r="W55" s="513"/>
      <c r="AA55" s="55" t="str">
        <f>IF(種目情報!A47="","",種目情報!A47)</f>
        <v>男ハンマー投(7.260kg)</v>
      </c>
      <c r="AB55" s="56" t="str">
        <f>IF(種目情報!E47="","",種目情報!E47)</f>
        <v>　２日目 中学</v>
      </c>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54" t="s">
        <v>1117</v>
      </c>
    </row>
    <row r="56" spans="1:51">
      <c r="A56" s="27">
        <v>46</v>
      </c>
      <c r="B56" s="259"/>
      <c r="C56" s="131"/>
      <c r="D56" s="50"/>
      <c r="E56" s="50"/>
      <c r="F56" s="50"/>
      <c r="G56" s="239"/>
      <c r="H56" s="253"/>
      <c r="I56" s="245"/>
      <c r="J56" s="50"/>
      <c r="K56" s="302"/>
      <c r="L56" s="51"/>
      <c r="M56" s="300"/>
      <c r="N56" s="304"/>
      <c r="O56" s="51"/>
      <c r="P56" s="300"/>
      <c r="Q56" s="304"/>
      <c r="R56" s="133"/>
      <c r="S56" s="262"/>
      <c r="T56" s="516"/>
      <c r="U56" s="517"/>
      <c r="V56" s="512"/>
      <c r="W56" s="513"/>
      <c r="AA56" s="55" t="str">
        <f>IF(種目情報!A48="","",種目情報!A48)</f>
        <v>　２日目 中学</v>
      </c>
      <c r="AB56" s="56" t="str">
        <f>IF(種目情報!E48="","",種目情報!E48)</f>
        <v>女200m</v>
      </c>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54" t="s">
        <v>1118</v>
      </c>
    </row>
    <row r="57" spans="1:51">
      <c r="A57" s="27">
        <v>47</v>
      </c>
      <c r="B57" s="259"/>
      <c r="C57" s="131"/>
      <c r="D57" s="50"/>
      <c r="E57" s="50"/>
      <c r="F57" s="50"/>
      <c r="G57" s="239"/>
      <c r="H57" s="253"/>
      <c r="I57" s="245"/>
      <c r="J57" s="50"/>
      <c r="K57" s="302"/>
      <c r="L57" s="51"/>
      <c r="M57" s="300"/>
      <c r="N57" s="304"/>
      <c r="O57" s="51"/>
      <c r="P57" s="300"/>
      <c r="Q57" s="304"/>
      <c r="R57" s="133"/>
      <c r="S57" s="262"/>
      <c r="T57" s="516"/>
      <c r="U57" s="517"/>
      <c r="V57" s="512"/>
      <c r="W57" s="513"/>
      <c r="AA57" s="55" t="str">
        <f>IF(種目情報!A49="","",種目情報!A49)</f>
        <v>男200m</v>
      </c>
      <c r="AB57" s="56" t="str">
        <f>IF(種目情報!E49="","",種目情報!E49)</f>
        <v>女800m</v>
      </c>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54" t="s">
        <v>1119</v>
      </c>
    </row>
    <row r="58" spans="1:51">
      <c r="A58" s="27">
        <v>48</v>
      </c>
      <c r="B58" s="259"/>
      <c r="C58" s="131"/>
      <c r="D58" s="50"/>
      <c r="E58" s="50"/>
      <c r="F58" s="50"/>
      <c r="G58" s="239"/>
      <c r="H58" s="253"/>
      <c r="I58" s="245"/>
      <c r="J58" s="50"/>
      <c r="K58" s="302"/>
      <c r="L58" s="51"/>
      <c r="M58" s="300"/>
      <c r="N58" s="304"/>
      <c r="O58" s="51"/>
      <c r="P58" s="300"/>
      <c r="Q58" s="304"/>
      <c r="R58" s="133"/>
      <c r="S58" s="262"/>
      <c r="T58" s="516"/>
      <c r="U58" s="517"/>
      <c r="V58" s="512"/>
      <c r="W58" s="513"/>
      <c r="AA58" s="55" t="str">
        <f>IF(種目情報!A50="","",種目情報!A50)</f>
        <v>男800m</v>
      </c>
      <c r="AB58" s="56" t="str">
        <f>IF(種目情報!E50="","",種目情報!E50)</f>
        <v>女走高跳</v>
      </c>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54" t="s">
        <v>1120</v>
      </c>
    </row>
    <row r="59" spans="1:51">
      <c r="A59" s="27">
        <v>49</v>
      </c>
      <c r="B59" s="259"/>
      <c r="C59" s="131"/>
      <c r="D59" s="50"/>
      <c r="E59" s="50"/>
      <c r="F59" s="50"/>
      <c r="G59" s="239"/>
      <c r="H59" s="253"/>
      <c r="I59" s="245"/>
      <c r="J59" s="50"/>
      <c r="K59" s="302"/>
      <c r="L59" s="51"/>
      <c r="M59" s="300"/>
      <c r="N59" s="304"/>
      <c r="O59" s="51"/>
      <c r="P59" s="300"/>
      <c r="Q59" s="304"/>
      <c r="R59" s="133"/>
      <c r="S59" s="262"/>
      <c r="T59" s="516"/>
      <c r="U59" s="517"/>
      <c r="V59" s="512"/>
      <c r="W59" s="513"/>
      <c r="AA59" s="55" t="str">
        <f>IF(種目情報!A51="","",種目情報!A51)</f>
        <v>男走高跳</v>
      </c>
      <c r="AB59" s="56" t="str">
        <f>IF(種目情報!E51="","",種目情報!E51)</f>
        <v>女三段跳</v>
      </c>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54" t="s">
        <v>1121</v>
      </c>
    </row>
    <row r="60" spans="1:51">
      <c r="A60" s="27">
        <v>50</v>
      </c>
      <c r="B60" s="259"/>
      <c r="C60" s="131"/>
      <c r="D60" s="50"/>
      <c r="E60" s="50"/>
      <c r="F60" s="50"/>
      <c r="G60" s="239"/>
      <c r="H60" s="253"/>
      <c r="I60" s="245"/>
      <c r="J60" s="50"/>
      <c r="K60" s="302"/>
      <c r="L60" s="51"/>
      <c r="M60" s="300"/>
      <c r="N60" s="304"/>
      <c r="O60" s="51"/>
      <c r="P60" s="300"/>
      <c r="Q60" s="304"/>
      <c r="R60" s="133"/>
      <c r="S60" s="262"/>
      <c r="T60" s="516"/>
      <c r="U60" s="517"/>
      <c r="V60" s="512"/>
      <c r="W60" s="513"/>
      <c r="AA60" s="55" t="str">
        <f>IF(種目情報!A52="","",種目情報!A52)</f>
        <v>男走幅跳</v>
      </c>
      <c r="AB60" s="56" t="str">
        <f>IF(種目情報!E52="","",種目情報!E52)</f>
        <v>女円盤投(1.000kg)</v>
      </c>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54" t="s">
        <v>1122</v>
      </c>
    </row>
    <row r="61" spans="1:51">
      <c r="A61" s="27">
        <v>51</v>
      </c>
      <c r="B61" s="259"/>
      <c r="C61" s="131"/>
      <c r="D61" s="50"/>
      <c r="E61" s="50"/>
      <c r="F61" s="50"/>
      <c r="G61" s="239"/>
      <c r="H61" s="253"/>
      <c r="I61" s="245"/>
      <c r="J61" s="50"/>
      <c r="K61" s="302"/>
      <c r="L61" s="51"/>
      <c r="M61" s="300"/>
      <c r="N61" s="304"/>
      <c r="O61" s="51"/>
      <c r="P61" s="300"/>
      <c r="Q61" s="304"/>
      <c r="R61" s="133"/>
      <c r="S61" s="262"/>
      <c r="T61" s="516"/>
      <c r="U61" s="517"/>
      <c r="V61" s="512"/>
      <c r="W61" s="513"/>
      <c r="AA61" s="55"/>
      <c r="AB61" s="56"/>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54" t="s">
        <v>1123</v>
      </c>
    </row>
    <row r="62" spans="1:51">
      <c r="A62" s="27">
        <v>52</v>
      </c>
      <c r="B62" s="259"/>
      <c r="C62" s="131"/>
      <c r="D62" s="50"/>
      <c r="E62" s="50"/>
      <c r="F62" s="50"/>
      <c r="G62" s="239"/>
      <c r="H62" s="253"/>
      <c r="I62" s="245"/>
      <c r="J62" s="50"/>
      <c r="K62" s="302"/>
      <c r="L62" s="51"/>
      <c r="M62" s="300"/>
      <c r="N62" s="304"/>
      <c r="O62" s="51"/>
      <c r="P62" s="300"/>
      <c r="Q62" s="304"/>
      <c r="R62" s="133"/>
      <c r="S62" s="262"/>
      <c r="T62" s="516"/>
      <c r="U62" s="517"/>
      <c r="V62" s="512"/>
      <c r="W62" s="513"/>
      <c r="AA62" s="55"/>
      <c r="AB62" s="56"/>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54" t="s">
        <v>1124</v>
      </c>
    </row>
    <row r="63" spans="1:51">
      <c r="A63" s="27">
        <v>53</v>
      </c>
      <c r="B63" s="259"/>
      <c r="C63" s="131"/>
      <c r="D63" s="50"/>
      <c r="E63" s="50"/>
      <c r="F63" s="50"/>
      <c r="G63" s="239"/>
      <c r="H63" s="253"/>
      <c r="I63" s="245"/>
      <c r="J63" s="50"/>
      <c r="K63" s="302"/>
      <c r="L63" s="51"/>
      <c r="M63" s="300"/>
      <c r="N63" s="304"/>
      <c r="O63" s="51"/>
      <c r="P63" s="300"/>
      <c r="Q63" s="304"/>
      <c r="R63" s="133"/>
      <c r="S63" s="262"/>
      <c r="T63" s="516"/>
      <c r="U63" s="517"/>
      <c r="V63" s="512"/>
      <c r="W63" s="513"/>
      <c r="AA63" s="55"/>
      <c r="AB63" s="56"/>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54" t="s">
        <v>1125</v>
      </c>
    </row>
    <row r="64" spans="1:51">
      <c r="A64" s="27">
        <v>54</v>
      </c>
      <c r="B64" s="259"/>
      <c r="C64" s="131"/>
      <c r="D64" s="50"/>
      <c r="E64" s="50"/>
      <c r="F64" s="50"/>
      <c r="G64" s="239"/>
      <c r="H64" s="253"/>
      <c r="I64" s="245"/>
      <c r="J64" s="50"/>
      <c r="K64" s="302"/>
      <c r="L64" s="51"/>
      <c r="M64" s="300"/>
      <c r="N64" s="304"/>
      <c r="O64" s="51"/>
      <c r="P64" s="300"/>
      <c r="Q64" s="304"/>
      <c r="R64" s="133"/>
      <c r="S64" s="262"/>
      <c r="T64" s="516"/>
      <c r="U64" s="517"/>
      <c r="V64" s="512"/>
      <c r="W64" s="513"/>
      <c r="AA64" s="55"/>
      <c r="AB64" s="56"/>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54" t="s">
        <v>1126</v>
      </c>
    </row>
    <row r="65" spans="1:51">
      <c r="A65" s="27">
        <v>55</v>
      </c>
      <c r="B65" s="259"/>
      <c r="C65" s="131"/>
      <c r="D65" s="50"/>
      <c r="E65" s="50"/>
      <c r="F65" s="50"/>
      <c r="G65" s="239"/>
      <c r="H65" s="253"/>
      <c r="I65" s="245"/>
      <c r="J65" s="50"/>
      <c r="K65" s="302"/>
      <c r="L65" s="51"/>
      <c r="M65" s="300"/>
      <c r="N65" s="304"/>
      <c r="O65" s="51"/>
      <c r="P65" s="300"/>
      <c r="Q65" s="304"/>
      <c r="R65" s="133"/>
      <c r="S65" s="262"/>
      <c r="T65" s="516"/>
      <c r="U65" s="517"/>
      <c r="V65" s="512"/>
      <c r="W65" s="513"/>
      <c r="AA65" s="55"/>
      <c r="AB65" s="56"/>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54" t="s">
        <v>1127</v>
      </c>
    </row>
    <row r="66" spans="1:51">
      <c r="A66" s="27">
        <v>56</v>
      </c>
      <c r="B66" s="259"/>
      <c r="C66" s="131"/>
      <c r="D66" s="50"/>
      <c r="E66" s="50"/>
      <c r="F66" s="50"/>
      <c r="G66" s="239"/>
      <c r="H66" s="253"/>
      <c r="I66" s="245"/>
      <c r="J66" s="50"/>
      <c r="K66" s="302"/>
      <c r="L66" s="51"/>
      <c r="M66" s="300"/>
      <c r="N66" s="304"/>
      <c r="O66" s="51"/>
      <c r="P66" s="300"/>
      <c r="Q66" s="304"/>
      <c r="R66" s="133"/>
      <c r="S66" s="262"/>
      <c r="T66" s="516"/>
      <c r="U66" s="517"/>
      <c r="V66" s="512"/>
      <c r="W66" s="513"/>
      <c r="AA66" s="55"/>
      <c r="AB66" s="56"/>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54" t="s">
        <v>1128</v>
      </c>
    </row>
    <row r="67" spans="1:51">
      <c r="A67" s="27">
        <v>57</v>
      </c>
      <c r="B67" s="259"/>
      <c r="C67" s="131"/>
      <c r="D67" s="50"/>
      <c r="E67" s="50"/>
      <c r="F67" s="50"/>
      <c r="G67" s="239"/>
      <c r="H67" s="253"/>
      <c r="I67" s="245"/>
      <c r="J67" s="50"/>
      <c r="K67" s="302"/>
      <c r="L67" s="51"/>
      <c r="M67" s="300"/>
      <c r="N67" s="304"/>
      <c r="O67" s="51"/>
      <c r="P67" s="300"/>
      <c r="Q67" s="304"/>
      <c r="R67" s="133"/>
      <c r="S67" s="262"/>
      <c r="T67" s="516"/>
      <c r="U67" s="517"/>
      <c r="V67" s="512"/>
      <c r="W67" s="513"/>
      <c r="AA67" s="55"/>
      <c r="AB67" s="56"/>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54" t="s">
        <v>1129</v>
      </c>
    </row>
    <row r="68" spans="1:51">
      <c r="A68" s="27">
        <v>58</v>
      </c>
      <c r="B68" s="259"/>
      <c r="C68" s="131"/>
      <c r="D68" s="50"/>
      <c r="E68" s="50"/>
      <c r="F68" s="50"/>
      <c r="G68" s="239"/>
      <c r="H68" s="253"/>
      <c r="I68" s="245"/>
      <c r="J68" s="50"/>
      <c r="K68" s="302"/>
      <c r="L68" s="51"/>
      <c r="M68" s="300"/>
      <c r="N68" s="304"/>
      <c r="O68" s="51"/>
      <c r="P68" s="300"/>
      <c r="Q68" s="304"/>
      <c r="R68" s="133"/>
      <c r="S68" s="262"/>
      <c r="T68" s="516"/>
      <c r="U68" s="517"/>
      <c r="V68" s="512"/>
      <c r="W68" s="513"/>
      <c r="AA68" s="55"/>
      <c r="AB68" s="56"/>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54" t="s">
        <v>1130</v>
      </c>
    </row>
    <row r="69" spans="1:51">
      <c r="A69" s="27">
        <v>59</v>
      </c>
      <c r="B69" s="259"/>
      <c r="C69" s="131"/>
      <c r="D69" s="50"/>
      <c r="E69" s="50"/>
      <c r="F69" s="50"/>
      <c r="G69" s="239"/>
      <c r="H69" s="253"/>
      <c r="I69" s="245"/>
      <c r="J69" s="50"/>
      <c r="K69" s="302"/>
      <c r="L69" s="51"/>
      <c r="M69" s="300"/>
      <c r="N69" s="304"/>
      <c r="O69" s="51"/>
      <c r="P69" s="300"/>
      <c r="Q69" s="304"/>
      <c r="R69" s="133"/>
      <c r="S69" s="262"/>
      <c r="T69" s="516"/>
      <c r="U69" s="517"/>
      <c r="V69" s="512"/>
      <c r="W69" s="513"/>
      <c r="AA69" s="55"/>
      <c r="AB69" s="56"/>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54" t="s">
        <v>1131</v>
      </c>
    </row>
    <row r="70" spans="1:51">
      <c r="A70" s="27">
        <v>60</v>
      </c>
      <c r="B70" s="259"/>
      <c r="C70" s="131"/>
      <c r="D70" s="50"/>
      <c r="E70" s="50"/>
      <c r="F70" s="50"/>
      <c r="G70" s="239"/>
      <c r="H70" s="253"/>
      <c r="I70" s="245"/>
      <c r="J70" s="50"/>
      <c r="K70" s="302"/>
      <c r="L70" s="51"/>
      <c r="M70" s="300"/>
      <c r="N70" s="304"/>
      <c r="O70" s="51"/>
      <c r="P70" s="300"/>
      <c r="Q70" s="304"/>
      <c r="R70" s="133"/>
      <c r="S70" s="262"/>
      <c r="T70" s="516"/>
      <c r="U70" s="517"/>
      <c r="V70" s="512"/>
      <c r="W70" s="513"/>
      <c r="AA70" s="55" t="s">
        <v>1416</v>
      </c>
      <c r="AB70" s="56" t="s">
        <v>1416</v>
      </c>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54" t="s">
        <v>1132</v>
      </c>
    </row>
    <row r="71" spans="1:51">
      <c r="A71" s="27">
        <v>61</v>
      </c>
      <c r="B71" s="259"/>
      <c r="C71" s="131"/>
      <c r="D71" s="50"/>
      <c r="E71" s="50"/>
      <c r="F71" s="50"/>
      <c r="G71" s="239"/>
      <c r="H71" s="253"/>
      <c r="I71" s="245"/>
      <c r="J71" s="50"/>
      <c r="K71" s="302"/>
      <c r="L71" s="51"/>
      <c r="M71" s="300"/>
      <c r="N71" s="304"/>
      <c r="O71" s="51"/>
      <c r="P71" s="300"/>
      <c r="Q71" s="304"/>
      <c r="R71" s="133"/>
      <c r="S71" s="262"/>
      <c r="T71" s="516"/>
      <c r="U71" s="517"/>
      <c r="V71" s="512"/>
      <c r="W71" s="513"/>
      <c r="AA71" s="55" t="s">
        <v>1416</v>
      </c>
      <c r="AB71" s="56" t="s">
        <v>1416</v>
      </c>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54" t="s">
        <v>1133</v>
      </c>
    </row>
    <row r="72" spans="1:51">
      <c r="A72" s="27">
        <v>62</v>
      </c>
      <c r="B72" s="259"/>
      <c r="C72" s="131"/>
      <c r="D72" s="50"/>
      <c r="E72" s="50"/>
      <c r="F72" s="50"/>
      <c r="G72" s="239"/>
      <c r="H72" s="253"/>
      <c r="I72" s="245"/>
      <c r="J72" s="50"/>
      <c r="K72" s="302"/>
      <c r="L72" s="51"/>
      <c r="M72" s="300"/>
      <c r="N72" s="304"/>
      <c r="O72" s="51"/>
      <c r="P72" s="300"/>
      <c r="Q72" s="304"/>
      <c r="R72" s="133"/>
      <c r="S72" s="262"/>
      <c r="T72" s="516"/>
      <c r="U72" s="517"/>
      <c r="V72" s="512"/>
      <c r="W72" s="513"/>
      <c r="AA72" s="55" t="s">
        <v>1416</v>
      </c>
      <c r="AB72" s="56" t="s">
        <v>1416</v>
      </c>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54" t="s">
        <v>1134</v>
      </c>
    </row>
    <row r="73" spans="1:51">
      <c r="A73" s="27">
        <v>63</v>
      </c>
      <c r="B73" s="259"/>
      <c r="C73" s="131"/>
      <c r="D73" s="50"/>
      <c r="E73" s="50"/>
      <c r="F73" s="50"/>
      <c r="G73" s="239"/>
      <c r="H73" s="253"/>
      <c r="I73" s="245"/>
      <c r="J73" s="50"/>
      <c r="K73" s="302"/>
      <c r="L73" s="51"/>
      <c r="M73" s="300"/>
      <c r="N73" s="304"/>
      <c r="O73" s="51"/>
      <c r="P73" s="300"/>
      <c r="Q73" s="304"/>
      <c r="R73" s="133"/>
      <c r="S73" s="262"/>
      <c r="T73" s="516"/>
      <c r="U73" s="517"/>
      <c r="V73" s="512"/>
      <c r="W73" s="513"/>
      <c r="AA73" s="55" t="s">
        <v>1416</v>
      </c>
      <c r="AB73" s="56" t="s">
        <v>1416</v>
      </c>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54" t="s">
        <v>1135</v>
      </c>
    </row>
    <row r="74" spans="1:51">
      <c r="A74" s="27">
        <v>64</v>
      </c>
      <c r="B74" s="259"/>
      <c r="C74" s="131"/>
      <c r="D74" s="50"/>
      <c r="E74" s="50"/>
      <c r="F74" s="50"/>
      <c r="G74" s="239"/>
      <c r="H74" s="253"/>
      <c r="I74" s="245"/>
      <c r="J74" s="50"/>
      <c r="K74" s="302"/>
      <c r="L74" s="51"/>
      <c r="M74" s="300"/>
      <c r="N74" s="304"/>
      <c r="O74" s="51"/>
      <c r="P74" s="300"/>
      <c r="Q74" s="304"/>
      <c r="R74" s="133"/>
      <c r="S74" s="262"/>
      <c r="T74" s="516"/>
      <c r="U74" s="517"/>
      <c r="V74" s="512"/>
      <c r="W74" s="513"/>
      <c r="AA74" s="55" t="s">
        <v>1416</v>
      </c>
      <c r="AB74" s="56" t="s">
        <v>1416</v>
      </c>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54" t="s">
        <v>1136</v>
      </c>
    </row>
    <row r="75" spans="1:51">
      <c r="A75" s="27">
        <v>65</v>
      </c>
      <c r="B75" s="259"/>
      <c r="C75" s="131"/>
      <c r="D75" s="50"/>
      <c r="E75" s="50"/>
      <c r="F75" s="50"/>
      <c r="G75" s="239"/>
      <c r="H75" s="253"/>
      <c r="I75" s="245"/>
      <c r="J75" s="50"/>
      <c r="K75" s="302"/>
      <c r="L75" s="51"/>
      <c r="M75" s="300"/>
      <c r="N75" s="304"/>
      <c r="O75" s="51"/>
      <c r="P75" s="300"/>
      <c r="Q75" s="304"/>
      <c r="R75" s="133"/>
      <c r="S75" s="262"/>
      <c r="T75" s="516"/>
      <c r="U75" s="517"/>
      <c r="V75" s="512"/>
      <c r="W75" s="513"/>
      <c r="AA75" s="55" t="s">
        <v>1416</v>
      </c>
      <c r="AB75" s="56" t="s">
        <v>1416</v>
      </c>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54" t="s">
        <v>1137</v>
      </c>
    </row>
    <row r="76" spans="1:51">
      <c r="A76" s="27">
        <v>66</v>
      </c>
      <c r="B76" s="259"/>
      <c r="C76" s="131"/>
      <c r="D76" s="50"/>
      <c r="E76" s="50"/>
      <c r="F76" s="50"/>
      <c r="G76" s="239"/>
      <c r="H76" s="253"/>
      <c r="I76" s="245"/>
      <c r="J76" s="50"/>
      <c r="K76" s="302"/>
      <c r="L76" s="51"/>
      <c r="M76" s="300"/>
      <c r="N76" s="304"/>
      <c r="O76" s="51"/>
      <c r="P76" s="300"/>
      <c r="Q76" s="304"/>
      <c r="R76" s="133"/>
      <c r="S76" s="262"/>
      <c r="T76" s="516"/>
      <c r="U76" s="517"/>
      <c r="V76" s="512"/>
      <c r="W76" s="513"/>
      <c r="AA76" s="55" t="s">
        <v>1416</v>
      </c>
      <c r="AB76" s="56" t="s">
        <v>1416</v>
      </c>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54" t="s">
        <v>1138</v>
      </c>
    </row>
    <row r="77" spans="1:51">
      <c r="A77" s="27">
        <v>67</v>
      </c>
      <c r="B77" s="259"/>
      <c r="C77" s="131"/>
      <c r="D77" s="50"/>
      <c r="E77" s="50"/>
      <c r="F77" s="50"/>
      <c r="G77" s="239"/>
      <c r="H77" s="253"/>
      <c r="I77" s="245"/>
      <c r="J77" s="50"/>
      <c r="K77" s="302"/>
      <c r="L77" s="51"/>
      <c r="M77" s="300"/>
      <c r="N77" s="304"/>
      <c r="O77" s="51"/>
      <c r="P77" s="300"/>
      <c r="Q77" s="304"/>
      <c r="R77" s="133"/>
      <c r="S77" s="262"/>
      <c r="T77" s="516"/>
      <c r="U77" s="517"/>
      <c r="V77" s="512"/>
      <c r="W77" s="513"/>
      <c r="AA77" s="55" t="s">
        <v>1416</v>
      </c>
      <c r="AB77" s="56" t="s">
        <v>1416</v>
      </c>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54" t="s">
        <v>1139</v>
      </c>
    </row>
    <row r="78" spans="1:51">
      <c r="A78" s="27">
        <v>68</v>
      </c>
      <c r="B78" s="259"/>
      <c r="C78" s="131"/>
      <c r="D78" s="50"/>
      <c r="E78" s="50"/>
      <c r="F78" s="50"/>
      <c r="G78" s="239"/>
      <c r="H78" s="253"/>
      <c r="I78" s="245"/>
      <c r="J78" s="50"/>
      <c r="K78" s="302"/>
      <c r="L78" s="51"/>
      <c r="M78" s="300"/>
      <c r="N78" s="304"/>
      <c r="O78" s="51"/>
      <c r="P78" s="300"/>
      <c r="Q78" s="304"/>
      <c r="R78" s="133"/>
      <c r="S78" s="262"/>
      <c r="T78" s="516"/>
      <c r="U78" s="517"/>
      <c r="V78" s="512"/>
      <c r="W78" s="513"/>
      <c r="AA78" s="55" t="s">
        <v>1416</v>
      </c>
      <c r="AB78" s="56" t="s">
        <v>1416</v>
      </c>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54" t="s">
        <v>1140</v>
      </c>
    </row>
    <row r="79" spans="1:51">
      <c r="A79" s="27">
        <v>69</v>
      </c>
      <c r="B79" s="259"/>
      <c r="C79" s="131"/>
      <c r="D79" s="50"/>
      <c r="E79" s="50"/>
      <c r="F79" s="50"/>
      <c r="G79" s="239"/>
      <c r="H79" s="253"/>
      <c r="I79" s="245"/>
      <c r="J79" s="50"/>
      <c r="K79" s="302"/>
      <c r="L79" s="51"/>
      <c r="M79" s="300"/>
      <c r="N79" s="304"/>
      <c r="O79" s="51"/>
      <c r="P79" s="300"/>
      <c r="Q79" s="304"/>
      <c r="R79" s="133"/>
      <c r="S79" s="262"/>
      <c r="T79" s="516"/>
      <c r="U79" s="517"/>
      <c r="V79" s="512"/>
      <c r="W79" s="513"/>
      <c r="AA79" s="55" t="s">
        <v>1416</v>
      </c>
      <c r="AB79" s="56" t="s">
        <v>1416</v>
      </c>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54" t="s">
        <v>1141</v>
      </c>
    </row>
    <row r="80" spans="1:51">
      <c r="A80" s="27">
        <v>70</v>
      </c>
      <c r="B80" s="259"/>
      <c r="C80" s="131"/>
      <c r="D80" s="50"/>
      <c r="E80" s="50"/>
      <c r="F80" s="50"/>
      <c r="G80" s="239"/>
      <c r="H80" s="253"/>
      <c r="I80" s="245"/>
      <c r="J80" s="50"/>
      <c r="K80" s="302"/>
      <c r="L80" s="51"/>
      <c r="M80" s="300"/>
      <c r="N80" s="304"/>
      <c r="O80" s="51"/>
      <c r="P80" s="300"/>
      <c r="Q80" s="304"/>
      <c r="R80" s="133"/>
      <c r="S80" s="262"/>
      <c r="T80" s="516"/>
      <c r="U80" s="517"/>
      <c r="V80" s="512"/>
      <c r="W80" s="513"/>
      <c r="AA80" s="55" t="s">
        <v>1416</v>
      </c>
      <c r="AB80" s="56" t="s">
        <v>1416</v>
      </c>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54" t="s">
        <v>1142</v>
      </c>
    </row>
    <row r="81" spans="1:51">
      <c r="A81" s="27">
        <v>71</v>
      </c>
      <c r="B81" s="259"/>
      <c r="C81" s="131"/>
      <c r="D81" s="50"/>
      <c r="E81" s="50"/>
      <c r="F81" s="50"/>
      <c r="G81" s="239"/>
      <c r="H81" s="253"/>
      <c r="I81" s="245"/>
      <c r="J81" s="50"/>
      <c r="K81" s="302"/>
      <c r="L81" s="51"/>
      <c r="M81" s="300"/>
      <c r="N81" s="304"/>
      <c r="O81" s="51"/>
      <c r="P81" s="300"/>
      <c r="Q81" s="304"/>
      <c r="R81" s="133"/>
      <c r="S81" s="262"/>
      <c r="T81" s="516"/>
      <c r="U81" s="517"/>
      <c r="V81" s="512"/>
      <c r="W81" s="513"/>
      <c r="AA81" s="55" t="s">
        <v>1416</v>
      </c>
      <c r="AB81" s="56" t="s">
        <v>1416</v>
      </c>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54" t="s">
        <v>1143</v>
      </c>
    </row>
    <row r="82" spans="1:51">
      <c r="A82" s="27">
        <v>72</v>
      </c>
      <c r="B82" s="259"/>
      <c r="C82" s="131"/>
      <c r="D82" s="50"/>
      <c r="E82" s="50"/>
      <c r="F82" s="50"/>
      <c r="G82" s="239"/>
      <c r="H82" s="253"/>
      <c r="I82" s="245"/>
      <c r="J82" s="50"/>
      <c r="K82" s="302"/>
      <c r="L82" s="51"/>
      <c r="M82" s="300"/>
      <c r="N82" s="304"/>
      <c r="O82" s="51"/>
      <c r="P82" s="300"/>
      <c r="Q82" s="304"/>
      <c r="R82" s="133"/>
      <c r="S82" s="262"/>
      <c r="T82" s="516"/>
      <c r="U82" s="517"/>
      <c r="V82" s="512"/>
      <c r="W82" s="513"/>
      <c r="AA82" s="55" t="s">
        <v>1416</v>
      </c>
      <c r="AB82" s="56" t="s">
        <v>1416</v>
      </c>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54" t="s">
        <v>1144</v>
      </c>
    </row>
    <row r="83" spans="1:51">
      <c r="A83" s="27">
        <v>73</v>
      </c>
      <c r="B83" s="259"/>
      <c r="C83" s="131"/>
      <c r="D83" s="50"/>
      <c r="E83" s="50"/>
      <c r="F83" s="50"/>
      <c r="G83" s="239"/>
      <c r="H83" s="253"/>
      <c r="I83" s="245"/>
      <c r="J83" s="50"/>
      <c r="K83" s="302"/>
      <c r="L83" s="51"/>
      <c r="M83" s="300"/>
      <c r="N83" s="304"/>
      <c r="O83" s="51"/>
      <c r="P83" s="300"/>
      <c r="Q83" s="304"/>
      <c r="R83" s="133"/>
      <c r="S83" s="262"/>
      <c r="T83" s="516"/>
      <c r="U83" s="517"/>
      <c r="V83" s="512"/>
      <c r="W83" s="513"/>
      <c r="AA83" s="55" t="s">
        <v>1416</v>
      </c>
      <c r="AB83" s="56" t="s">
        <v>1416</v>
      </c>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54" t="s">
        <v>1145</v>
      </c>
    </row>
    <row r="84" spans="1:51">
      <c r="A84" s="27">
        <v>74</v>
      </c>
      <c r="B84" s="259"/>
      <c r="C84" s="131"/>
      <c r="D84" s="50"/>
      <c r="E84" s="50"/>
      <c r="F84" s="50"/>
      <c r="G84" s="239"/>
      <c r="H84" s="253"/>
      <c r="I84" s="245"/>
      <c r="J84" s="50"/>
      <c r="K84" s="302"/>
      <c r="L84" s="51"/>
      <c r="M84" s="300"/>
      <c r="N84" s="304"/>
      <c r="O84" s="51"/>
      <c r="P84" s="300"/>
      <c r="Q84" s="304"/>
      <c r="R84" s="133"/>
      <c r="S84" s="262"/>
      <c r="T84" s="516"/>
      <c r="U84" s="517"/>
      <c r="V84" s="512"/>
      <c r="W84" s="513"/>
      <c r="AA84" s="55" t="s">
        <v>1416</v>
      </c>
      <c r="AB84" s="56" t="s">
        <v>1416</v>
      </c>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54" t="s">
        <v>1146</v>
      </c>
    </row>
    <row r="85" spans="1:51">
      <c r="A85" s="27">
        <v>75</v>
      </c>
      <c r="B85" s="259"/>
      <c r="C85" s="131"/>
      <c r="D85" s="50"/>
      <c r="E85" s="50"/>
      <c r="F85" s="50"/>
      <c r="G85" s="239"/>
      <c r="H85" s="253"/>
      <c r="I85" s="245"/>
      <c r="J85" s="50"/>
      <c r="K85" s="302"/>
      <c r="L85" s="51"/>
      <c r="M85" s="300"/>
      <c r="N85" s="304"/>
      <c r="O85" s="51"/>
      <c r="P85" s="300"/>
      <c r="Q85" s="304"/>
      <c r="R85" s="133"/>
      <c r="S85" s="262"/>
      <c r="T85" s="516"/>
      <c r="U85" s="517"/>
      <c r="V85" s="512"/>
      <c r="W85" s="513"/>
      <c r="AA85" s="55" t="s">
        <v>1416</v>
      </c>
      <c r="AB85" s="56" t="s">
        <v>1416</v>
      </c>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54" t="s">
        <v>1147</v>
      </c>
    </row>
    <row r="86" spans="1:51">
      <c r="A86" s="27">
        <v>76</v>
      </c>
      <c r="B86" s="259"/>
      <c r="C86" s="131"/>
      <c r="D86" s="50"/>
      <c r="E86" s="50"/>
      <c r="F86" s="50"/>
      <c r="G86" s="239"/>
      <c r="H86" s="253"/>
      <c r="I86" s="245"/>
      <c r="J86" s="50"/>
      <c r="K86" s="302"/>
      <c r="L86" s="51"/>
      <c r="M86" s="300"/>
      <c r="N86" s="304"/>
      <c r="O86" s="51"/>
      <c r="P86" s="300"/>
      <c r="Q86" s="304"/>
      <c r="R86" s="133"/>
      <c r="S86" s="262"/>
      <c r="T86" s="516"/>
      <c r="U86" s="517"/>
      <c r="V86" s="512"/>
      <c r="W86" s="513"/>
      <c r="AA86" s="55" t="s">
        <v>1416</v>
      </c>
      <c r="AB86" s="56" t="s">
        <v>1416</v>
      </c>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54" t="s">
        <v>1148</v>
      </c>
    </row>
    <row r="87" spans="1:51">
      <c r="A87" s="27">
        <v>77</v>
      </c>
      <c r="B87" s="259"/>
      <c r="C87" s="131"/>
      <c r="D87" s="50"/>
      <c r="E87" s="50"/>
      <c r="F87" s="50"/>
      <c r="G87" s="239"/>
      <c r="H87" s="253"/>
      <c r="I87" s="245"/>
      <c r="J87" s="50"/>
      <c r="K87" s="302"/>
      <c r="L87" s="51"/>
      <c r="M87" s="300"/>
      <c r="N87" s="304"/>
      <c r="O87" s="51"/>
      <c r="P87" s="300"/>
      <c r="Q87" s="304"/>
      <c r="R87" s="133"/>
      <c r="S87" s="262"/>
      <c r="T87" s="516"/>
      <c r="U87" s="517"/>
      <c r="V87" s="512"/>
      <c r="W87" s="513"/>
      <c r="AA87" s="55" t="s">
        <v>1416</v>
      </c>
      <c r="AB87" s="56" t="s">
        <v>1416</v>
      </c>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54" t="s">
        <v>1149</v>
      </c>
    </row>
    <row r="88" spans="1:51">
      <c r="A88" s="27">
        <v>78</v>
      </c>
      <c r="B88" s="259"/>
      <c r="C88" s="131"/>
      <c r="D88" s="50"/>
      <c r="E88" s="50"/>
      <c r="F88" s="50"/>
      <c r="G88" s="239"/>
      <c r="H88" s="253"/>
      <c r="I88" s="245"/>
      <c r="J88" s="50"/>
      <c r="K88" s="302"/>
      <c r="L88" s="51"/>
      <c r="M88" s="300"/>
      <c r="N88" s="304"/>
      <c r="O88" s="51"/>
      <c r="P88" s="300"/>
      <c r="Q88" s="304"/>
      <c r="R88" s="133"/>
      <c r="S88" s="262"/>
      <c r="T88" s="516"/>
      <c r="U88" s="517"/>
      <c r="V88" s="512"/>
      <c r="W88" s="513"/>
      <c r="AA88" s="55" t="s">
        <v>1416</v>
      </c>
      <c r="AB88" s="56" t="s">
        <v>1416</v>
      </c>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54" t="s">
        <v>1150</v>
      </c>
    </row>
    <row r="89" spans="1:51">
      <c r="A89" s="27">
        <v>79</v>
      </c>
      <c r="B89" s="259"/>
      <c r="C89" s="131"/>
      <c r="D89" s="50"/>
      <c r="E89" s="50"/>
      <c r="F89" s="50"/>
      <c r="G89" s="239"/>
      <c r="H89" s="253"/>
      <c r="I89" s="245"/>
      <c r="J89" s="50"/>
      <c r="K89" s="302"/>
      <c r="L89" s="51"/>
      <c r="M89" s="300"/>
      <c r="N89" s="304"/>
      <c r="O89" s="51"/>
      <c r="P89" s="300"/>
      <c r="Q89" s="304"/>
      <c r="R89" s="133"/>
      <c r="S89" s="262"/>
      <c r="T89" s="516"/>
      <c r="U89" s="517"/>
      <c r="V89" s="512"/>
      <c r="W89" s="513"/>
      <c r="AA89" s="55" t="s">
        <v>1416</v>
      </c>
      <c r="AB89" s="56" t="s">
        <v>1416</v>
      </c>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54" t="s">
        <v>1151</v>
      </c>
    </row>
    <row r="90" spans="1:51">
      <c r="A90" s="27">
        <v>80</v>
      </c>
      <c r="B90" s="259"/>
      <c r="C90" s="131"/>
      <c r="D90" s="50"/>
      <c r="E90" s="50"/>
      <c r="F90" s="50"/>
      <c r="G90" s="239"/>
      <c r="H90" s="253"/>
      <c r="I90" s="245"/>
      <c r="J90" s="50"/>
      <c r="K90" s="302"/>
      <c r="L90" s="51"/>
      <c r="M90" s="300"/>
      <c r="N90" s="304"/>
      <c r="O90" s="51"/>
      <c r="P90" s="300"/>
      <c r="Q90" s="304"/>
      <c r="R90" s="133"/>
      <c r="S90" s="262"/>
      <c r="T90" s="516"/>
      <c r="U90" s="517"/>
      <c r="V90" s="512"/>
      <c r="W90" s="513"/>
      <c r="AA90" s="55" t="s">
        <v>1416</v>
      </c>
      <c r="AB90" s="56" t="s">
        <v>1416</v>
      </c>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54" t="s">
        <v>1152</v>
      </c>
    </row>
    <row r="91" spans="1:51">
      <c r="A91" s="27">
        <v>81</v>
      </c>
      <c r="B91" s="259"/>
      <c r="C91" s="131"/>
      <c r="D91" s="50"/>
      <c r="E91" s="50"/>
      <c r="F91" s="50"/>
      <c r="G91" s="239"/>
      <c r="H91" s="253"/>
      <c r="I91" s="245"/>
      <c r="J91" s="50"/>
      <c r="K91" s="302"/>
      <c r="L91" s="51"/>
      <c r="M91" s="300"/>
      <c r="N91" s="304"/>
      <c r="O91" s="51"/>
      <c r="P91" s="300"/>
      <c r="Q91" s="304"/>
      <c r="R91" s="133"/>
      <c r="S91" s="262"/>
      <c r="T91" s="516"/>
      <c r="U91" s="517"/>
      <c r="V91" s="512"/>
      <c r="W91" s="513"/>
      <c r="AA91" s="55" t="s">
        <v>1416</v>
      </c>
      <c r="AB91" s="56" t="s">
        <v>1416</v>
      </c>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54" t="s">
        <v>1153</v>
      </c>
    </row>
    <row r="92" spans="1:51">
      <c r="A92" s="27">
        <v>82</v>
      </c>
      <c r="B92" s="259"/>
      <c r="C92" s="131"/>
      <c r="D92" s="50"/>
      <c r="E92" s="50"/>
      <c r="F92" s="50"/>
      <c r="G92" s="239"/>
      <c r="H92" s="253"/>
      <c r="I92" s="245"/>
      <c r="J92" s="50"/>
      <c r="K92" s="302"/>
      <c r="L92" s="51"/>
      <c r="M92" s="300"/>
      <c r="N92" s="304"/>
      <c r="O92" s="51"/>
      <c r="P92" s="300"/>
      <c r="Q92" s="304"/>
      <c r="R92" s="133"/>
      <c r="S92" s="262"/>
      <c r="T92" s="516"/>
      <c r="U92" s="517"/>
      <c r="V92" s="512"/>
      <c r="W92" s="513"/>
      <c r="AA92" s="55" t="s">
        <v>1416</v>
      </c>
      <c r="AB92" s="56" t="s">
        <v>1416</v>
      </c>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54" t="s">
        <v>1154</v>
      </c>
    </row>
    <row r="93" spans="1:51">
      <c r="A93" s="27">
        <v>83</v>
      </c>
      <c r="B93" s="259"/>
      <c r="C93" s="131"/>
      <c r="D93" s="50"/>
      <c r="E93" s="50"/>
      <c r="F93" s="50"/>
      <c r="G93" s="239"/>
      <c r="H93" s="253"/>
      <c r="I93" s="245"/>
      <c r="J93" s="50"/>
      <c r="K93" s="302"/>
      <c r="L93" s="51"/>
      <c r="M93" s="300"/>
      <c r="N93" s="304"/>
      <c r="O93" s="51"/>
      <c r="P93" s="300"/>
      <c r="Q93" s="304"/>
      <c r="R93" s="133"/>
      <c r="S93" s="262"/>
      <c r="T93" s="516"/>
      <c r="U93" s="517"/>
      <c r="V93" s="512"/>
      <c r="W93" s="513"/>
      <c r="AA93" s="55" t="s">
        <v>1416</v>
      </c>
      <c r="AB93" s="56" t="s">
        <v>1416</v>
      </c>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54" t="s">
        <v>1155</v>
      </c>
    </row>
    <row r="94" spans="1:51">
      <c r="A94" s="27">
        <v>84</v>
      </c>
      <c r="B94" s="259"/>
      <c r="C94" s="131"/>
      <c r="D94" s="50"/>
      <c r="E94" s="50"/>
      <c r="F94" s="50"/>
      <c r="G94" s="239"/>
      <c r="H94" s="253"/>
      <c r="I94" s="245"/>
      <c r="J94" s="50"/>
      <c r="K94" s="302"/>
      <c r="L94" s="51"/>
      <c r="M94" s="300"/>
      <c r="N94" s="304"/>
      <c r="O94" s="51"/>
      <c r="P94" s="300"/>
      <c r="Q94" s="304"/>
      <c r="R94" s="133"/>
      <c r="S94" s="262"/>
      <c r="T94" s="516"/>
      <c r="U94" s="517"/>
      <c r="V94" s="512"/>
      <c r="W94" s="513"/>
      <c r="AA94" s="55" t="s">
        <v>1416</v>
      </c>
      <c r="AB94" s="56" t="s">
        <v>1416</v>
      </c>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54" t="s">
        <v>1156</v>
      </c>
    </row>
    <row r="95" spans="1:51">
      <c r="A95" s="27">
        <v>85</v>
      </c>
      <c r="B95" s="259"/>
      <c r="C95" s="131"/>
      <c r="D95" s="50"/>
      <c r="E95" s="50"/>
      <c r="F95" s="50"/>
      <c r="G95" s="239"/>
      <c r="H95" s="253"/>
      <c r="I95" s="245"/>
      <c r="J95" s="50"/>
      <c r="K95" s="302"/>
      <c r="L95" s="51"/>
      <c r="M95" s="300"/>
      <c r="N95" s="304"/>
      <c r="O95" s="51"/>
      <c r="P95" s="300"/>
      <c r="Q95" s="304"/>
      <c r="R95" s="133"/>
      <c r="S95" s="262"/>
      <c r="T95" s="516"/>
      <c r="U95" s="517"/>
      <c r="V95" s="512"/>
      <c r="W95" s="513"/>
      <c r="AA95" s="55" t="s">
        <v>1416</v>
      </c>
      <c r="AB95" s="56" t="s">
        <v>1416</v>
      </c>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54" t="s">
        <v>1157</v>
      </c>
    </row>
    <row r="96" spans="1:51">
      <c r="A96" s="27">
        <v>86</v>
      </c>
      <c r="B96" s="259"/>
      <c r="C96" s="131"/>
      <c r="D96" s="50"/>
      <c r="E96" s="50"/>
      <c r="F96" s="50"/>
      <c r="G96" s="239"/>
      <c r="H96" s="253"/>
      <c r="I96" s="245"/>
      <c r="J96" s="50"/>
      <c r="K96" s="302"/>
      <c r="L96" s="51"/>
      <c r="M96" s="300"/>
      <c r="N96" s="304"/>
      <c r="O96" s="51"/>
      <c r="P96" s="300"/>
      <c r="Q96" s="304"/>
      <c r="R96" s="133"/>
      <c r="S96" s="262"/>
      <c r="T96" s="516"/>
      <c r="U96" s="517"/>
      <c r="V96" s="512"/>
      <c r="W96" s="513"/>
      <c r="AA96" s="55" t="s">
        <v>1416</v>
      </c>
      <c r="AB96" s="56" t="s">
        <v>1416</v>
      </c>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54" t="s">
        <v>1158</v>
      </c>
    </row>
    <row r="97" spans="1:51">
      <c r="A97" s="27">
        <v>87</v>
      </c>
      <c r="B97" s="259"/>
      <c r="C97" s="131"/>
      <c r="D97" s="50"/>
      <c r="E97" s="50"/>
      <c r="F97" s="50"/>
      <c r="G97" s="239"/>
      <c r="H97" s="253"/>
      <c r="I97" s="245"/>
      <c r="J97" s="50"/>
      <c r="K97" s="302"/>
      <c r="L97" s="51"/>
      <c r="M97" s="300"/>
      <c r="N97" s="304"/>
      <c r="O97" s="51"/>
      <c r="P97" s="300"/>
      <c r="Q97" s="304"/>
      <c r="R97" s="133"/>
      <c r="S97" s="262"/>
      <c r="T97" s="516"/>
      <c r="U97" s="517"/>
      <c r="V97" s="512"/>
      <c r="W97" s="513"/>
      <c r="AA97" s="55" t="s">
        <v>1416</v>
      </c>
      <c r="AB97" s="56" t="s">
        <v>1416</v>
      </c>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54" t="s">
        <v>1159</v>
      </c>
    </row>
    <row r="98" spans="1:51">
      <c r="A98" s="27">
        <v>88</v>
      </c>
      <c r="B98" s="259"/>
      <c r="C98" s="131"/>
      <c r="D98" s="50"/>
      <c r="E98" s="50"/>
      <c r="F98" s="50"/>
      <c r="G98" s="239"/>
      <c r="H98" s="253"/>
      <c r="I98" s="245"/>
      <c r="J98" s="50"/>
      <c r="K98" s="302"/>
      <c r="L98" s="51"/>
      <c r="M98" s="300"/>
      <c r="N98" s="304"/>
      <c r="O98" s="51"/>
      <c r="P98" s="300"/>
      <c r="Q98" s="304"/>
      <c r="R98" s="133"/>
      <c r="S98" s="262"/>
      <c r="T98" s="516"/>
      <c r="U98" s="517"/>
      <c r="V98" s="512"/>
      <c r="W98" s="513"/>
      <c r="AA98" s="55" t="s">
        <v>1416</v>
      </c>
      <c r="AB98" s="56" t="s">
        <v>1416</v>
      </c>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54" t="s">
        <v>1160</v>
      </c>
    </row>
    <row r="99" spans="1:51">
      <c r="A99" s="27">
        <v>89</v>
      </c>
      <c r="B99" s="259"/>
      <c r="C99" s="131"/>
      <c r="D99" s="50"/>
      <c r="E99" s="50"/>
      <c r="F99" s="50"/>
      <c r="G99" s="239"/>
      <c r="H99" s="253"/>
      <c r="I99" s="245"/>
      <c r="J99" s="50"/>
      <c r="K99" s="302"/>
      <c r="L99" s="51"/>
      <c r="M99" s="300"/>
      <c r="N99" s="304"/>
      <c r="O99" s="51"/>
      <c r="P99" s="300"/>
      <c r="Q99" s="304"/>
      <c r="R99" s="133"/>
      <c r="S99" s="262"/>
      <c r="T99" s="516"/>
      <c r="U99" s="517"/>
      <c r="V99" s="512"/>
      <c r="W99" s="513"/>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54" t="s">
        <v>1161</v>
      </c>
    </row>
    <row r="100" spans="1:51" ht="14.25" thickBot="1">
      <c r="A100" s="143">
        <v>90</v>
      </c>
      <c r="B100" s="260"/>
      <c r="C100" s="144"/>
      <c r="D100" s="145"/>
      <c r="E100" s="145"/>
      <c r="F100" s="145"/>
      <c r="G100" s="240"/>
      <c r="H100" s="253"/>
      <c r="I100" s="246"/>
      <c r="J100" s="247"/>
      <c r="K100" s="303"/>
      <c r="L100" s="305"/>
      <c r="M100" s="306"/>
      <c r="N100" s="307"/>
      <c r="O100" s="305"/>
      <c r="P100" s="306"/>
      <c r="Q100" s="307"/>
      <c r="R100" s="146"/>
      <c r="S100" s="263"/>
      <c r="T100" s="518"/>
      <c r="U100" s="519"/>
      <c r="V100" s="514"/>
      <c r="W100" s="515"/>
      <c r="X100" s="5"/>
      <c r="Y100" s="5"/>
      <c r="Z100" s="5"/>
      <c r="AA100" s="147"/>
      <c r="AB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54" t="s">
        <v>1162</v>
      </c>
    </row>
    <row r="101" spans="1:51">
      <c r="A101" s="142"/>
      <c r="B101" s="142"/>
      <c r="C101" s="142"/>
      <c r="D101" s="142"/>
      <c r="E101" s="142"/>
      <c r="F101" s="142"/>
      <c r="G101" s="148" t="s">
        <v>116</v>
      </c>
      <c r="H101" s="148"/>
      <c r="I101" s="149">
        <f>SUM(L101:R101)</f>
        <v>0</v>
      </c>
      <c r="J101" s="142"/>
      <c r="K101" s="142"/>
      <c r="L101" s="142">
        <f>COUNTA(L11:L100)</f>
        <v>0</v>
      </c>
      <c r="M101" s="142"/>
      <c r="N101" s="142"/>
      <c r="O101" s="142">
        <f>COUNTA(O11:O100)</f>
        <v>0</v>
      </c>
      <c r="P101" s="142"/>
      <c r="Q101" s="142"/>
      <c r="R101" s="142">
        <f>COUNTA(R11:R100)</f>
        <v>0</v>
      </c>
      <c r="S101" s="142"/>
      <c r="T101" s="142"/>
      <c r="U101" s="142"/>
      <c r="V101" s="142"/>
      <c r="W101" s="142"/>
      <c r="X101" s="142"/>
      <c r="Y101" s="142"/>
      <c r="Z101" s="142"/>
      <c r="AA101" s="150"/>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Y101" s="254" t="s">
        <v>1163</v>
      </c>
    </row>
    <row r="102" spans="1:51">
      <c r="G102" s="13" t="s">
        <v>120</v>
      </c>
      <c r="H102" s="13"/>
      <c r="I102" s="58">
        <f>③リレー情報確認!F14+③リレー情報確認!L14+③リレー情報確認!R14+③リレー情報確認!X14</f>
        <v>0</v>
      </c>
      <c r="AY102" s="254" t="s">
        <v>1164</v>
      </c>
    </row>
    <row r="103" spans="1:51">
      <c r="G103" s="13" t="s">
        <v>2</v>
      </c>
      <c r="H103" s="13"/>
      <c r="I103" s="58">
        <f>COUNTIF(I11:I100,"男")</f>
        <v>0</v>
      </c>
      <c r="AY103" s="254" t="s">
        <v>1165</v>
      </c>
    </row>
    <row r="104" spans="1:51">
      <c r="G104" s="1" t="s">
        <v>47</v>
      </c>
      <c r="I104" s="1">
        <f>COUNTIF(I11:I100,"女")</f>
        <v>0</v>
      </c>
      <c r="AY104" s="254" t="s">
        <v>1166</v>
      </c>
    </row>
    <row r="105" spans="1:51">
      <c r="G105" s="1" t="s">
        <v>130</v>
      </c>
      <c r="I105" s="1">
        <f>SUM(I103:I104)</f>
        <v>0</v>
      </c>
      <c r="AY105" s="254" t="s">
        <v>1167</v>
      </c>
    </row>
    <row r="106" spans="1:51">
      <c r="AY106" s="254" t="s">
        <v>1168</v>
      </c>
    </row>
    <row r="107" spans="1:51">
      <c r="AY107" s="254" t="s">
        <v>1169</v>
      </c>
    </row>
    <row r="108" spans="1:51">
      <c r="AY108" s="254" t="s">
        <v>1170</v>
      </c>
    </row>
    <row r="109" spans="1:51">
      <c r="AY109" s="254" t="s">
        <v>1171</v>
      </c>
    </row>
    <row r="110" spans="1:51">
      <c r="AY110" s="254" t="s">
        <v>1172</v>
      </c>
    </row>
    <row r="111" spans="1:51">
      <c r="AY111" s="254" t="s">
        <v>1173</v>
      </c>
    </row>
    <row r="112" spans="1:51">
      <c r="AY112" s="254" t="s">
        <v>1174</v>
      </c>
    </row>
    <row r="113" spans="51:51">
      <c r="AY113" s="254" t="s">
        <v>1175</v>
      </c>
    </row>
    <row r="114" spans="51:51">
      <c r="AY114" s="254" t="s">
        <v>1176</v>
      </c>
    </row>
    <row r="115" spans="51:51">
      <c r="AY115" s="254" t="s">
        <v>1177</v>
      </c>
    </row>
    <row r="116" spans="51:51">
      <c r="AY116" s="254" t="s">
        <v>1178</v>
      </c>
    </row>
    <row r="117" spans="51:51">
      <c r="AY117" s="254" t="s">
        <v>1179</v>
      </c>
    </row>
    <row r="118" spans="51:51">
      <c r="AY118" s="254" t="s">
        <v>1180</v>
      </c>
    </row>
    <row r="119" spans="51:51">
      <c r="AY119" s="254" t="s">
        <v>1181</v>
      </c>
    </row>
    <row r="120" spans="51:51">
      <c r="AY120" s="254" t="s">
        <v>1182</v>
      </c>
    </row>
    <row r="121" spans="51:51">
      <c r="AY121" s="254" t="s">
        <v>1183</v>
      </c>
    </row>
    <row r="122" spans="51:51">
      <c r="AY122" s="254" t="s">
        <v>1184</v>
      </c>
    </row>
    <row r="123" spans="51:51">
      <c r="AY123" s="254" t="s">
        <v>1185</v>
      </c>
    </row>
    <row r="124" spans="51:51">
      <c r="AY124" s="254" t="s">
        <v>1186</v>
      </c>
    </row>
    <row r="125" spans="51:51">
      <c r="AY125" s="254" t="s">
        <v>1187</v>
      </c>
    </row>
    <row r="126" spans="51:51">
      <c r="AY126" s="254" t="s">
        <v>1188</v>
      </c>
    </row>
    <row r="127" spans="51:51">
      <c r="AY127" s="254" t="s">
        <v>1189</v>
      </c>
    </row>
    <row r="128" spans="51:51">
      <c r="AY128" s="254" t="s">
        <v>1190</v>
      </c>
    </row>
    <row r="129" spans="51:51">
      <c r="AY129" s="254" t="s">
        <v>1191</v>
      </c>
    </row>
    <row r="130" spans="51:51">
      <c r="AY130" s="254" t="s">
        <v>1192</v>
      </c>
    </row>
    <row r="131" spans="51:51">
      <c r="AY131" s="254" t="s">
        <v>1193</v>
      </c>
    </row>
    <row r="132" spans="51:51">
      <c r="AY132" s="254" t="s">
        <v>1194</v>
      </c>
    </row>
    <row r="133" spans="51:51">
      <c r="AY133" s="254" t="s">
        <v>1195</v>
      </c>
    </row>
    <row r="134" spans="51:51">
      <c r="AY134" s="254" t="s">
        <v>1196</v>
      </c>
    </row>
    <row r="135" spans="51:51">
      <c r="AY135" s="254" t="s">
        <v>1197</v>
      </c>
    </row>
    <row r="136" spans="51:51">
      <c r="AY136" s="254" t="s">
        <v>1198</v>
      </c>
    </row>
    <row r="137" spans="51:51">
      <c r="AY137" s="254" t="s">
        <v>1199</v>
      </c>
    </row>
    <row r="138" spans="51:51">
      <c r="AY138" s="254" t="s">
        <v>1200</v>
      </c>
    </row>
    <row r="139" spans="51:51">
      <c r="AY139" s="254" t="s">
        <v>1201</v>
      </c>
    </row>
    <row r="140" spans="51:51">
      <c r="AY140" s="254" t="s">
        <v>1202</v>
      </c>
    </row>
    <row r="141" spans="51:51">
      <c r="AY141" s="254" t="s">
        <v>1203</v>
      </c>
    </row>
    <row r="142" spans="51:51">
      <c r="AY142" s="254" t="s">
        <v>1204</v>
      </c>
    </row>
    <row r="143" spans="51:51">
      <c r="AY143" s="254" t="s">
        <v>1205</v>
      </c>
    </row>
    <row r="144" spans="51:51">
      <c r="AY144" s="254" t="s">
        <v>1206</v>
      </c>
    </row>
    <row r="145" spans="51:51">
      <c r="AY145" s="254" t="s">
        <v>1207</v>
      </c>
    </row>
    <row r="146" spans="51:51">
      <c r="AY146" s="254" t="s">
        <v>1208</v>
      </c>
    </row>
    <row r="147" spans="51:51">
      <c r="AY147" s="254" t="s">
        <v>1209</v>
      </c>
    </row>
    <row r="148" spans="51:51">
      <c r="AY148" s="254" t="s">
        <v>1210</v>
      </c>
    </row>
    <row r="149" spans="51:51">
      <c r="AY149" s="254" t="s">
        <v>1211</v>
      </c>
    </row>
    <row r="150" spans="51:51">
      <c r="AY150" s="254" t="s">
        <v>1212</v>
      </c>
    </row>
    <row r="151" spans="51:51">
      <c r="AY151" s="254" t="s">
        <v>1213</v>
      </c>
    </row>
    <row r="152" spans="51:51">
      <c r="AY152" s="254" t="s">
        <v>1214</v>
      </c>
    </row>
    <row r="153" spans="51:51">
      <c r="AY153" s="254" t="s">
        <v>1215</v>
      </c>
    </row>
    <row r="154" spans="51:51">
      <c r="AY154" s="254" t="s">
        <v>1216</v>
      </c>
    </row>
    <row r="155" spans="51:51">
      <c r="AY155" s="254" t="s">
        <v>1217</v>
      </c>
    </row>
    <row r="156" spans="51:51">
      <c r="AY156" s="254" t="s">
        <v>1218</v>
      </c>
    </row>
    <row r="157" spans="51:51">
      <c r="AY157" s="254" t="s">
        <v>1219</v>
      </c>
    </row>
    <row r="158" spans="51:51">
      <c r="AY158" s="254" t="s">
        <v>1220</v>
      </c>
    </row>
    <row r="159" spans="51:51">
      <c r="AY159" s="254" t="s">
        <v>1221</v>
      </c>
    </row>
    <row r="160" spans="51:51">
      <c r="AY160" s="254" t="s">
        <v>1222</v>
      </c>
    </row>
    <row r="161" spans="51:51">
      <c r="AY161" s="254" t="s">
        <v>1223</v>
      </c>
    </row>
    <row r="162" spans="51:51">
      <c r="AY162" s="254" t="s">
        <v>1224</v>
      </c>
    </row>
    <row r="163" spans="51:51">
      <c r="AY163" s="254" t="s">
        <v>1225</v>
      </c>
    </row>
    <row r="164" spans="51:51">
      <c r="AY164" s="254" t="s">
        <v>1226</v>
      </c>
    </row>
    <row r="165" spans="51:51">
      <c r="AY165" s="254" t="s">
        <v>1227</v>
      </c>
    </row>
    <row r="166" spans="51:51">
      <c r="AY166" s="254" t="s">
        <v>1228</v>
      </c>
    </row>
    <row r="167" spans="51:51">
      <c r="AY167" s="254" t="s">
        <v>1229</v>
      </c>
    </row>
    <row r="168" spans="51:51">
      <c r="AY168" s="254" t="s">
        <v>1230</v>
      </c>
    </row>
    <row r="169" spans="51:51">
      <c r="AY169" s="254" t="s">
        <v>1231</v>
      </c>
    </row>
    <row r="170" spans="51:51">
      <c r="AY170" s="254" t="s">
        <v>1232</v>
      </c>
    </row>
    <row r="171" spans="51:51">
      <c r="AY171" s="254" t="s">
        <v>1233</v>
      </c>
    </row>
    <row r="172" spans="51:51">
      <c r="AY172" s="254" t="s">
        <v>1234</v>
      </c>
    </row>
    <row r="173" spans="51:51">
      <c r="AY173" s="254" t="s">
        <v>1235</v>
      </c>
    </row>
    <row r="174" spans="51:51">
      <c r="AY174" s="254" t="s">
        <v>1236</v>
      </c>
    </row>
    <row r="175" spans="51:51">
      <c r="AY175" s="254" t="s">
        <v>1237</v>
      </c>
    </row>
    <row r="176" spans="51:51">
      <c r="AY176" s="254" t="s">
        <v>1238</v>
      </c>
    </row>
    <row r="177" spans="51:51">
      <c r="AY177" s="254" t="s">
        <v>1239</v>
      </c>
    </row>
    <row r="178" spans="51:51">
      <c r="AY178" s="254" t="s">
        <v>1240</v>
      </c>
    </row>
    <row r="179" spans="51:51">
      <c r="AY179" s="254" t="s">
        <v>1241</v>
      </c>
    </row>
    <row r="180" spans="51:51">
      <c r="AY180" s="254" t="s">
        <v>1242</v>
      </c>
    </row>
    <row r="181" spans="51:51">
      <c r="AY181" s="254" t="s">
        <v>1243</v>
      </c>
    </row>
    <row r="182" spans="51:51">
      <c r="AY182" s="254" t="s">
        <v>1244</v>
      </c>
    </row>
    <row r="183" spans="51:51">
      <c r="AY183" s="254" t="s">
        <v>1245</v>
      </c>
    </row>
    <row r="184" spans="51:51">
      <c r="AY184" s="254" t="s">
        <v>1246</v>
      </c>
    </row>
    <row r="185" spans="51:51">
      <c r="AY185" s="254" t="s">
        <v>1247</v>
      </c>
    </row>
    <row r="186" spans="51:51">
      <c r="AY186" s="254" t="s">
        <v>1248</v>
      </c>
    </row>
    <row r="187" spans="51:51">
      <c r="AY187" s="254" t="s">
        <v>1249</v>
      </c>
    </row>
    <row r="188" spans="51:51">
      <c r="AY188" s="254" t="s">
        <v>1250</v>
      </c>
    </row>
    <row r="189" spans="51:51">
      <c r="AY189" s="254" t="s">
        <v>1251</v>
      </c>
    </row>
    <row r="190" spans="51:51">
      <c r="AY190" s="254" t="s">
        <v>1252</v>
      </c>
    </row>
    <row r="191" spans="51:51">
      <c r="AY191" s="254" t="s">
        <v>1253</v>
      </c>
    </row>
    <row r="192" spans="51:51">
      <c r="AY192" s="254" t="s">
        <v>1254</v>
      </c>
    </row>
    <row r="193" spans="51:51">
      <c r="AY193" s="254" t="s">
        <v>1255</v>
      </c>
    </row>
    <row r="194" spans="51:51">
      <c r="AY194" s="254" t="s">
        <v>1256</v>
      </c>
    </row>
    <row r="195" spans="51:51">
      <c r="AY195" s="254" t="s">
        <v>1257</v>
      </c>
    </row>
    <row r="196" spans="51:51">
      <c r="AY196" s="254" t="s">
        <v>1258</v>
      </c>
    </row>
    <row r="197" spans="51:51">
      <c r="AY197" s="254" t="s">
        <v>1259</v>
      </c>
    </row>
    <row r="198" spans="51:51">
      <c r="AY198" s="254" t="s">
        <v>1260</v>
      </c>
    </row>
    <row r="199" spans="51:51">
      <c r="AY199" s="254" t="s">
        <v>1261</v>
      </c>
    </row>
    <row r="200" spans="51:51">
      <c r="AY200" s="254" t="s">
        <v>1262</v>
      </c>
    </row>
    <row r="201" spans="51:51">
      <c r="AY201" s="254" t="s">
        <v>1263</v>
      </c>
    </row>
    <row r="202" spans="51:51">
      <c r="AY202" s="254" t="s">
        <v>1264</v>
      </c>
    </row>
    <row r="203" spans="51:51">
      <c r="AY203" s="254" t="s">
        <v>1265</v>
      </c>
    </row>
    <row r="204" spans="51:51">
      <c r="AY204" s="254" t="s">
        <v>1266</v>
      </c>
    </row>
    <row r="205" spans="51:51">
      <c r="AY205" s="254" t="s">
        <v>1267</v>
      </c>
    </row>
    <row r="206" spans="51:51">
      <c r="AY206" s="254" t="s">
        <v>1268</v>
      </c>
    </row>
    <row r="207" spans="51:51">
      <c r="AY207" s="254" t="s">
        <v>1269</v>
      </c>
    </row>
    <row r="208" spans="51:51">
      <c r="AY208" s="254" t="s">
        <v>1270</v>
      </c>
    </row>
    <row r="209" spans="51:51">
      <c r="AY209" s="254" t="s">
        <v>1271</v>
      </c>
    </row>
    <row r="210" spans="51:51">
      <c r="AY210" s="254" t="s">
        <v>1272</v>
      </c>
    </row>
    <row r="211" spans="51:51">
      <c r="AY211" s="254" t="s">
        <v>1273</v>
      </c>
    </row>
    <row r="212" spans="51:51">
      <c r="AY212" s="254" t="s">
        <v>1274</v>
      </c>
    </row>
    <row r="213" spans="51:51">
      <c r="AY213" s="254" t="s">
        <v>1275</v>
      </c>
    </row>
    <row r="214" spans="51:51">
      <c r="AY214" s="254" t="s">
        <v>1276</v>
      </c>
    </row>
    <row r="215" spans="51:51">
      <c r="AY215" s="254" t="s">
        <v>1277</v>
      </c>
    </row>
    <row r="216" spans="51:51">
      <c r="AY216" s="254" t="s">
        <v>1278</v>
      </c>
    </row>
    <row r="217" spans="51:51">
      <c r="AY217" s="254" t="s">
        <v>1279</v>
      </c>
    </row>
    <row r="218" spans="51:51">
      <c r="AY218" s="254" t="s">
        <v>1280</v>
      </c>
    </row>
    <row r="219" spans="51:51">
      <c r="AY219" s="254" t="s">
        <v>1281</v>
      </c>
    </row>
    <row r="220" spans="51:51">
      <c r="AY220" s="254" t="s">
        <v>1282</v>
      </c>
    </row>
    <row r="221" spans="51:51">
      <c r="AY221" s="254" t="s">
        <v>1283</v>
      </c>
    </row>
    <row r="222" spans="51:51">
      <c r="AY222" s="254" t="s">
        <v>1284</v>
      </c>
    </row>
    <row r="223" spans="51:51">
      <c r="AY223" s="254" t="s">
        <v>1285</v>
      </c>
    </row>
    <row r="224" spans="51:51">
      <c r="AY224" s="254" t="s">
        <v>1286</v>
      </c>
    </row>
    <row r="225" spans="51:51">
      <c r="AY225" s="254" t="s">
        <v>1287</v>
      </c>
    </row>
    <row r="226" spans="51:51">
      <c r="AY226" s="254" t="s">
        <v>1288</v>
      </c>
    </row>
    <row r="227" spans="51:51">
      <c r="AY227" s="254" t="s">
        <v>1289</v>
      </c>
    </row>
    <row r="228" spans="51:51">
      <c r="AY228" s="254" t="s">
        <v>1290</v>
      </c>
    </row>
    <row r="229" spans="51:51">
      <c r="AY229" s="254" t="s">
        <v>1291</v>
      </c>
    </row>
    <row r="230" spans="51:51">
      <c r="AY230" s="254" t="s">
        <v>1292</v>
      </c>
    </row>
    <row r="231" spans="51:51">
      <c r="AY231" s="254" t="s">
        <v>1293</v>
      </c>
    </row>
    <row r="232" spans="51:51">
      <c r="AY232" s="254" t="s">
        <v>1294</v>
      </c>
    </row>
    <row r="233" spans="51:51">
      <c r="AY233" s="254" t="s">
        <v>1295</v>
      </c>
    </row>
    <row r="234" spans="51:51">
      <c r="AY234" s="254" t="s">
        <v>1296</v>
      </c>
    </row>
    <row r="235" spans="51:51">
      <c r="AY235" s="254" t="s">
        <v>1297</v>
      </c>
    </row>
    <row r="236" spans="51:51">
      <c r="AY236" s="254" t="s">
        <v>1298</v>
      </c>
    </row>
    <row r="237" spans="51:51">
      <c r="AY237" s="254" t="s">
        <v>1299</v>
      </c>
    </row>
    <row r="238" spans="51:51">
      <c r="AY238" s="254" t="s">
        <v>1300</v>
      </c>
    </row>
  </sheetData>
  <sheetProtection sheet="1" objects="1" scenarios="1" formatCells="0" formatColumns="0" formatRows="0" insertColumns="0" insertRows="0" deleteColumns="0" deleteRows="0" selectLockedCells="1"/>
  <mergeCells count="189">
    <mergeCell ref="V4:W4"/>
    <mergeCell ref="S4:S5"/>
    <mergeCell ref="F9:G9"/>
    <mergeCell ref="Q4:Q5"/>
    <mergeCell ref="T13:U13"/>
    <mergeCell ref="T14:U14"/>
    <mergeCell ref="T15:U15"/>
    <mergeCell ref="T16:U16"/>
    <mergeCell ref="T17:U17"/>
    <mergeCell ref="T9:U9"/>
    <mergeCell ref="T10:U10"/>
    <mergeCell ref="T11:U11"/>
    <mergeCell ref="T12:U12"/>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T4:U4"/>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6"/>
  <dataValidations count="15">
    <dataValidation type="list" allowBlank="1" showInputMessage="1" showErrorMessage="1" sqref="R11:R100">
      <formula1>IF(I11="","",IF(I11="男",$AA$11:$AA$43,$AB$11:$AB$39))</formula1>
    </dataValidation>
    <dataValidation imeMode="off" allowBlank="1" showInputMessage="1" showErrorMessage="1" sqref="P11:P100 U6:U7 M11:M100 S11:S100 W6:W7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0:H10 E11:F100"/>
    <dataValidation type="whole" imeMode="off" allowBlank="1" showInputMessage="1" showErrorMessage="1" sqref="C11:C100">
      <formula1>0</formula1>
      <formula2>9999</formula2>
    </dataValidation>
    <dataValidation type="list" imeMode="off" allowBlank="1" showInputMessage="1" showErrorMessage="1" sqref="V11:W20 T11:U100">
      <formula1>"○"</formula1>
    </dataValidation>
    <dataValidation type="list" allowBlank="1" showInputMessage="1" showErrorMessage="1" sqref="T6:T7 V6:V7">
      <formula1>"OP"</formula1>
    </dataValidation>
    <dataValidation type="list" allowBlank="1" showInputMessage="1" showErrorMessage="1" sqref="O11:O100">
      <formula1>IF(I11="","",IF(I11="男",$AA$47:$AA$60,$AB$46:$AB$60))</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L11:L100">
      <formula1>IF(I11="","",IF(I11="男",$AA$30:$AA$45,$AB$30:$AB$44))</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J1" sqref="J1:R1"/>
    </sheetView>
  </sheetViews>
  <sheetFormatPr defaultColWidth="9" defaultRowHeight="13.5"/>
  <cols>
    <col min="1" max="1" width="1.875" style="31" customWidth="1"/>
    <col min="2" max="2" width="4.5" style="31" customWidth="1"/>
    <col min="3" max="3" width="9.625" style="31" customWidth="1"/>
    <col min="4" max="4" width="12.25" style="31" bestFit="1" customWidth="1"/>
    <col min="5" max="5" width="9.5" style="31" customWidth="1"/>
    <col min="6" max="6" width="8.5" style="31" bestFit="1" customWidth="1"/>
    <col min="7" max="7" width="5" style="32" customWidth="1"/>
    <col min="8" max="8" width="4.5" style="31" customWidth="1"/>
    <col min="9" max="9" width="6.5" style="31" customWidth="1"/>
    <col min="10" max="10" width="12.25" style="31" customWidth="1"/>
    <col min="11" max="11" width="9.5" style="31" customWidth="1"/>
    <col min="12" max="12" width="8.5" style="31" bestFit="1" customWidth="1"/>
    <col min="13" max="13" width="5" style="34" customWidth="1"/>
    <col min="14" max="14" width="4.5" style="31" customWidth="1"/>
    <col min="15" max="15" width="6.5" style="31" bestFit="1" customWidth="1"/>
    <col min="16" max="16" width="12.25" style="31" customWidth="1"/>
    <col min="17" max="17" width="9.5" style="31" customWidth="1"/>
    <col min="18" max="18" width="8.5" style="31" bestFit="1" customWidth="1"/>
    <col min="19" max="19" width="5" style="34" customWidth="1"/>
    <col min="20" max="20" width="4.5" style="31" customWidth="1"/>
    <col min="21" max="21" width="6.5" style="31" bestFit="1" customWidth="1"/>
    <col min="22" max="22" width="12.25" style="31" customWidth="1"/>
    <col min="23" max="23" width="9.5" style="31" customWidth="1"/>
    <col min="24" max="24" width="8.5" style="31" bestFit="1" customWidth="1"/>
    <col min="25" max="26" width="9" style="31"/>
    <col min="27" max="27" width="9" style="31" customWidth="1"/>
    <col min="28" max="16384" width="9" style="31"/>
  </cols>
  <sheetData>
    <row r="1" spans="1:24" ht="18" thickBot="1">
      <c r="A1" s="30" t="s">
        <v>132</v>
      </c>
      <c r="H1" s="33"/>
      <c r="I1" s="52" t="s">
        <v>62</v>
      </c>
      <c r="J1" s="529" t="str">
        <f>IF(①団体情報入力!C6="","",①団体情報入力!C6)</f>
        <v/>
      </c>
      <c r="K1" s="530"/>
      <c r="L1" s="531"/>
      <c r="M1" s="29"/>
      <c r="O1" s="52" t="s">
        <v>95</v>
      </c>
      <c r="P1" s="529" t="str">
        <f>IF(①団体情報入力!C7="","",①団体情報入力!C7)</f>
        <v/>
      </c>
      <c r="Q1" s="530"/>
      <c r="R1" s="531"/>
      <c r="T1" s="33"/>
      <c r="W1" s="72"/>
    </row>
    <row r="2" spans="1:24">
      <c r="H2" s="33"/>
      <c r="N2" s="33"/>
      <c r="T2" s="33"/>
    </row>
    <row r="3" spans="1:24" s="77" customFormat="1">
      <c r="A3" s="78"/>
      <c r="B3" s="74"/>
      <c r="C3" s="75" t="s">
        <v>112</v>
      </c>
      <c r="D3" s="76"/>
      <c r="E3" s="76"/>
      <c r="F3" s="76"/>
      <c r="G3" s="76"/>
      <c r="H3" s="76"/>
      <c r="I3" s="76"/>
      <c r="J3" s="76"/>
      <c r="K3" s="76"/>
      <c r="L3" s="76"/>
      <c r="M3" s="76"/>
      <c r="N3" s="76"/>
      <c r="O3" s="76"/>
      <c r="P3" s="92"/>
      <c r="Q3" s="92"/>
      <c r="R3" s="92"/>
      <c r="S3" s="92"/>
      <c r="T3" s="92"/>
      <c r="U3" s="92"/>
      <c r="V3" s="92"/>
      <c r="W3" s="92"/>
    </row>
    <row r="4" spans="1:24" s="77" customFormat="1">
      <c r="A4" s="78"/>
      <c r="B4" s="74"/>
      <c r="C4" s="75" t="s">
        <v>113</v>
      </c>
      <c r="D4" s="76"/>
      <c r="E4" s="76"/>
      <c r="F4" s="76"/>
      <c r="G4" s="76"/>
      <c r="H4" s="76"/>
      <c r="I4" s="76"/>
      <c r="J4" s="76"/>
      <c r="K4" s="76"/>
      <c r="L4" s="76"/>
      <c r="M4" s="76"/>
      <c r="N4" s="76"/>
      <c r="O4" s="76"/>
      <c r="P4" s="92"/>
      <c r="Q4" s="92"/>
      <c r="R4" s="92"/>
      <c r="S4" s="92"/>
      <c r="T4" s="92"/>
      <c r="U4" s="92"/>
      <c r="V4" s="92"/>
      <c r="W4" s="92"/>
    </row>
    <row r="5" spans="1:24">
      <c r="C5" s="75" t="s">
        <v>137</v>
      </c>
      <c r="D5" s="76"/>
      <c r="E5" s="76"/>
      <c r="F5" s="76"/>
      <c r="G5" s="76"/>
      <c r="H5" s="76"/>
      <c r="I5" s="76"/>
      <c r="J5" s="76"/>
      <c r="K5" s="76"/>
      <c r="L5" s="76"/>
      <c r="M5" s="76"/>
      <c r="N5" s="76"/>
      <c r="O5" s="76"/>
      <c r="P5" s="152"/>
      <c r="Q5" s="152"/>
      <c r="R5" s="152"/>
      <c r="S5" s="153"/>
      <c r="T5" s="154"/>
      <c r="U5" s="152"/>
      <c r="V5" s="152"/>
    </row>
    <row r="6" spans="1:24" s="79" customFormat="1">
      <c r="A6" s="89"/>
      <c r="B6" s="533" t="s">
        <v>87</v>
      </c>
      <c r="C6" s="533"/>
      <c r="D6" s="533"/>
      <c r="E6" s="533"/>
      <c r="F6" s="533"/>
      <c r="G6" s="90"/>
      <c r="H6" s="535" t="s">
        <v>88</v>
      </c>
      <c r="I6" s="536"/>
      <c r="J6" s="536"/>
      <c r="K6" s="536"/>
      <c r="L6" s="537"/>
      <c r="M6" s="91"/>
      <c r="N6" s="534" t="s">
        <v>89</v>
      </c>
      <c r="O6" s="534"/>
      <c r="P6" s="534"/>
      <c r="Q6" s="534"/>
      <c r="R6" s="534"/>
      <c r="S6" s="91"/>
      <c r="T6" s="534" t="s">
        <v>90</v>
      </c>
      <c r="U6" s="534"/>
      <c r="V6" s="534"/>
      <c r="W6" s="534"/>
      <c r="X6" s="534"/>
    </row>
    <row r="7" spans="1:24">
      <c r="B7" s="80" t="s">
        <v>77</v>
      </c>
      <c r="C7" s="80" t="s">
        <v>0</v>
      </c>
      <c r="D7" s="80" t="s">
        <v>44</v>
      </c>
      <c r="E7" s="80" t="s">
        <v>100</v>
      </c>
      <c r="F7" s="80" t="s">
        <v>39</v>
      </c>
      <c r="H7" s="81" t="s">
        <v>77</v>
      </c>
      <c r="I7" s="81" t="s">
        <v>0</v>
      </c>
      <c r="J7" s="80" t="s">
        <v>44</v>
      </c>
      <c r="K7" s="80" t="s">
        <v>100</v>
      </c>
      <c r="L7" s="80" t="s">
        <v>39</v>
      </c>
      <c r="N7" s="81" t="s">
        <v>77</v>
      </c>
      <c r="O7" s="81" t="s">
        <v>0</v>
      </c>
      <c r="P7" s="80" t="s">
        <v>44</v>
      </c>
      <c r="Q7" s="80" t="s">
        <v>100</v>
      </c>
      <c r="R7" s="80" t="s">
        <v>39</v>
      </c>
      <c r="T7" s="81" t="s">
        <v>77</v>
      </c>
      <c r="U7" s="81" t="s">
        <v>0</v>
      </c>
      <c r="V7" s="80" t="s">
        <v>44</v>
      </c>
      <c r="W7" s="80" t="s">
        <v>100</v>
      </c>
      <c r="X7" s="80" t="s">
        <v>39</v>
      </c>
    </row>
    <row r="8" spans="1:24">
      <c r="B8" s="82">
        <v>1</v>
      </c>
      <c r="C8" s="82" t="str">
        <f>IF(②選手情報入力!$AQ$10&lt;1,"",VLOOKUP(B8,②選手情報入力!$AP$11:$AQ$100,2,FALSE))</f>
        <v/>
      </c>
      <c r="D8" s="63" t="str">
        <f>IF(C8="","",VLOOKUP(C8,②選手情報入力!$AD$11:$AE$100,2,FALSE))</f>
        <v/>
      </c>
      <c r="E8" s="63" t="str">
        <f>IF(C8="","",VLOOKUP(C8,②選手情報入力!$AD$11:$AJ$100,6,FALSE))</f>
        <v/>
      </c>
      <c r="F8" s="532" t="str">
        <f>IF(②選手情報入力!U6="","",②選手情報入力!U6)</f>
        <v/>
      </c>
      <c r="H8" s="82">
        <v>1</v>
      </c>
      <c r="I8" s="82" t="str">
        <f>IF(②選手情報入力!$AS$10&lt;1,"",VLOOKUP(H8,②選手情報入力!$AR$11:$AS$100,2,FALSE))</f>
        <v/>
      </c>
      <c r="J8" s="63" t="str">
        <f>IF(I8="","",VLOOKUP(I8,②選手情報入力!$AD$11:$AE$100,2,FALSE))</f>
        <v/>
      </c>
      <c r="K8" s="63" t="str">
        <f>IF(I8="","",VLOOKUP(I8,②選手情報入力!$AD$11:$AJ$100,6,FALSE))</f>
        <v/>
      </c>
      <c r="L8" s="538" t="str">
        <f>IF(②選手情報入力!W6="","",②選手情報入力!W6)</f>
        <v/>
      </c>
      <c r="N8" s="82">
        <v>1</v>
      </c>
      <c r="O8" s="82" t="str">
        <f>IF(②選手情報入力!$AU$10&lt;1,"",VLOOKUP(N8,②選手情報入力!$AT$11:$AU$100,2,FALSE))</f>
        <v/>
      </c>
      <c r="P8" s="63" t="str">
        <f>IF(O8="","",VLOOKUP(O8,②選手情報入力!$AJ$11:$AK$100,2,FALSE))</f>
        <v/>
      </c>
      <c r="Q8" s="63" t="str">
        <f>IF(O8="","",VLOOKUP(O8,②選手情報入力!$AJ$11:$AQ$100,6,FALSE))</f>
        <v/>
      </c>
      <c r="R8" s="532" t="str">
        <f>IF(②選手情報入力!U7="","",②選手情報入力!U7)</f>
        <v/>
      </c>
      <c r="T8" s="82">
        <v>1</v>
      </c>
      <c r="U8" s="82" t="str">
        <f>IF(②選手情報入力!$AW$10&lt;1,"",VLOOKUP(T8,②選手情報入力!$AV$11:$AW$100,2,FALSE))</f>
        <v/>
      </c>
      <c r="V8" s="63" t="str">
        <f>IF(U8="","",VLOOKUP(U8,②選手情報入力!$AJ$11:$AK$100,2,FALSE))</f>
        <v/>
      </c>
      <c r="W8" s="63" t="str">
        <f>IF(U8="","",VLOOKUP(U8,②選手情報入力!$AJ$11:$AQ$100,6,FALSE))</f>
        <v/>
      </c>
      <c r="X8" s="532" t="str">
        <f>IF(②選手情報入力!W7="","",②選手情報入力!W7)</f>
        <v/>
      </c>
    </row>
    <row r="9" spans="1:24">
      <c r="B9" s="83">
        <v>2</v>
      </c>
      <c r="C9" s="82" t="str">
        <f>IF(②選手情報入力!$AQ$10&lt;2,"",VLOOKUP(B9,②選手情報入力!$AP$11:$AQ$100,2,FALSE))</f>
        <v/>
      </c>
      <c r="D9" s="63" t="str">
        <f>IF(C9="","",VLOOKUP(C9,②選手情報入力!$AD$11:$AE$100,2,FALSE))</f>
        <v/>
      </c>
      <c r="E9" s="64" t="str">
        <f>IF(C9="","",VLOOKUP(C9,②選手情報入力!$AD$11:$AJ$100,6,FALSE))</f>
        <v/>
      </c>
      <c r="F9" s="532"/>
      <c r="H9" s="83">
        <v>2</v>
      </c>
      <c r="I9" s="83" t="str">
        <f>IF(②選手情報入力!$AS$10&lt;2,"",VLOOKUP(H9,②選手情報入力!$AR$11:$AS$100,2,FALSE))</f>
        <v/>
      </c>
      <c r="J9" s="64" t="str">
        <f>IF(I9="","",VLOOKUP(I9,②選手情報入力!$AD$11:$AE$100,2,FALSE))</f>
        <v/>
      </c>
      <c r="K9" s="64" t="str">
        <f>IF(I9="","",VLOOKUP(I9,②選手情報入力!$AD$11:$AJ$100,6,FALSE))</f>
        <v/>
      </c>
      <c r="L9" s="539"/>
      <c r="N9" s="83">
        <v>2</v>
      </c>
      <c r="O9" s="83" t="str">
        <f>IF(②選手情報入力!$AU$10&lt;2,"",VLOOKUP(N9,②選手情報入力!$AT$11:$AU$100,2,FALSE))</f>
        <v/>
      </c>
      <c r="P9" s="64" t="str">
        <f>IF(O9="","",VLOOKUP(O9,②選手情報入力!$AJ$11:$AK$100,2,FALSE))</f>
        <v/>
      </c>
      <c r="Q9" s="64" t="str">
        <f>IF(O9="","",VLOOKUP(O9,②選手情報入力!$AJ$11:$AQ$100,6,FALSE))</f>
        <v/>
      </c>
      <c r="R9" s="532"/>
      <c r="T9" s="83">
        <v>2</v>
      </c>
      <c r="U9" s="83" t="str">
        <f>IF(②選手情報入力!$AW$10&lt;2,"",VLOOKUP(T9,②選手情報入力!$AV$11:$AW$100,2,FALSE))</f>
        <v/>
      </c>
      <c r="V9" s="64" t="str">
        <f>IF(U9="","",VLOOKUP(U9,②選手情報入力!$AJ$11:$AK$100,2,FALSE))</f>
        <v/>
      </c>
      <c r="W9" s="64" t="str">
        <f>IF(U9="","",VLOOKUP(U9,②選手情報入力!$AJ$11:$AQ$100,6,FALSE))</f>
        <v/>
      </c>
      <c r="X9" s="532"/>
    </row>
    <row r="10" spans="1:24">
      <c r="B10" s="83">
        <v>3</v>
      </c>
      <c r="C10" s="82" t="str">
        <f>IF(②選手情報入力!$AQ$10&lt;3,"",VLOOKUP(B10,②選手情報入力!$AP$11:$AQ$100,2,FALSE))</f>
        <v/>
      </c>
      <c r="D10" s="63" t="str">
        <f>IF(C10="","",VLOOKUP(C10,②選手情報入力!$AD$11:$AE$100,2,FALSE))</f>
        <v/>
      </c>
      <c r="E10" s="64" t="str">
        <f>IF(C10="","",VLOOKUP(C10,②選手情報入力!$AD$11:$AJ$100,6,FALSE))</f>
        <v/>
      </c>
      <c r="F10" s="532"/>
      <c r="H10" s="83">
        <v>3</v>
      </c>
      <c r="I10" s="83" t="str">
        <f>IF(②選手情報入力!$AS$10&lt;3,"",VLOOKUP(H10,②選手情報入力!$AR$11:$AS$100,2,FALSE))</f>
        <v/>
      </c>
      <c r="J10" s="64" t="str">
        <f>IF(I10="","",VLOOKUP(I10,②選手情報入力!$AD$11:$AE$100,2,FALSE))</f>
        <v/>
      </c>
      <c r="K10" s="64" t="str">
        <f>IF(I10="","",VLOOKUP(I10,②選手情報入力!$AD$11:$AJ$100,6,FALSE))</f>
        <v/>
      </c>
      <c r="L10" s="539"/>
      <c r="N10" s="83">
        <v>3</v>
      </c>
      <c r="O10" s="83" t="str">
        <f>IF(②選手情報入力!$AU$10&lt;3,"",VLOOKUP(N10,②選手情報入力!$AT$11:$AU$100,2,FALSE))</f>
        <v/>
      </c>
      <c r="P10" s="64" t="str">
        <f>IF(O10="","",VLOOKUP(O10,②選手情報入力!$AJ$11:$AK$100,2,FALSE))</f>
        <v/>
      </c>
      <c r="Q10" s="64" t="str">
        <f>IF(O10="","",VLOOKUP(O10,②選手情報入力!$AJ$11:$AQ$100,6,FALSE))</f>
        <v/>
      </c>
      <c r="R10" s="532"/>
      <c r="T10" s="83">
        <v>3</v>
      </c>
      <c r="U10" s="83" t="str">
        <f>IF(②選手情報入力!$AW$10&lt;3,"",VLOOKUP(T10,②選手情報入力!$AV$11:$AW$100,2,FALSE))</f>
        <v/>
      </c>
      <c r="V10" s="64" t="str">
        <f>IF(U10="","",VLOOKUP(U10,②選手情報入力!$AJ$11:$AK$100,2,FALSE))</f>
        <v/>
      </c>
      <c r="W10" s="64" t="str">
        <f>IF(U10="","",VLOOKUP(U10,②選手情報入力!$AJ$11:$AQ$100,6,FALSE))</f>
        <v/>
      </c>
      <c r="X10" s="532"/>
    </row>
    <row r="11" spans="1:24">
      <c r="B11" s="83">
        <v>4</v>
      </c>
      <c r="C11" s="82" t="str">
        <f>IF(②選手情報入力!$AQ$10&lt;4,"",VLOOKUP(B11,②選手情報入力!$AP$11:$AQ$100,2,FALSE))</f>
        <v/>
      </c>
      <c r="D11" s="63" t="str">
        <f>IF(C11="","",VLOOKUP(C11,②選手情報入力!$AD$11:$AE$100,2,FALSE))</f>
        <v/>
      </c>
      <c r="E11" s="64" t="str">
        <f>IF(C11="","",VLOOKUP(C11,②選手情報入力!$AD$11:$AJ$100,6,FALSE))</f>
        <v/>
      </c>
      <c r="F11" s="532"/>
      <c r="H11" s="83">
        <v>4</v>
      </c>
      <c r="I11" s="83" t="str">
        <f>IF(②選手情報入力!$AS$10&lt;4,"",VLOOKUP(H11,②選手情報入力!$AR$11:$AS$100,2,FALSE))</f>
        <v/>
      </c>
      <c r="J11" s="64" t="str">
        <f>IF(I11="","",VLOOKUP(I11,②選手情報入力!$AD$11:$AE$100,2,FALSE))</f>
        <v/>
      </c>
      <c r="K11" s="64" t="str">
        <f>IF(I11="","",VLOOKUP(I11,②選手情報入力!$AD$11:$AJ$100,6,FALSE))</f>
        <v/>
      </c>
      <c r="L11" s="539"/>
      <c r="N11" s="83">
        <v>4</v>
      </c>
      <c r="O11" s="83" t="str">
        <f>IF(②選手情報入力!$AU$10&lt;4,"",VLOOKUP(N11,②選手情報入力!$AT$11:$AU$100,2,FALSE))</f>
        <v/>
      </c>
      <c r="P11" s="64" t="str">
        <f>IF(O11="","",VLOOKUP(O11,②選手情報入力!$AJ$11:$AK$100,2,FALSE))</f>
        <v/>
      </c>
      <c r="Q11" s="64" t="str">
        <f>IF(O11="","",VLOOKUP(O11,②選手情報入力!$AJ$11:$AQ$100,6,FALSE))</f>
        <v/>
      </c>
      <c r="R11" s="532"/>
      <c r="T11" s="83">
        <v>4</v>
      </c>
      <c r="U11" s="83" t="str">
        <f>IF(②選手情報入力!$AW$10&lt;4,"",VLOOKUP(T11,②選手情報入力!$AV$11:$AW$100,2,FALSE))</f>
        <v/>
      </c>
      <c r="V11" s="64" t="str">
        <f>IF(U11="","",VLOOKUP(U11,②選手情報入力!$AJ$11:$AK$100,2,FALSE))</f>
        <v/>
      </c>
      <c r="W11" s="64" t="str">
        <f>IF(U11="","",VLOOKUP(U11,②選手情報入力!$AJ$11:$AQ$100,6,FALSE))</f>
        <v/>
      </c>
      <c r="X11" s="532"/>
    </row>
    <row r="12" spans="1:24">
      <c r="B12" s="83">
        <v>5</v>
      </c>
      <c r="C12" s="82" t="str">
        <f>IF(②選手情報入力!$AQ$10&lt;5,"",VLOOKUP(B12,②選手情報入力!$AP$11:$AQ$100,2,FALSE))</f>
        <v/>
      </c>
      <c r="D12" s="63" t="str">
        <f>IF(C12="","",VLOOKUP(C12,②選手情報入力!$AD$11:$AE$100,2,FALSE))</f>
        <v/>
      </c>
      <c r="E12" s="64" t="str">
        <f>IF(C12="","",VLOOKUP(C12,②選手情報入力!$AD$11:$AJ$100,6,FALSE))</f>
        <v/>
      </c>
      <c r="F12" s="532"/>
      <c r="H12" s="83">
        <v>5</v>
      </c>
      <c r="I12" s="83" t="str">
        <f>IF(②選手情報入力!$AS$10&lt;5,"",VLOOKUP(H12,②選手情報入力!$AR$11:$AS$100,2,FALSE))</f>
        <v/>
      </c>
      <c r="J12" s="64" t="str">
        <f>IF(I12="","",VLOOKUP(I12,②選手情報入力!$AD$11:$AE$100,2,FALSE))</f>
        <v/>
      </c>
      <c r="K12" s="64" t="str">
        <f>IF(I12="","",VLOOKUP(I12,②選手情報入力!$AD$11:$AJ$100,6,FALSE))</f>
        <v/>
      </c>
      <c r="L12" s="539"/>
      <c r="N12" s="83">
        <v>5</v>
      </c>
      <c r="O12" s="83" t="str">
        <f>IF(②選手情報入力!$AU$10&lt;5,"",VLOOKUP(N12,②選手情報入力!$AT$11:$AU$100,2,FALSE))</f>
        <v/>
      </c>
      <c r="P12" s="64" t="str">
        <f>IF(O12="","",VLOOKUP(O12,②選手情報入力!$AJ$11:$AK$100,2,FALSE))</f>
        <v/>
      </c>
      <c r="Q12" s="64" t="str">
        <f>IF(O12="","",VLOOKUP(O12,②選手情報入力!$AJ$11:$AQ$100,6,FALSE))</f>
        <v/>
      </c>
      <c r="R12" s="532"/>
      <c r="T12" s="83">
        <v>5</v>
      </c>
      <c r="U12" s="83" t="str">
        <f>IF(②選手情報入力!$AW$10&lt;5,"",VLOOKUP(T12,②選手情報入力!$AV$11:$AW$100,2,FALSE))</f>
        <v/>
      </c>
      <c r="V12" s="64" t="str">
        <f>IF(U12="","",VLOOKUP(U12,②選手情報入力!$AJ$11:$AK$100,2,FALSE))</f>
        <v/>
      </c>
      <c r="W12" s="64" t="str">
        <f>IF(U12="","",VLOOKUP(U12,②選手情報入力!$AJ$11:$AQ$100,6,FALSE))</f>
        <v/>
      </c>
      <c r="X12" s="532"/>
    </row>
    <row r="13" spans="1:24">
      <c r="B13" s="84">
        <v>6</v>
      </c>
      <c r="C13" s="82" t="str">
        <f>IF(②選手情報入力!$AQ$10&lt;6,"",VLOOKUP(B13,②選手情報入力!$AP$11:$AQ$100,2,FALSE))</f>
        <v/>
      </c>
      <c r="D13" s="63" t="str">
        <f>IF(C13="","",VLOOKUP(C13,②選手情報入力!$AD$11:$AE$100,2,FALSE))</f>
        <v/>
      </c>
      <c r="E13" s="65" t="str">
        <f>IF(C13="","",VLOOKUP(C13,②選手情報入力!$AD$11:$AJ$100,6,FALSE))</f>
        <v/>
      </c>
      <c r="F13" s="532"/>
      <c r="H13" s="84">
        <v>6</v>
      </c>
      <c r="I13" s="84" t="str">
        <f>IF(②選手情報入力!$AS$10&lt;6,"",VLOOKUP(H13,②選手情報入力!$AR$11:$AS$100,2,FALSE))</f>
        <v/>
      </c>
      <c r="J13" s="65" t="str">
        <f>IF(I13="","",VLOOKUP(I13,②選手情報入力!$AD$11:$AE$100,2,FALSE))</f>
        <v/>
      </c>
      <c r="K13" s="65" t="str">
        <f>IF(I13="","",VLOOKUP(I13,②選手情報入力!$AD$11:$AJ$100,6,FALSE))</f>
        <v/>
      </c>
      <c r="L13" s="540"/>
      <c r="N13" s="84">
        <v>6</v>
      </c>
      <c r="O13" s="84" t="str">
        <f>IF(②選手情報入力!$AU$10&lt;6,"",VLOOKUP(N13,②選手情報入力!$AT$11:$AU$100,2,FALSE))</f>
        <v/>
      </c>
      <c r="P13" s="65" t="str">
        <f>IF(O13="","",VLOOKUP(O13,②選手情報入力!$AJ$11:$AK$100,2,FALSE))</f>
        <v/>
      </c>
      <c r="Q13" s="65" t="str">
        <f>IF(O13="","",VLOOKUP(O13,②選手情報入力!$AJ$11:$AQ$100,6,FALSE))</f>
        <v/>
      </c>
      <c r="R13" s="532"/>
      <c r="T13" s="84">
        <v>6</v>
      </c>
      <c r="U13" s="84" t="str">
        <f>IF(②選手情報入力!$AW$10&lt;6,"",VLOOKUP(T13,②選手情報入力!$AV$11:$AW$100,2,FALSE))</f>
        <v/>
      </c>
      <c r="V13" s="65" t="str">
        <f>IF(U13="","",VLOOKUP(U13,②選手情報入力!$AJ$11:$AK$100,2,FALSE))</f>
        <v/>
      </c>
      <c r="W13" s="65" t="str">
        <f>IF(U13="","",VLOOKUP(U13,②選手情報入力!$AJ$11:$AQ$100,6,FALSE))</f>
        <v/>
      </c>
      <c r="X13" s="532"/>
    </row>
    <row r="14" spans="1:24">
      <c r="C14" s="85"/>
      <c r="D14" s="86" t="s">
        <v>61</v>
      </c>
      <c r="E14" s="87"/>
      <c r="F14" s="88">
        <f>IF(②選手情報入力!AQ10&gt;=4,1,0)</f>
        <v>0</v>
      </c>
      <c r="H14" s="85"/>
      <c r="I14" s="85"/>
      <c r="J14" s="86" t="s">
        <v>61</v>
      </c>
      <c r="K14" s="87"/>
      <c r="L14" s="88">
        <f>IF(②選手情報入力!AS10&gt;=4,1,0)</f>
        <v>0</v>
      </c>
      <c r="N14" s="85"/>
      <c r="O14" s="85"/>
      <c r="P14" s="86" t="s">
        <v>61</v>
      </c>
      <c r="Q14" s="87"/>
      <c r="R14" s="88">
        <f>IF(②選手情報入力!AU10&gt;=4,1,0)</f>
        <v>0</v>
      </c>
      <c r="T14" s="85"/>
      <c r="U14" s="85"/>
      <c r="V14" s="86" t="s">
        <v>61</v>
      </c>
      <c r="W14" s="87"/>
      <c r="X14" s="88">
        <f>IF(②選手情報入力!AW10&gt;=4,1,0)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6"/>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1"/>
  <sheetViews>
    <sheetView workbookViewId="0">
      <selection activeCell="G9" sqref="G9"/>
    </sheetView>
  </sheetViews>
  <sheetFormatPr defaultColWidth="9" defaultRowHeight="13.5"/>
  <cols>
    <col min="1" max="1" width="3.625" style="97" customWidth="1"/>
    <col min="2" max="2" width="26.125" style="97" customWidth="1"/>
    <col min="3" max="3" width="10" style="97" customWidth="1"/>
    <col min="4" max="4" width="4.875" style="97" customWidth="1"/>
    <col min="5" max="5" width="9" style="97" customWidth="1"/>
    <col min="6" max="6" width="26.125" style="97" customWidth="1"/>
    <col min="7" max="7" width="15.5" style="97" customWidth="1"/>
    <col min="8" max="8" width="2.375" style="97" customWidth="1"/>
    <col min="9" max="9" width="3.375" style="97" bestFit="1" customWidth="1"/>
    <col min="10" max="10" width="9" style="97"/>
    <col min="11" max="11" width="11.625" style="97" customWidth="1"/>
    <col min="12" max="12" width="8.125" style="97" customWidth="1"/>
    <col min="13" max="13" width="11.5" style="97" customWidth="1"/>
    <col min="14" max="14" width="8.125" style="97" customWidth="1"/>
    <col min="15" max="16384" width="9" style="97"/>
  </cols>
  <sheetData>
    <row r="1" spans="1:18" ht="17.25">
      <c r="A1" s="30" t="s">
        <v>133</v>
      </c>
      <c r="B1" s="93"/>
      <c r="C1" s="541" t="s">
        <v>1354</v>
      </c>
      <c r="D1" s="541"/>
      <c r="E1" s="541"/>
      <c r="F1" s="541"/>
      <c r="G1" s="95"/>
      <c r="H1" s="96"/>
    </row>
    <row r="2" spans="1:18" ht="24.75" customHeight="1">
      <c r="A2" s="555" t="s">
        <v>465</v>
      </c>
      <c r="B2" s="555"/>
      <c r="C2" s="555"/>
      <c r="D2" s="555"/>
      <c r="E2" s="555"/>
      <c r="F2" s="555"/>
      <c r="G2" s="555"/>
      <c r="H2" s="555"/>
    </row>
    <row r="3" spans="1:18" ht="30" customHeight="1">
      <c r="A3" s="563" t="str">
        <f>注意事項!C3</f>
        <v>第４９回名古屋地区陸上競技選手権大会　</v>
      </c>
      <c r="B3" s="563"/>
      <c r="C3" s="563"/>
      <c r="D3" s="563"/>
      <c r="E3" s="563"/>
      <c r="F3" s="563"/>
      <c r="G3" s="563"/>
      <c r="H3" s="98"/>
    </row>
    <row r="4" spans="1:18" ht="19.5" thickBot="1">
      <c r="A4" s="556" t="s">
        <v>46</v>
      </c>
      <c r="B4" s="556"/>
      <c r="C4" s="556"/>
      <c r="D4" s="556"/>
      <c r="E4" s="556"/>
      <c r="F4" s="556"/>
      <c r="G4" s="556"/>
      <c r="H4" s="556"/>
    </row>
    <row r="5" spans="1:18" ht="19.5" customHeight="1" thickBot="1">
      <c r="A5" s="99"/>
      <c r="B5" s="129" t="s">
        <v>124</v>
      </c>
      <c r="C5" s="560" t="str">
        <f>IF(①団体情報入力!C8="","",①団体情報入力!C8)</f>
        <v/>
      </c>
      <c r="D5" s="561"/>
      <c r="E5" s="561"/>
      <c r="F5" s="562"/>
      <c r="G5" s="100" t="s">
        <v>45</v>
      </c>
      <c r="H5" s="94"/>
    </row>
    <row r="6" spans="1:18" ht="22.5" customHeight="1" thickBot="1">
      <c r="A6" s="94"/>
      <c r="B6" s="128" t="str">
        <f>IF(①団体情報入力!C9="","",①団体情報入力!C9)</f>
        <v/>
      </c>
      <c r="C6" s="248" t="s">
        <v>809</v>
      </c>
      <c r="D6" s="557" t="str">
        <f>IF(①団体情報入力!C6="","",①団体情報入力!C6)</f>
        <v/>
      </c>
      <c r="E6" s="558"/>
      <c r="F6" s="558"/>
      <c r="G6" s="559"/>
      <c r="H6" s="101"/>
    </row>
    <row r="7" spans="1:18" ht="21" customHeight="1" thickBot="1">
      <c r="A7" s="94"/>
      <c r="B7" s="544" t="s">
        <v>115</v>
      </c>
      <c r="C7" s="545"/>
      <c r="D7" s="116"/>
      <c r="E7" s="103"/>
      <c r="F7" s="261" t="str">
        <f>①団体情報入力!C2</f>
        <v>一般大学高校</v>
      </c>
      <c r="G7" s="249" t="s">
        <v>1308</v>
      </c>
      <c r="H7" s="94"/>
      <c r="I7" s="193" t="s">
        <v>690</v>
      </c>
      <c r="J7" s="542" t="s">
        <v>1307</v>
      </c>
      <c r="K7" s="542"/>
      <c r="L7" s="542"/>
      <c r="M7" s="542"/>
      <c r="N7" s="542"/>
      <c r="O7" s="542"/>
    </row>
    <row r="8" spans="1:18" ht="21" customHeight="1" thickBot="1">
      <c r="B8" s="104" t="s">
        <v>117</v>
      </c>
      <c r="C8" s="549">
        <f>②選手情報入力!I101</f>
        <v>0</v>
      </c>
      <c r="D8" s="550"/>
      <c r="E8" s="103"/>
      <c r="F8" s="105" t="str">
        <f>IF(①団体情報入力!C2="一般大学高校","参加数✕800円","参加数✕600円")</f>
        <v>参加数✕800円</v>
      </c>
      <c r="G8" s="106">
        <f>IF(①団体情報入力!C2="一般大学高校",C8*800,C8*600)</f>
        <v>0</v>
      </c>
      <c r="H8" s="119"/>
      <c r="I8" s="193" t="s">
        <v>690</v>
      </c>
      <c r="J8" s="542"/>
      <c r="K8" s="542"/>
      <c r="L8" s="542"/>
      <c r="M8" s="542"/>
      <c r="N8" s="542"/>
      <c r="O8" s="542"/>
      <c r="R8" s="97" t="s">
        <v>1304</v>
      </c>
    </row>
    <row r="9" spans="1:18" ht="21" customHeight="1" thickBot="1">
      <c r="A9" s="94"/>
      <c r="B9" s="107" t="s">
        <v>118</v>
      </c>
      <c r="C9" s="553">
        <f>②選手情報入力!I102</f>
        <v>0</v>
      </c>
      <c r="D9" s="554"/>
      <c r="E9" s="103"/>
      <c r="F9" s="105" t="s">
        <v>676</v>
      </c>
      <c r="G9" s="106">
        <f>C9*1200</f>
        <v>0</v>
      </c>
      <c r="H9" s="94"/>
      <c r="J9" s="542"/>
      <c r="K9" s="542"/>
      <c r="L9" s="542"/>
      <c r="M9" s="542"/>
      <c r="N9" s="542"/>
      <c r="O9" s="542"/>
    </row>
    <row r="10" spans="1:18" ht="21" customHeight="1" thickTop="1" thickBot="1">
      <c r="A10" s="94"/>
      <c r="B10" s="118" t="s">
        <v>121</v>
      </c>
      <c r="C10" s="124">
        <f>IF(①団体情報入力!C11="",0,①団体情報入力!C11)</f>
        <v>0</v>
      </c>
      <c r="D10" s="117" t="s">
        <v>122</v>
      </c>
      <c r="F10" s="189" t="s">
        <v>677</v>
      </c>
      <c r="G10" s="187">
        <f>C10*1000</f>
        <v>0</v>
      </c>
      <c r="H10" s="94"/>
    </row>
    <row r="11" spans="1:18" ht="21" customHeight="1" thickBot="1">
      <c r="A11" s="94"/>
      <c r="F11" s="362" t="s">
        <v>689</v>
      </c>
      <c r="G11" s="106">
        <f>SUM(G8:G10)</f>
        <v>0</v>
      </c>
      <c r="H11" s="94"/>
      <c r="I11" s="188"/>
    </row>
    <row r="12" spans="1:18" ht="18.75" customHeight="1" thickBot="1">
      <c r="A12" s="94"/>
      <c r="B12" s="499" t="s">
        <v>127</v>
      </c>
      <c r="C12" s="500"/>
      <c r="D12" s="500"/>
      <c r="E12" s="501"/>
      <c r="F12" s="115" t="s">
        <v>129</v>
      </c>
      <c r="G12" s="361" t="str">
        <f>IF(②選手情報入力!I105=0,"",②選手情報入力!I105)</f>
        <v/>
      </c>
      <c r="H12" s="94"/>
    </row>
    <row r="13" spans="1:18" ht="18.75" customHeight="1">
      <c r="A13" s="109"/>
      <c r="B13" s="125" t="str">
        <f>IF(①団体情報入力!B12="","",①団体情報入力!B12)</f>
        <v/>
      </c>
      <c r="C13" s="551" t="str">
        <f>IF(①団体情報入力!F12="","",①団体情報入力!F12)</f>
        <v/>
      </c>
      <c r="D13" s="551"/>
      <c r="E13" s="552"/>
      <c r="H13" s="94"/>
    </row>
    <row r="14" spans="1:18" ht="18.75" customHeight="1" thickBot="1">
      <c r="A14" s="94"/>
      <c r="B14" s="126" t="str">
        <f>IF(①団体情報入力!B13="","",①団体情報入力!B13)</f>
        <v/>
      </c>
      <c r="C14" s="546" t="str">
        <f>IF(①団体情報入力!F13="","",①団体情報入力!F13)</f>
        <v/>
      </c>
      <c r="D14" s="547"/>
      <c r="E14" s="548"/>
      <c r="F14" s="543">
        <f ca="1">TODAY()</f>
        <v>44443</v>
      </c>
      <c r="G14" s="543"/>
      <c r="H14" s="94"/>
    </row>
    <row r="15" spans="1:18" ht="18.75" customHeight="1">
      <c r="A15" s="94"/>
      <c r="B15" s="119"/>
      <c r="C15" s="119"/>
      <c r="D15" s="119"/>
      <c r="E15" s="119"/>
      <c r="F15" s="119"/>
      <c r="G15" s="119"/>
      <c r="H15" s="94"/>
      <c r="J15" s="194"/>
    </row>
    <row r="16" spans="1:18" ht="14.25">
      <c r="A16" s="94"/>
      <c r="B16" s="127" t="s">
        <v>615</v>
      </c>
      <c r="C16" s="66"/>
      <c r="D16" s="66"/>
      <c r="E16" s="108"/>
      <c r="H16" s="94"/>
    </row>
    <row r="17" spans="1:8" ht="14.25">
      <c r="A17" s="94"/>
      <c r="C17" s="102"/>
      <c r="D17" s="102"/>
      <c r="E17" s="108"/>
      <c r="H17" s="94"/>
    </row>
    <row r="18" spans="1:8" ht="14.25">
      <c r="A18" s="94"/>
      <c r="E18" s="108"/>
      <c r="H18" s="94"/>
    </row>
    <row r="19" spans="1:8" ht="14.25">
      <c r="A19" s="94"/>
      <c r="B19" s="108"/>
      <c r="C19" s="108"/>
      <c r="D19" s="108"/>
      <c r="E19" s="108"/>
      <c r="H19" s="94"/>
    </row>
    <row r="20" spans="1:8" ht="14.25">
      <c r="A20" s="94"/>
      <c r="B20" s="109"/>
      <c r="C20" s="109"/>
      <c r="D20" s="109"/>
      <c r="E20" s="109"/>
      <c r="F20" s="109"/>
      <c r="G20" s="109"/>
      <c r="H20" s="94"/>
    </row>
    <row r="21" spans="1:8" ht="14.25">
      <c r="A21" s="94"/>
      <c r="B21" s="108"/>
      <c r="C21" s="108"/>
      <c r="D21" s="108"/>
      <c r="E21" s="108"/>
    </row>
    <row r="22" spans="1:8" ht="18.75">
      <c r="A22" s="94"/>
      <c r="B22" s="110"/>
      <c r="C22" s="110"/>
      <c r="D22" s="110"/>
      <c r="E22" s="110"/>
    </row>
    <row r="23" spans="1:8" ht="18.75">
      <c r="A23" s="94"/>
      <c r="B23" s="110"/>
      <c r="C23" s="110"/>
      <c r="D23" s="110"/>
      <c r="E23" s="110"/>
      <c r="F23" s="110"/>
      <c r="G23" s="110"/>
    </row>
    <row r="24" spans="1:8" ht="14.25">
      <c r="A24" s="94"/>
      <c r="B24" s="111"/>
      <c r="C24" s="108"/>
      <c r="D24" s="108"/>
      <c r="E24" s="108"/>
      <c r="F24" s="112"/>
      <c r="G24" s="108"/>
    </row>
    <row r="25" spans="1:8" ht="14.25">
      <c r="B25" s="111"/>
      <c r="C25" s="108"/>
      <c r="D25" s="108"/>
      <c r="E25" s="108"/>
      <c r="F25" s="112"/>
      <c r="G25" s="108"/>
    </row>
    <row r="26" spans="1:8" ht="14.25">
      <c r="B26" s="111"/>
      <c r="C26" s="108"/>
      <c r="D26" s="108"/>
      <c r="E26" s="108"/>
      <c r="F26" s="112"/>
      <c r="G26" s="108"/>
    </row>
    <row r="27" spans="1:8" ht="14.25">
      <c r="B27" s="111"/>
      <c r="C27" s="108"/>
      <c r="D27" s="108"/>
      <c r="E27" s="108"/>
      <c r="F27" s="112"/>
      <c r="G27" s="108"/>
    </row>
    <row r="28" spans="1:8" ht="14.25">
      <c r="B28" s="111"/>
      <c r="C28" s="108"/>
      <c r="D28" s="108"/>
      <c r="E28" s="108"/>
      <c r="F28" s="112"/>
      <c r="G28" s="108"/>
    </row>
    <row r="29" spans="1:8" ht="14.25">
      <c r="B29" s="111"/>
      <c r="C29" s="108"/>
      <c r="D29" s="108"/>
      <c r="E29" s="108"/>
      <c r="F29" s="112"/>
      <c r="G29" s="108"/>
    </row>
    <row r="30" spans="1:8" ht="14.25">
      <c r="B30" s="111"/>
      <c r="C30" s="108"/>
      <c r="D30" s="108"/>
      <c r="E30" s="108"/>
      <c r="F30" s="112"/>
      <c r="G30" s="108"/>
    </row>
    <row r="31" spans="1:8" ht="14.25">
      <c r="B31" s="111"/>
      <c r="C31" s="108"/>
      <c r="D31" s="108"/>
      <c r="E31" s="108"/>
      <c r="F31" s="112"/>
      <c r="G31" s="108"/>
    </row>
  </sheetData>
  <sheetProtection sheet="1" objects="1" scenarios="1" selectLockedCells="1"/>
  <mergeCells count="14">
    <mergeCell ref="C1:F1"/>
    <mergeCell ref="J7:O9"/>
    <mergeCell ref="F14:G14"/>
    <mergeCell ref="B7:C7"/>
    <mergeCell ref="C14:E14"/>
    <mergeCell ref="C8:D8"/>
    <mergeCell ref="C13:E13"/>
    <mergeCell ref="B12:E12"/>
    <mergeCell ref="C9:D9"/>
    <mergeCell ref="A2:H2"/>
    <mergeCell ref="A4:H4"/>
    <mergeCell ref="D6:G6"/>
    <mergeCell ref="C5:F5"/>
    <mergeCell ref="A3:G3"/>
  </mergeCells>
  <phoneticPr fontId="6"/>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K27"/>
  <sheetViews>
    <sheetView workbookViewId="0">
      <selection activeCell="K14" sqref="K14"/>
    </sheetView>
  </sheetViews>
  <sheetFormatPr defaultRowHeight="13.5"/>
  <cols>
    <col min="1" max="1" width="2.25" style="195" customWidth="1"/>
    <col min="2" max="2" width="6.75" style="195" customWidth="1"/>
    <col min="3" max="3" width="52" style="195" customWidth="1"/>
    <col min="4" max="11" width="9" style="195" customWidth="1"/>
    <col min="12" max="16384" width="9" style="195"/>
  </cols>
  <sheetData>
    <row r="1" spans="1:11" s="11" customFormat="1" ht="17.25">
      <c r="A1" s="14"/>
      <c r="B1" s="192" t="s">
        <v>757</v>
      </c>
      <c r="C1" s="191"/>
      <c r="D1" s="191"/>
      <c r="E1" s="191"/>
      <c r="F1" s="191"/>
      <c r="G1" s="191"/>
      <c r="H1" s="191"/>
      <c r="I1" s="191"/>
      <c r="J1" s="191"/>
      <c r="K1" s="191"/>
    </row>
    <row r="2" spans="1:11" ht="14.1" customHeight="1"/>
    <row r="3" spans="1:11" ht="21.75" customHeight="1">
      <c r="B3" s="196" t="s">
        <v>691</v>
      </c>
      <c r="C3" s="197"/>
    </row>
    <row r="4" spans="1:11" ht="18.2" customHeight="1">
      <c r="B4" s="198" t="s">
        <v>692</v>
      </c>
    </row>
    <row r="5" spans="1:11" ht="13.35" customHeight="1"/>
    <row r="6" spans="1:11" ht="24" customHeight="1">
      <c r="A6" s="566" t="s">
        <v>693</v>
      </c>
      <c r="B6" s="566"/>
      <c r="C6" s="566"/>
      <c r="D6" s="566"/>
      <c r="E6" s="566"/>
      <c r="F6" s="566"/>
      <c r="G6" s="566"/>
      <c r="H6" s="566"/>
      <c r="I6" s="566"/>
      <c r="J6" s="566"/>
      <c r="K6" s="566"/>
    </row>
    <row r="7" spans="1:11" ht="12" customHeight="1">
      <c r="A7" s="566"/>
      <c r="B7" s="566"/>
      <c r="C7" s="566"/>
      <c r="D7" s="566"/>
      <c r="E7" s="566"/>
      <c r="F7" s="566"/>
      <c r="G7" s="566"/>
      <c r="H7" s="566"/>
      <c r="I7" s="566"/>
      <c r="J7" s="566"/>
      <c r="K7" s="566"/>
    </row>
    <row r="8" spans="1:11" ht="12" customHeight="1">
      <c r="A8" s="566"/>
      <c r="B8" s="566"/>
      <c r="C8" s="566"/>
      <c r="D8" s="566"/>
      <c r="E8" s="566"/>
      <c r="F8" s="566"/>
      <c r="G8" s="566"/>
      <c r="H8" s="566"/>
      <c r="I8" s="566"/>
      <c r="J8" s="566"/>
      <c r="K8" s="566"/>
    </row>
    <row r="9" spans="1:11" ht="13.35" customHeight="1">
      <c r="A9" s="566"/>
      <c r="B9" s="566"/>
      <c r="C9" s="566"/>
      <c r="D9" s="566"/>
      <c r="E9" s="566"/>
      <c r="F9" s="566"/>
      <c r="G9" s="566"/>
      <c r="H9" s="566"/>
      <c r="I9" s="566"/>
      <c r="J9" s="566"/>
      <c r="K9" s="566"/>
    </row>
    <row r="10" spans="1:11" ht="18.95" customHeight="1">
      <c r="A10" s="566"/>
      <c r="B10" s="566"/>
      <c r="C10" s="566"/>
      <c r="D10" s="566"/>
      <c r="E10" s="566"/>
      <c r="F10" s="566"/>
      <c r="G10" s="566"/>
      <c r="H10" s="566"/>
      <c r="I10" s="566"/>
      <c r="J10" s="566"/>
      <c r="K10" s="566"/>
    </row>
    <row r="11" spans="1:11" ht="12" customHeight="1">
      <c r="A11" s="199" t="s">
        <v>694</v>
      </c>
    </row>
    <row r="12" spans="1:11" ht="20.45" customHeight="1" thickBot="1">
      <c r="A12" s="200" t="s">
        <v>695</v>
      </c>
    </row>
    <row r="13" spans="1:11" ht="34.5" customHeight="1">
      <c r="A13" s="567" t="s">
        <v>696</v>
      </c>
      <c r="B13" s="568"/>
      <c r="C13" s="201" t="s">
        <v>697</v>
      </c>
      <c r="D13" s="202">
        <f t="shared" ref="D13:I13" si="0">E13-1</f>
        <v>44463</v>
      </c>
      <c r="E13" s="202">
        <f t="shared" si="0"/>
        <v>44464</v>
      </c>
      <c r="F13" s="202">
        <f t="shared" si="0"/>
        <v>44465</v>
      </c>
      <c r="G13" s="202">
        <f t="shared" si="0"/>
        <v>44466</v>
      </c>
      <c r="H13" s="202">
        <f t="shared" si="0"/>
        <v>44467</v>
      </c>
      <c r="I13" s="202">
        <f t="shared" si="0"/>
        <v>44468</v>
      </c>
      <c r="J13" s="202">
        <f>K13-1</f>
        <v>44469</v>
      </c>
      <c r="K13" s="203">
        <f>注意事項!C4-1</f>
        <v>44470</v>
      </c>
    </row>
    <row r="14" spans="1:11" ht="23.1" customHeight="1">
      <c r="A14" s="569" t="s">
        <v>698</v>
      </c>
      <c r="B14" s="565"/>
      <c r="C14" s="204" t="s">
        <v>699</v>
      </c>
      <c r="D14" s="205"/>
      <c r="E14" s="205"/>
      <c r="F14" s="205"/>
      <c r="G14" s="205"/>
      <c r="H14" s="205"/>
      <c r="I14" s="205"/>
      <c r="J14" s="205"/>
      <c r="K14" s="206"/>
    </row>
    <row r="15" spans="1:11" ht="23.25" customHeight="1">
      <c r="A15" s="564" t="s">
        <v>700</v>
      </c>
      <c r="B15" s="565"/>
      <c r="C15" s="204" t="s">
        <v>701</v>
      </c>
      <c r="D15" s="205"/>
      <c r="E15" s="205"/>
      <c r="F15" s="205"/>
      <c r="G15" s="205"/>
      <c r="H15" s="205"/>
      <c r="I15" s="205"/>
      <c r="J15" s="205"/>
      <c r="K15" s="206"/>
    </row>
    <row r="16" spans="1:11" ht="23.25" customHeight="1">
      <c r="A16" s="564" t="s">
        <v>702</v>
      </c>
      <c r="B16" s="565"/>
      <c r="C16" s="204" t="s">
        <v>703</v>
      </c>
      <c r="D16" s="205"/>
      <c r="E16" s="205"/>
      <c r="F16" s="205"/>
      <c r="G16" s="205"/>
      <c r="H16" s="205"/>
      <c r="I16" s="205"/>
      <c r="J16" s="205"/>
      <c r="K16" s="206"/>
    </row>
    <row r="17" spans="1:11" ht="23.1" customHeight="1">
      <c r="A17" s="564" t="s">
        <v>704</v>
      </c>
      <c r="B17" s="565"/>
      <c r="C17" s="207" t="s">
        <v>705</v>
      </c>
      <c r="D17" s="205"/>
      <c r="E17" s="205"/>
      <c r="F17" s="205"/>
      <c r="G17" s="205"/>
      <c r="H17" s="205"/>
      <c r="I17" s="205"/>
      <c r="J17" s="205"/>
      <c r="K17" s="206"/>
    </row>
    <row r="18" spans="1:11" ht="23.25" customHeight="1">
      <c r="A18" s="564" t="s">
        <v>706</v>
      </c>
      <c r="B18" s="565"/>
      <c r="C18" s="204" t="s">
        <v>707</v>
      </c>
      <c r="D18" s="205"/>
      <c r="E18" s="205"/>
      <c r="F18" s="205"/>
      <c r="G18" s="205"/>
      <c r="H18" s="205"/>
      <c r="I18" s="205"/>
      <c r="J18" s="205"/>
      <c r="K18" s="206"/>
    </row>
    <row r="19" spans="1:11" ht="23.25" customHeight="1">
      <c r="A19" s="564" t="s">
        <v>708</v>
      </c>
      <c r="B19" s="565"/>
      <c r="C19" s="204" t="s">
        <v>709</v>
      </c>
      <c r="D19" s="205"/>
      <c r="E19" s="205"/>
      <c r="F19" s="205"/>
      <c r="G19" s="205"/>
      <c r="H19" s="205"/>
      <c r="I19" s="205"/>
      <c r="J19" s="205"/>
      <c r="K19" s="206"/>
    </row>
    <row r="20" spans="1:11" ht="23.1" customHeight="1">
      <c r="A20" s="564" t="s">
        <v>710</v>
      </c>
      <c r="B20" s="565"/>
      <c r="C20" s="204" t="s">
        <v>711</v>
      </c>
      <c r="D20" s="205"/>
      <c r="E20" s="205"/>
      <c r="F20" s="205"/>
      <c r="G20" s="205"/>
      <c r="H20" s="205"/>
      <c r="I20" s="205"/>
      <c r="J20" s="205"/>
      <c r="K20" s="206"/>
    </row>
    <row r="21" spans="1:11" ht="23.25" customHeight="1">
      <c r="A21" s="564" t="s">
        <v>712</v>
      </c>
      <c r="B21" s="565"/>
      <c r="C21" s="204" t="s">
        <v>713</v>
      </c>
      <c r="D21" s="205"/>
      <c r="E21" s="205"/>
      <c r="F21" s="205"/>
      <c r="G21" s="205"/>
      <c r="H21" s="205"/>
      <c r="I21" s="205"/>
      <c r="J21" s="205"/>
      <c r="K21" s="206"/>
    </row>
    <row r="22" spans="1:11" ht="23.25" customHeight="1">
      <c r="A22" s="564" t="s">
        <v>714</v>
      </c>
      <c r="B22" s="565"/>
      <c r="C22" s="204" t="s">
        <v>715</v>
      </c>
      <c r="D22" s="205"/>
      <c r="E22" s="205"/>
      <c r="F22" s="205"/>
      <c r="G22" s="205"/>
      <c r="H22" s="205"/>
      <c r="I22" s="205"/>
      <c r="J22" s="205"/>
      <c r="K22" s="206"/>
    </row>
    <row r="23" spans="1:11" ht="23.25" customHeight="1">
      <c r="A23" s="564">
        <v>10</v>
      </c>
      <c r="B23" s="565"/>
      <c r="C23" s="204" t="s">
        <v>716</v>
      </c>
      <c r="D23" s="205"/>
      <c r="E23" s="205"/>
      <c r="F23" s="205"/>
      <c r="G23" s="205"/>
      <c r="H23" s="205"/>
      <c r="I23" s="205"/>
      <c r="J23" s="205"/>
      <c r="K23" s="206"/>
    </row>
    <row r="24" spans="1:11" ht="23.1" customHeight="1" thickBot="1">
      <c r="A24" s="570">
        <v>11</v>
      </c>
      <c r="B24" s="571"/>
      <c r="C24" s="208" t="s">
        <v>717</v>
      </c>
      <c r="D24" s="209" t="s">
        <v>719</v>
      </c>
      <c r="E24" s="209" t="s">
        <v>720</v>
      </c>
      <c r="F24" s="209" t="s">
        <v>719</v>
      </c>
      <c r="G24" s="209" t="s">
        <v>719</v>
      </c>
      <c r="H24" s="209" t="s">
        <v>719</v>
      </c>
      <c r="I24" s="209" t="s">
        <v>718</v>
      </c>
      <c r="J24" s="209" t="s">
        <v>718</v>
      </c>
      <c r="K24" s="210" t="s">
        <v>718</v>
      </c>
    </row>
    <row r="25" spans="1:11" ht="35.450000000000003" customHeight="1" thickBot="1">
      <c r="A25" s="572" t="s">
        <v>721</v>
      </c>
      <c r="B25" s="573"/>
      <c r="C25" s="211"/>
      <c r="D25" s="574" t="s">
        <v>722</v>
      </c>
      <c r="E25" s="575"/>
      <c r="F25" s="576" t="str">
        <f>IF(①団体情報入力!C4="","",①団体情報入力!C4)</f>
        <v/>
      </c>
      <c r="G25" s="577"/>
      <c r="H25" s="577"/>
      <c r="I25" s="577"/>
      <c r="J25" s="577"/>
      <c r="K25" s="578"/>
    </row>
    <row r="26" spans="1:11" ht="18.75" customHeight="1">
      <c r="A26" s="579" t="s">
        <v>723</v>
      </c>
      <c r="B26" s="580"/>
      <c r="C26" s="583" t="str">
        <f>IF(①団体情報入力!C9="","",①団体情報入力!C9)</f>
        <v/>
      </c>
      <c r="D26" s="585" t="s">
        <v>724</v>
      </c>
      <c r="E26" s="586"/>
      <c r="F26" s="586"/>
      <c r="G26" s="586"/>
      <c r="H26" s="586"/>
      <c r="I26" s="586"/>
      <c r="J26" s="586"/>
      <c r="K26" s="587"/>
    </row>
    <row r="27" spans="1:11" ht="26.25" customHeight="1" thickBot="1">
      <c r="A27" s="581"/>
      <c r="B27" s="582"/>
      <c r="C27" s="584"/>
      <c r="D27" s="588"/>
      <c r="E27" s="589"/>
      <c r="F27" s="589"/>
      <c r="G27" s="589"/>
      <c r="H27" s="589"/>
      <c r="I27" s="589"/>
      <c r="J27" s="589"/>
      <c r="K27" s="590"/>
    </row>
  </sheetData>
  <mergeCells count="19">
    <mergeCell ref="A24:B24"/>
    <mergeCell ref="A25:B25"/>
    <mergeCell ref="D25:E25"/>
    <mergeCell ref="F25:K25"/>
    <mergeCell ref="A26:B27"/>
    <mergeCell ref="C26:C27"/>
    <mergeCell ref="D26:K27"/>
    <mergeCell ref="A23:B23"/>
    <mergeCell ref="A6:K10"/>
    <mergeCell ref="A13:B13"/>
    <mergeCell ref="A14:B14"/>
    <mergeCell ref="A15:B15"/>
    <mergeCell ref="A16:B16"/>
    <mergeCell ref="A17:B17"/>
    <mergeCell ref="A18:B18"/>
    <mergeCell ref="A19:B19"/>
    <mergeCell ref="A20:B20"/>
    <mergeCell ref="A21:B21"/>
    <mergeCell ref="A22:B22"/>
  </mergeCells>
  <phoneticPr fontId="40"/>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C9" sqref="C9"/>
    </sheetView>
  </sheetViews>
  <sheetFormatPr defaultRowHeight="13.5"/>
  <cols>
    <col min="1" max="1" width="4.875" style="195" customWidth="1"/>
    <col min="2" max="2" width="30" style="195" customWidth="1"/>
    <col min="3" max="5" width="6.75" style="195" customWidth="1"/>
    <col min="6" max="6" width="3" style="195" customWidth="1"/>
    <col min="7" max="7" width="3.625" style="195" customWidth="1"/>
    <col min="8" max="17" width="6.75" style="195" customWidth="1"/>
    <col min="18" max="16384" width="9" style="195"/>
  </cols>
  <sheetData>
    <row r="1" spans="1:17" s="11" customFormat="1" ht="17.25">
      <c r="A1" s="14"/>
      <c r="B1" s="192" t="s">
        <v>757</v>
      </c>
      <c r="C1" s="191"/>
      <c r="D1" s="191"/>
      <c r="E1" s="191"/>
      <c r="F1" s="191"/>
      <c r="G1" s="191"/>
      <c r="H1" s="191"/>
      <c r="I1" s="191"/>
      <c r="J1" s="191"/>
      <c r="K1" s="191"/>
    </row>
    <row r="2" spans="1:17" ht="25.7" customHeight="1"/>
    <row r="3" spans="1:17" ht="42" customHeight="1">
      <c r="G3" s="212" t="s">
        <v>725</v>
      </c>
    </row>
    <row r="4" spans="1:17" ht="18.95" customHeight="1">
      <c r="A4" s="213" t="s">
        <v>726</v>
      </c>
    </row>
    <row r="5" spans="1:17" customFormat="1" ht="17.25">
      <c r="A5" s="214" t="s">
        <v>727</v>
      </c>
    </row>
    <row r="6" spans="1:17" ht="17.25">
      <c r="A6" s="213" t="s">
        <v>728</v>
      </c>
    </row>
    <row r="7" spans="1:17" ht="9.75" customHeight="1"/>
    <row r="8" spans="1:17" ht="29.85" customHeight="1">
      <c r="A8" s="215" t="s">
        <v>729</v>
      </c>
      <c r="B8" s="216" t="s">
        <v>730</v>
      </c>
      <c r="C8" s="217">
        <f>注意事項!C4+1</f>
        <v>44472</v>
      </c>
      <c r="D8" s="217">
        <f>C8+1</f>
        <v>44473</v>
      </c>
      <c r="E8" s="217">
        <f>D8+1</f>
        <v>44474</v>
      </c>
      <c r="F8" s="592">
        <f>E8+1</f>
        <v>44475</v>
      </c>
      <c r="G8" s="565"/>
      <c r="H8" s="217">
        <f>F8+1</f>
        <v>44476</v>
      </c>
      <c r="I8" s="217">
        <f>H8+1</f>
        <v>44477</v>
      </c>
      <c r="J8" s="217">
        <f t="shared" ref="J8:Q8" si="0">I8+1</f>
        <v>44478</v>
      </c>
      <c r="K8" s="217">
        <f t="shared" si="0"/>
        <v>44479</v>
      </c>
      <c r="L8" s="217">
        <f t="shared" si="0"/>
        <v>44480</v>
      </c>
      <c r="M8" s="217">
        <f t="shared" si="0"/>
        <v>44481</v>
      </c>
      <c r="N8" s="217">
        <f t="shared" si="0"/>
        <v>44482</v>
      </c>
      <c r="O8" s="217">
        <f t="shared" si="0"/>
        <v>44483</v>
      </c>
      <c r="P8" s="217">
        <f t="shared" si="0"/>
        <v>44484</v>
      </c>
      <c r="Q8" s="217">
        <f t="shared" si="0"/>
        <v>44485</v>
      </c>
    </row>
    <row r="9" spans="1:17" ht="25.15" customHeight="1">
      <c r="A9" s="218" t="s">
        <v>731</v>
      </c>
      <c r="B9" s="219" t="s">
        <v>732</v>
      </c>
      <c r="C9" s="205"/>
      <c r="D9" s="205"/>
      <c r="E9" s="205"/>
      <c r="F9" s="591"/>
      <c r="G9" s="565"/>
      <c r="H9" s="205"/>
      <c r="I9" s="205"/>
      <c r="J9" s="205"/>
      <c r="K9" s="205"/>
      <c r="L9" s="205"/>
      <c r="M9" s="205"/>
      <c r="N9" s="205"/>
      <c r="O9" s="205"/>
      <c r="P9" s="205"/>
      <c r="Q9" s="205"/>
    </row>
    <row r="10" spans="1:17" ht="25.15" customHeight="1">
      <c r="A10" s="216" t="s">
        <v>733</v>
      </c>
      <c r="B10" s="219" t="s">
        <v>734</v>
      </c>
      <c r="C10" s="205"/>
      <c r="D10" s="205"/>
      <c r="E10" s="205"/>
      <c r="F10" s="591"/>
      <c r="G10" s="565"/>
      <c r="H10" s="205"/>
      <c r="I10" s="205"/>
      <c r="J10" s="205"/>
      <c r="K10" s="205"/>
      <c r="L10" s="205"/>
      <c r="M10" s="205"/>
      <c r="N10" s="205"/>
      <c r="O10" s="205"/>
      <c r="P10" s="205"/>
      <c r="Q10" s="205"/>
    </row>
    <row r="11" spans="1:17" ht="25.15" customHeight="1">
      <c r="A11" s="216" t="s">
        <v>735</v>
      </c>
      <c r="B11" s="219" t="s">
        <v>736</v>
      </c>
      <c r="C11" s="205"/>
      <c r="D11" s="205"/>
      <c r="E11" s="205"/>
      <c r="F11" s="591"/>
      <c r="G11" s="565"/>
      <c r="H11" s="205"/>
      <c r="I11" s="205"/>
      <c r="J11" s="205"/>
      <c r="K11" s="205"/>
      <c r="L11" s="205"/>
      <c r="M11" s="205"/>
      <c r="N11" s="205"/>
      <c r="O11" s="205"/>
      <c r="P11" s="205"/>
      <c r="Q11" s="205"/>
    </row>
    <row r="12" spans="1:17" ht="25.15" customHeight="1">
      <c r="A12" s="216" t="s">
        <v>704</v>
      </c>
      <c r="B12" s="220" t="s">
        <v>737</v>
      </c>
      <c r="C12" s="205"/>
      <c r="D12" s="205"/>
      <c r="E12" s="205"/>
      <c r="F12" s="591"/>
      <c r="G12" s="565"/>
      <c r="H12" s="205"/>
      <c r="I12" s="205"/>
      <c r="J12" s="205"/>
      <c r="K12" s="205"/>
      <c r="L12" s="205"/>
      <c r="M12" s="205"/>
      <c r="N12" s="205"/>
      <c r="O12" s="205"/>
      <c r="P12" s="205"/>
      <c r="Q12" s="205"/>
    </row>
    <row r="13" spans="1:17" ht="25.15" customHeight="1">
      <c r="A13" s="216" t="s">
        <v>738</v>
      </c>
      <c r="B13" s="219" t="s">
        <v>739</v>
      </c>
      <c r="C13" s="205"/>
      <c r="D13" s="205"/>
      <c r="E13" s="205"/>
      <c r="F13" s="591"/>
      <c r="G13" s="565"/>
      <c r="H13" s="205"/>
      <c r="I13" s="205"/>
      <c r="J13" s="205"/>
      <c r="K13" s="205"/>
      <c r="L13" s="205"/>
      <c r="M13" s="205"/>
      <c r="N13" s="205"/>
      <c r="O13" s="205"/>
      <c r="P13" s="205"/>
      <c r="Q13" s="205"/>
    </row>
    <row r="14" spans="1:17" ht="25.15" customHeight="1">
      <c r="A14" s="216" t="s">
        <v>740</v>
      </c>
      <c r="B14" s="219" t="s">
        <v>741</v>
      </c>
      <c r="C14" s="205"/>
      <c r="D14" s="205"/>
      <c r="E14" s="205"/>
      <c r="F14" s="591"/>
      <c r="G14" s="565"/>
      <c r="H14" s="205"/>
      <c r="I14" s="205"/>
      <c r="J14" s="205"/>
      <c r="K14" s="205"/>
      <c r="L14" s="205"/>
      <c r="M14" s="205"/>
      <c r="N14" s="205"/>
      <c r="O14" s="205"/>
      <c r="P14" s="205"/>
      <c r="Q14" s="205"/>
    </row>
    <row r="15" spans="1:17" ht="25.15" customHeight="1">
      <c r="A15" s="216" t="s">
        <v>742</v>
      </c>
      <c r="B15" s="219" t="s">
        <v>743</v>
      </c>
      <c r="C15" s="205"/>
      <c r="D15" s="205"/>
      <c r="E15" s="205"/>
      <c r="F15" s="591"/>
      <c r="G15" s="565"/>
      <c r="H15" s="205"/>
      <c r="I15" s="205"/>
      <c r="J15" s="205"/>
      <c r="K15" s="205"/>
      <c r="L15" s="205"/>
      <c r="M15" s="205"/>
      <c r="N15" s="205"/>
      <c r="O15" s="205"/>
      <c r="P15" s="205"/>
      <c r="Q15" s="205"/>
    </row>
    <row r="16" spans="1:17" ht="25.15" customHeight="1">
      <c r="A16" s="216" t="s">
        <v>744</v>
      </c>
      <c r="B16" s="219" t="s">
        <v>745</v>
      </c>
      <c r="C16" s="205"/>
      <c r="D16" s="205"/>
      <c r="E16" s="205"/>
      <c r="F16" s="591"/>
      <c r="G16" s="565"/>
      <c r="H16" s="205"/>
      <c r="I16" s="205"/>
      <c r="J16" s="205"/>
      <c r="K16" s="205"/>
      <c r="L16" s="205"/>
      <c r="M16" s="205"/>
      <c r="N16" s="205"/>
      <c r="O16" s="205"/>
      <c r="P16" s="205"/>
      <c r="Q16" s="205"/>
    </row>
    <row r="17" spans="1:17" ht="25.15" customHeight="1">
      <c r="A17" s="216" t="s">
        <v>746</v>
      </c>
      <c r="B17" s="219" t="s">
        <v>747</v>
      </c>
      <c r="C17" s="205"/>
      <c r="D17" s="205"/>
      <c r="E17" s="205"/>
      <c r="F17" s="591"/>
      <c r="G17" s="565"/>
      <c r="H17" s="205"/>
      <c r="I17" s="205"/>
      <c r="J17" s="205"/>
      <c r="K17" s="205"/>
      <c r="L17" s="205"/>
      <c r="M17" s="205"/>
      <c r="N17" s="205"/>
      <c r="O17" s="205"/>
      <c r="P17" s="205"/>
      <c r="Q17" s="205"/>
    </row>
    <row r="18" spans="1:17" ht="25.15" customHeight="1">
      <c r="A18" s="215">
        <v>10</v>
      </c>
      <c r="B18" s="219" t="s">
        <v>748</v>
      </c>
      <c r="C18" s="205"/>
      <c r="D18" s="205"/>
      <c r="E18" s="205"/>
      <c r="F18" s="591"/>
      <c r="G18" s="565"/>
      <c r="H18" s="205"/>
      <c r="I18" s="205"/>
      <c r="J18" s="205"/>
      <c r="K18" s="205"/>
      <c r="L18" s="205"/>
      <c r="M18" s="205"/>
      <c r="N18" s="205"/>
      <c r="O18" s="205"/>
      <c r="P18" s="205"/>
      <c r="Q18" s="205"/>
    </row>
    <row r="19" spans="1:17" ht="25.15" customHeight="1">
      <c r="A19" s="221">
        <v>11</v>
      </c>
      <c r="B19" s="219" t="s">
        <v>749</v>
      </c>
      <c r="C19" s="222" t="s">
        <v>750</v>
      </c>
      <c r="D19" s="222" t="s">
        <v>751</v>
      </c>
      <c r="E19" s="222" t="s">
        <v>751</v>
      </c>
      <c r="F19" s="599" t="s">
        <v>750</v>
      </c>
      <c r="G19" s="600"/>
      <c r="H19" s="222" t="s">
        <v>751</v>
      </c>
      <c r="I19" s="222" t="s">
        <v>752</v>
      </c>
      <c r="J19" s="222" t="s">
        <v>750</v>
      </c>
      <c r="K19" s="222" t="s">
        <v>753</v>
      </c>
      <c r="L19" s="222" t="s">
        <v>750</v>
      </c>
      <c r="M19" s="222" t="s">
        <v>750</v>
      </c>
      <c r="N19" s="222" t="s">
        <v>750</v>
      </c>
      <c r="O19" s="222" t="s">
        <v>751</v>
      </c>
      <c r="P19" s="222" t="s">
        <v>750</v>
      </c>
      <c r="Q19" s="222" t="s">
        <v>753</v>
      </c>
    </row>
    <row r="20" spans="1:17" ht="35.450000000000003" customHeight="1">
      <c r="A20" s="223" t="s">
        <v>754</v>
      </c>
      <c r="B20" s="224"/>
      <c r="C20" s="593" t="s">
        <v>722</v>
      </c>
      <c r="D20" s="594"/>
      <c r="E20" s="595"/>
      <c r="F20" s="596" t="str">
        <f>IF(①団体情報入力!C4="","",①団体情報入力!C4)</f>
        <v/>
      </c>
      <c r="G20" s="597"/>
      <c r="H20" s="597"/>
      <c r="I20" s="597"/>
      <c r="J20" s="597"/>
      <c r="K20" s="597"/>
      <c r="L20" s="597"/>
      <c r="M20" s="597"/>
      <c r="N20" s="597"/>
      <c r="O20" s="597"/>
      <c r="P20" s="597"/>
      <c r="Q20" s="598"/>
    </row>
    <row r="21" spans="1:17" ht="17.25" customHeight="1">
      <c r="A21" s="225" t="s">
        <v>755</v>
      </c>
    </row>
    <row r="22" spans="1:17" ht="17.25" customHeight="1">
      <c r="A22" s="225" t="s">
        <v>756</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0"/>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2:J44"/>
  <sheetViews>
    <sheetView workbookViewId="0">
      <selection activeCell="A9" sqref="A9"/>
    </sheetView>
  </sheetViews>
  <sheetFormatPr defaultRowHeight="13.5"/>
  <cols>
    <col min="10" max="10" width="5.5" customWidth="1"/>
  </cols>
  <sheetData>
    <row r="2" spans="1:10" ht="15">
      <c r="B2" s="228" t="s">
        <v>758</v>
      </c>
    </row>
    <row r="3" spans="1:10" ht="15">
      <c r="B3" s="228" t="s">
        <v>759</v>
      </c>
      <c r="D3" s="228" t="s">
        <v>760</v>
      </c>
    </row>
    <row r="5" spans="1:10">
      <c r="A5" t="s">
        <v>761</v>
      </c>
    </row>
    <row r="7" spans="1:10">
      <c r="A7" t="s">
        <v>762</v>
      </c>
    </row>
    <row r="8" spans="1:10">
      <c r="A8" t="s">
        <v>763</v>
      </c>
    </row>
    <row r="9" spans="1:10">
      <c r="A9" s="258" t="s">
        <v>1313</v>
      </c>
    </row>
    <row r="10" spans="1:10">
      <c r="A10" t="s">
        <v>764</v>
      </c>
    </row>
    <row r="12" spans="1:10">
      <c r="A12" t="s">
        <v>1312</v>
      </c>
    </row>
    <row r="14" spans="1:10">
      <c r="A14" s="229"/>
      <c r="B14" s="229"/>
      <c r="C14" s="229"/>
      <c r="D14" s="604" t="s">
        <v>765</v>
      </c>
      <c r="E14" s="604"/>
      <c r="F14" s="604"/>
      <c r="G14" s="229"/>
      <c r="H14" s="229"/>
      <c r="I14" s="229"/>
      <c r="J14" s="229"/>
    </row>
    <row r="15" spans="1:10">
      <c r="D15" s="604"/>
      <c r="E15" s="604"/>
      <c r="F15" s="604"/>
    </row>
    <row r="17" spans="1:9">
      <c r="A17" s="603" t="s">
        <v>766</v>
      </c>
      <c r="B17" s="603"/>
      <c r="C17" s="603"/>
      <c r="D17" s="603"/>
      <c r="E17" s="603"/>
      <c r="F17" s="603"/>
      <c r="G17" s="603"/>
      <c r="H17" s="603"/>
      <c r="I17" s="603"/>
    </row>
    <row r="19" spans="1:9">
      <c r="F19" s="227" t="s">
        <v>767</v>
      </c>
      <c r="G19" s="603" t="s">
        <v>768</v>
      </c>
      <c r="H19" s="603"/>
      <c r="I19" s="603"/>
    </row>
    <row r="21" spans="1:9">
      <c r="A21" t="s">
        <v>769</v>
      </c>
    </row>
    <row r="24" spans="1:9">
      <c r="A24" s="230"/>
      <c r="B24" s="231"/>
      <c r="C24" s="230"/>
      <c r="D24" s="21"/>
      <c r="E24" s="21"/>
      <c r="F24" s="21"/>
      <c r="G24" s="21"/>
      <c r="H24" s="21"/>
      <c r="I24" s="231"/>
    </row>
    <row r="25" spans="1:9">
      <c r="A25" s="605" t="s">
        <v>770</v>
      </c>
      <c r="B25" s="606"/>
      <c r="C25" s="232"/>
      <c r="D25" s="28"/>
      <c r="E25" s="28"/>
      <c r="F25" s="28"/>
      <c r="G25" s="28"/>
      <c r="H25" s="28"/>
      <c r="I25" s="233"/>
    </row>
    <row r="26" spans="1:9">
      <c r="A26" s="234"/>
      <c r="B26" s="235"/>
      <c r="C26" s="234"/>
      <c r="D26" s="229"/>
      <c r="E26" s="229"/>
      <c r="F26" s="229"/>
      <c r="G26" s="229"/>
      <c r="H26" s="229"/>
      <c r="I26" s="235"/>
    </row>
    <row r="27" spans="1:9">
      <c r="A27" s="232"/>
      <c r="B27" s="233"/>
      <c r="C27" s="232"/>
      <c r="D27" s="28"/>
      <c r="E27" s="28"/>
      <c r="F27" s="28"/>
      <c r="G27" s="28"/>
      <c r="H27" s="28"/>
      <c r="I27" s="233"/>
    </row>
    <row r="28" spans="1:9">
      <c r="A28" s="605" t="s">
        <v>777</v>
      </c>
      <c r="B28" s="606"/>
      <c r="C28" s="232"/>
      <c r="D28" s="28"/>
      <c r="E28" s="28"/>
      <c r="F28" s="28"/>
      <c r="G28" s="28"/>
      <c r="H28" s="28"/>
      <c r="I28" s="233"/>
    </row>
    <row r="29" spans="1:9">
      <c r="A29" s="232"/>
      <c r="B29" s="233"/>
      <c r="C29" s="232"/>
      <c r="D29" s="28"/>
      <c r="E29" s="28"/>
      <c r="F29" s="28"/>
      <c r="G29" s="28"/>
      <c r="H29" s="28"/>
      <c r="I29" s="233"/>
    </row>
    <row r="30" spans="1:9">
      <c r="A30" s="230"/>
      <c r="B30" s="231"/>
      <c r="C30" s="230"/>
      <c r="D30" s="21"/>
      <c r="E30" s="21"/>
      <c r="F30" s="21"/>
      <c r="G30" s="21"/>
      <c r="H30" s="21"/>
      <c r="I30" s="231"/>
    </row>
    <row r="31" spans="1:9">
      <c r="A31" s="605" t="s">
        <v>771</v>
      </c>
      <c r="B31" s="606"/>
      <c r="C31" s="232"/>
      <c r="D31" s="28"/>
      <c r="E31" s="28"/>
      <c r="F31" s="28"/>
      <c r="G31" s="28"/>
      <c r="H31" s="28"/>
      <c r="I31" s="233"/>
    </row>
    <row r="32" spans="1:9">
      <c r="A32" s="234"/>
      <c r="B32" s="235"/>
      <c r="C32" s="234"/>
      <c r="D32" s="229"/>
      <c r="E32" s="229"/>
      <c r="F32" s="229"/>
      <c r="G32" s="229"/>
      <c r="H32" s="229"/>
      <c r="I32" s="235"/>
    </row>
    <row r="33" spans="1:9">
      <c r="A33" s="230"/>
      <c r="B33" s="231"/>
      <c r="C33" s="230"/>
      <c r="D33" s="21"/>
      <c r="E33" s="21"/>
      <c r="F33" s="21"/>
      <c r="G33" s="21"/>
      <c r="H33" s="21"/>
      <c r="I33" s="231"/>
    </row>
    <row r="34" spans="1:9">
      <c r="A34" s="605" t="s">
        <v>772</v>
      </c>
      <c r="B34" s="606"/>
      <c r="C34" s="232"/>
      <c r="D34" s="28"/>
      <c r="E34" s="28"/>
      <c r="F34" s="28"/>
      <c r="G34" s="28"/>
      <c r="H34" s="28"/>
      <c r="I34" s="233"/>
    </row>
    <row r="35" spans="1:9">
      <c r="A35" s="234"/>
      <c r="B35" s="235"/>
      <c r="C35" s="234"/>
      <c r="D35" s="229"/>
      <c r="E35" s="229"/>
      <c r="F35" s="229"/>
      <c r="G35" s="229"/>
      <c r="H35" s="229"/>
      <c r="I35" s="235"/>
    </row>
    <row r="36" spans="1:9" ht="40.5" customHeight="1">
      <c r="A36" s="601" t="s">
        <v>773</v>
      </c>
      <c r="B36" s="602"/>
      <c r="C36" s="236"/>
      <c r="D36" s="237"/>
      <c r="E36" s="237"/>
      <c r="F36" s="237"/>
      <c r="G36" s="237"/>
      <c r="H36" s="237"/>
      <c r="I36" s="238"/>
    </row>
    <row r="39" spans="1:9">
      <c r="A39" s="603" t="s">
        <v>774</v>
      </c>
      <c r="B39" s="603"/>
      <c r="C39" s="603"/>
      <c r="D39" s="603"/>
      <c r="E39" s="603"/>
      <c r="F39" s="603"/>
      <c r="G39" s="603"/>
      <c r="H39" s="603"/>
      <c r="I39" s="603"/>
    </row>
    <row r="40" spans="1:9">
      <c r="A40" s="603" t="s">
        <v>775</v>
      </c>
      <c r="B40" s="603"/>
      <c r="C40" s="603"/>
      <c r="D40" s="603"/>
      <c r="E40" s="603"/>
      <c r="F40" s="603"/>
      <c r="G40" s="603"/>
      <c r="H40" s="603"/>
      <c r="I40" s="603"/>
    </row>
    <row r="43" spans="1:9">
      <c r="E43" t="s">
        <v>776</v>
      </c>
    </row>
    <row r="44" spans="1:9">
      <c r="F44" s="229"/>
      <c r="G44" s="229"/>
      <c r="H44" s="229"/>
      <c r="I44" s="229"/>
    </row>
  </sheetData>
  <mergeCells count="10">
    <mergeCell ref="A36:B36"/>
    <mergeCell ref="A39:I39"/>
    <mergeCell ref="A40:I40"/>
    <mergeCell ref="D14:F15"/>
    <mergeCell ref="A17:I17"/>
    <mergeCell ref="G19:I19"/>
    <mergeCell ref="A25:B25"/>
    <mergeCell ref="A31:B31"/>
    <mergeCell ref="A34:B34"/>
    <mergeCell ref="A28:B28"/>
  </mergeCells>
  <phoneticPr fontId="40"/>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地区選手権</vt:lpstr>
      <vt:lpstr>注意事項</vt:lpstr>
      <vt:lpstr>①団体情報入力</vt:lpstr>
      <vt:lpstr>②選手情報入力</vt:lpstr>
      <vt:lpstr>③リレー情報確認</vt:lpstr>
      <vt:lpstr>④種目別人数</vt:lpstr>
      <vt:lpstr>⑤大会前 提出用</vt:lpstr>
      <vt:lpstr>⑥大会後 個人管理用</vt:lpstr>
      <vt:lpstr>⑦ADカード申請</vt:lpstr>
      <vt:lpstr>⑧リレーの選手が反映されない</vt:lpstr>
      <vt:lpstr>⑨日付が数字になる</vt:lpstr>
      <vt:lpstr>　　　　　</vt:lpstr>
      <vt:lpstr>種目情報</vt:lpstr>
      <vt:lpstr>data_kyogisha</vt:lpstr>
      <vt:lpstr>data_team</vt:lpstr>
      <vt:lpstr>資格</vt:lpstr>
      <vt:lpstr>Sheet6</vt:lpstr>
      <vt:lpstr>Sheet3</vt:lpstr>
      <vt:lpstr>④種目別人数!Print_Area</vt:lpstr>
      <vt:lpstr>'⑤大会前 提出用'!Print_Area</vt:lpstr>
      <vt:lpstr>'⑥大会後 個人管理用'!Print_Area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2020-06-12T17:39:00Z</cp:lastPrinted>
  <dcterms:created xsi:type="dcterms:W3CDTF">2013-01-03T14:12:28Z</dcterms:created>
  <dcterms:modified xsi:type="dcterms:W3CDTF">2021-09-04T01:32:44Z</dcterms:modified>
  <cp:contentStatus/>
</cp:coreProperties>
</file>