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2019陸上教室\"/>
    </mc:Choice>
  </mc:AlternateContent>
  <bookViews>
    <workbookView xWindow="1860" yWindow="52650" windowWidth="20490" windowHeight="7770" tabRatio="925"/>
  </bookViews>
  <sheets>
    <sheet name="要項を必ずお読みください" sheetId="36"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①参加者一覧表!$A$1:$R$100</definedName>
    <definedName name="_xlnm.Print_Area" localSheetId="3">②参加人数一覧表!$A$1:$J$59</definedName>
    <definedName name="_xlnm.Print_Area" localSheetId="0">要項を必ずお読みください!$A$1:$M$154</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V11" i="3" l="1"/>
  <c r="W11" i="3"/>
  <c r="V12" i="3"/>
  <c r="W12" i="3"/>
  <c r="V13" i="3"/>
  <c r="W13" i="3"/>
  <c r="V14" i="3"/>
  <c r="W14" i="3"/>
  <c r="V15" i="3"/>
  <c r="W15" i="3"/>
  <c r="V16" i="3"/>
  <c r="W16" i="3"/>
  <c r="V17" i="3"/>
  <c r="W17" i="3"/>
  <c r="V18" i="3"/>
  <c r="W18" i="3"/>
  <c r="W7" i="3"/>
  <c r="H18" i="17"/>
  <c r="S20" i="3"/>
  <c r="C20" i="17"/>
  <c r="S15" i="3"/>
  <c r="C16" i="17"/>
  <c r="S16" i="3"/>
  <c r="C17" i="17"/>
  <c r="S17" i="3"/>
  <c r="C18" i="17"/>
  <c r="S18" i="3"/>
  <c r="C19" i="17"/>
  <c r="S14" i="3"/>
  <c r="C15" i="17"/>
  <c r="S13" i="3"/>
  <c r="C14" i="17"/>
  <c r="D6" i="17"/>
  <c r="C55" i="17"/>
  <c r="V5" i="3"/>
  <c r="D60" i="17"/>
  <c r="V4" i="3"/>
  <c r="D59" i="17"/>
  <c r="V3" i="3"/>
  <c r="D58" i="17"/>
  <c r="V2" i="3"/>
  <c r="D57" i="17"/>
  <c r="V1" i="3"/>
  <c r="D56" i="17"/>
  <c r="H15" i="17"/>
  <c r="H14" i="17"/>
  <c r="H13" i="17"/>
  <c r="H12" i="17"/>
  <c r="H11" i="17"/>
  <c r="I11" i="17"/>
  <c r="I12" i="17"/>
  <c r="I13" i="17"/>
  <c r="I14" i="17"/>
  <c r="I15" i="17"/>
  <c r="V20" i="3"/>
  <c r="W20" i="3"/>
  <c r="V21" i="3"/>
  <c r="W21" i="3"/>
  <c r="V22" i="3"/>
  <c r="W22" i="3"/>
  <c r="V23" i="3"/>
  <c r="W23" i="3"/>
  <c r="W9" i="3"/>
  <c r="I16" i="17"/>
  <c r="W8" i="3"/>
  <c r="I17" i="17"/>
  <c r="I18" i="17"/>
  <c r="I19" i="17"/>
  <c r="I101" i="3"/>
  <c r="V19" i="3"/>
  <c r="W19" i="3"/>
  <c r="V24" i="3"/>
  <c r="W24" i="3"/>
  <c r="V25" i="3"/>
  <c r="W25" i="3"/>
  <c r="V26" i="3"/>
  <c r="W26" i="3"/>
  <c r="V27" i="3"/>
  <c r="W27" i="3"/>
  <c r="V28" i="3"/>
  <c r="W28" i="3"/>
  <c r="V29" i="3"/>
  <c r="W29" i="3"/>
  <c r="V30" i="3"/>
  <c r="W30" i="3"/>
  <c r="V31" i="3"/>
  <c r="W31" i="3"/>
  <c r="V32" i="3"/>
  <c r="W32" i="3"/>
  <c r="V33" i="3"/>
  <c r="W33" i="3"/>
  <c r="V34" i="3"/>
  <c r="W34" i="3"/>
  <c r="V35" i="3"/>
  <c r="W35" i="3"/>
  <c r="V36" i="3"/>
  <c r="W36" i="3"/>
  <c r="V37" i="3"/>
  <c r="W37" i="3"/>
  <c r="V38" i="3"/>
  <c r="W38" i="3"/>
  <c r="V39" i="3"/>
  <c r="W39" i="3"/>
  <c r="V40" i="3"/>
  <c r="W40" i="3"/>
  <c r="V41" i="3"/>
  <c r="W41" i="3"/>
  <c r="V42" i="3"/>
  <c r="W42" i="3"/>
  <c r="V43" i="3"/>
  <c r="W43" i="3"/>
  <c r="V44" i="3"/>
  <c r="W44" i="3"/>
  <c r="V45" i="3"/>
  <c r="W45" i="3"/>
  <c r="V46" i="3"/>
  <c r="W46" i="3"/>
  <c r="V47" i="3"/>
  <c r="W47" i="3"/>
  <c r="V48" i="3"/>
  <c r="W48" i="3"/>
  <c r="V49" i="3"/>
  <c r="W49" i="3"/>
  <c r="V50" i="3"/>
  <c r="W50" i="3"/>
  <c r="V51" i="3"/>
  <c r="W51" i="3"/>
  <c r="V52" i="3"/>
  <c r="W52" i="3"/>
  <c r="V53" i="3"/>
  <c r="W53" i="3"/>
  <c r="V54" i="3"/>
  <c r="W54" i="3"/>
  <c r="V55" i="3"/>
  <c r="W55" i="3"/>
  <c r="V56" i="3"/>
  <c r="W56" i="3"/>
  <c r="V57" i="3"/>
  <c r="W57" i="3"/>
  <c r="V58" i="3"/>
  <c r="W58" i="3"/>
  <c r="V59" i="3"/>
  <c r="W59" i="3"/>
  <c r="V60" i="3"/>
  <c r="W60" i="3"/>
  <c r="V61" i="3"/>
  <c r="W61" i="3"/>
  <c r="V62" i="3"/>
  <c r="W62" i="3"/>
  <c r="V63" i="3"/>
  <c r="W63" i="3"/>
  <c r="V64" i="3"/>
  <c r="W64" i="3"/>
  <c r="V65" i="3"/>
  <c r="W65" i="3"/>
  <c r="V66" i="3"/>
  <c r="W66" i="3"/>
  <c r="V67" i="3"/>
  <c r="W67" i="3"/>
  <c r="V68" i="3"/>
  <c r="W68" i="3"/>
  <c r="V69" i="3"/>
  <c r="W69" i="3"/>
  <c r="V70" i="3"/>
  <c r="W70" i="3"/>
  <c r="V71" i="3"/>
  <c r="W71" i="3"/>
  <c r="V72" i="3"/>
  <c r="W72" i="3"/>
  <c r="V73" i="3"/>
  <c r="W73" i="3"/>
  <c r="V74" i="3"/>
  <c r="W74" i="3"/>
  <c r="V75" i="3"/>
  <c r="W75" i="3"/>
  <c r="V76" i="3"/>
  <c r="W76" i="3"/>
  <c r="V77" i="3"/>
  <c r="W77" i="3"/>
  <c r="V78" i="3"/>
  <c r="W78" i="3"/>
  <c r="V79" i="3"/>
  <c r="W79" i="3"/>
  <c r="V80" i="3"/>
  <c r="W80" i="3"/>
  <c r="V81" i="3"/>
  <c r="W81" i="3"/>
  <c r="V82" i="3"/>
  <c r="W82" i="3"/>
  <c r="V83" i="3"/>
  <c r="W83" i="3"/>
  <c r="V84" i="3"/>
  <c r="W84" i="3"/>
  <c r="V85" i="3"/>
  <c r="W85" i="3"/>
  <c r="V86" i="3"/>
  <c r="W86" i="3"/>
  <c r="V87" i="3"/>
  <c r="W87" i="3"/>
  <c r="V88" i="3"/>
  <c r="W88" i="3"/>
  <c r="V89" i="3"/>
  <c r="W89" i="3"/>
  <c r="V90" i="3"/>
  <c r="W90" i="3"/>
  <c r="V91" i="3"/>
  <c r="W91" i="3"/>
  <c r="V92" i="3"/>
  <c r="W92" i="3"/>
  <c r="V93" i="3"/>
  <c r="W93" i="3"/>
  <c r="V94" i="3"/>
  <c r="W94" i="3"/>
  <c r="V95" i="3"/>
  <c r="W95" i="3"/>
  <c r="V96" i="3"/>
  <c r="W96" i="3"/>
  <c r="V97" i="3"/>
  <c r="W97" i="3"/>
  <c r="V98" i="3"/>
  <c r="W98" i="3"/>
  <c r="V99" i="3"/>
  <c r="W99" i="3"/>
  <c r="V100" i="3"/>
  <c r="W100" i="3"/>
  <c r="H17" i="17"/>
  <c r="H16" i="17"/>
  <c r="A3" i="17"/>
  <c r="D102" i="3"/>
  <c r="G8" i="17"/>
  <c r="D101" i="3"/>
  <c r="G9" i="17"/>
  <c r="G10" i="17"/>
  <c r="Q103" i="3"/>
  <c r="E13" i="17"/>
  <c r="P103" i="3"/>
  <c r="E12" i="17"/>
  <c r="O103" i="3"/>
  <c r="E11" i="17"/>
  <c r="N103" i="3"/>
  <c r="E10" i="17"/>
  <c r="M103" i="3"/>
  <c r="E9" i="17"/>
  <c r="L103" i="3"/>
  <c r="E8" i="17"/>
  <c r="D5" i="17"/>
  <c r="B6" i="17"/>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1" i="3"/>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H2" i="27"/>
  <c r="B2" i="27"/>
  <c r="F21"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C2" i="27"/>
  <c r="D39" i="27"/>
  <c r="B39" i="27"/>
  <c r="G65" i="27"/>
  <c r="F65" i="27"/>
  <c r="B72" i="27"/>
  <c r="B31" i="27"/>
  <c r="D2" i="27"/>
  <c r="I2"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E2"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2"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2" i="27"/>
  <c r="F5" i="27"/>
  <c r="F42" i="27"/>
  <c r="F21" i="27"/>
  <c r="F43" i="27"/>
  <c r="A23" i="27"/>
  <c r="F33" i="27"/>
  <c r="F49" i="27"/>
  <c r="F34" i="27"/>
  <c r="F11" i="27"/>
  <c r="F38" i="27"/>
  <c r="F45" i="27"/>
  <c r="F18" i="27"/>
  <c r="A22" i="27"/>
  <c r="H19" i="19"/>
  <c r="F48" i="27"/>
  <c r="A21" i="27"/>
  <c r="F37" i="27"/>
  <c r="F24" i="27"/>
  <c r="A2"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alcChain>
</file>

<file path=xl/comments1.xml><?xml version="1.0" encoding="utf-8"?>
<comments xmlns="http://schemas.openxmlformats.org/spreadsheetml/2006/main">
  <authors>
    <author>fumiaki</author>
    <author>nagoya area</author>
  </authors>
  <commentList>
    <comment ref="K11" authorId="0" shapeId="0">
      <text>
        <r>
          <rPr>
            <b/>
            <sz val="20"/>
            <color indexed="81"/>
            <rFont val="ＭＳ ゴシック"/>
            <family val="3"/>
            <charset val="128"/>
          </rPr>
          <t xml:space="preserve">リストからは、参加希望種目を選択してください。
</t>
        </r>
      </text>
    </comment>
    <comment ref="L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2" authorId="0" shapeId="0">
      <text>
        <r>
          <rPr>
            <b/>
            <sz val="20"/>
            <color indexed="81"/>
            <rFont val="ＭＳ ゴシック"/>
            <family val="3"/>
            <charset val="128"/>
          </rPr>
          <t xml:space="preserve">リストからは、参加希望種目を選択してください。
</t>
        </r>
      </text>
    </comment>
    <comment ref="L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3" authorId="0" shapeId="0">
      <text>
        <r>
          <rPr>
            <b/>
            <sz val="20"/>
            <color indexed="81"/>
            <rFont val="ＭＳ ゴシック"/>
            <family val="3"/>
            <charset val="128"/>
          </rPr>
          <t xml:space="preserve">リストからは、参加希望種目を選択してください。
</t>
        </r>
      </text>
    </comment>
    <comment ref="L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4" authorId="0" shapeId="0">
      <text>
        <r>
          <rPr>
            <b/>
            <sz val="20"/>
            <color indexed="81"/>
            <rFont val="ＭＳ ゴシック"/>
            <family val="3"/>
            <charset val="128"/>
          </rPr>
          <t xml:space="preserve">リストからは、参加希望種目を選択してください。
</t>
        </r>
      </text>
    </comment>
    <comment ref="L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5" authorId="0" shapeId="0">
      <text>
        <r>
          <rPr>
            <b/>
            <sz val="20"/>
            <color indexed="81"/>
            <rFont val="ＭＳ ゴシック"/>
            <family val="3"/>
            <charset val="128"/>
          </rPr>
          <t xml:space="preserve">リストからは、参加希望種目を選択してください。
</t>
        </r>
      </text>
    </comment>
    <comment ref="L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6" authorId="0" shapeId="0">
      <text>
        <r>
          <rPr>
            <b/>
            <sz val="20"/>
            <color indexed="81"/>
            <rFont val="ＭＳ ゴシック"/>
            <family val="3"/>
            <charset val="128"/>
          </rPr>
          <t xml:space="preserve">リストからは、参加希望種目を選択してください。
</t>
        </r>
      </text>
    </comment>
    <comment ref="L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7" authorId="0" shapeId="0">
      <text>
        <r>
          <rPr>
            <b/>
            <sz val="20"/>
            <color indexed="81"/>
            <rFont val="ＭＳ ゴシック"/>
            <family val="3"/>
            <charset val="128"/>
          </rPr>
          <t xml:space="preserve">リストからは、参加希望種目を選択してください。
</t>
        </r>
      </text>
    </comment>
    <comment ref="L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8" authorId="0" shapeId="0">
      <text>
        <r>
          <rPr>
            <b/>
            <sz val="20"/>
            <color indexed="81"/>
            <rFont val="ＭＳ ゴシック"/>
            <family val="3"/>
            <charset val="128"/>
          </rPr>
          <t xml:space="preserve">リストからは、参加希望種目を選択してください。
</t>
        </r>
      </text>
    </comment>
    <comment ref="L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9" authorId="0" shapeId="0">
      <text>
        <r>
          <rPr>
            <b/>
            <sz val="20"/>
            <color indexed="81"/>
            <rFont val="ＭＳ ゴシック"/>
            <family val="3"/>
            <charset val="128"/>
          </rPr>
          <t xml:space="preserve">リストからは、参加希望種目を選択してください。
</t>
        </r>
      </text>
    </comment>
    <comment ref="L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0" authorId="0" shapeId="0">
      <text>
        <r>
          <rPr>
            <b/>
            <sz val="20"/>
            <color indexed="81"/>
            <rFont val="ＭＳ ゴシック"/>
            <family val="3"/>
            <charset val="128"/>
          </rPr>
          <t xml:space="preserve">リストからは、参加希望種目を選択してください。
</t>
        </r>
      </text>
    </comment>
    <comment ref="L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1" authorId="0" shapeId="0">
      <text>
        <r>
          <rPr>
            <b/>
            <sz val="20"/>
            <color indexed="81"/>
            <rFont val="ＭＳ ゴシック"/>
            <family val="3"/>
            <charset val="128"/>
          </rPr>
          <t xml:space="preserve">リストからは、参加希望種目を選択してください。
</t>
        </r>
      </text>
    </comment>
    <comment ref="L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2" authorId="0" shapeId="0">
      <text>
        <r>
          <rPr>
            <b/>
            <sz val="20"/>
            <color indexed="81"/>
            <rFont val="ＭＳ ゴシック"/>
            <family val="3"/>
            <charset val="128"/>
          </rPr>
          <t xml:space="preserve">リストからは、参加希望種目を選択してください。
</t>
        </r>
      </text>
    </comment>
    <comment ref="L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3" authorId="0" shapeId="0">
      <text>
        <r>
          <rPr>
            <b/>
            <sz val="20"/>
            <color indexed="81"/>
            <rFont val="ＭＳ ゴシック"/>
            <family val="3"/>
            <charset val="128"/>
          </rPr>
          <t xml:space="preserve">リストからは、参加希望種目を選択してください。
</t>
        </r>
      </text>
    </comment>
    <comment ref="L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4" authorId="0" shapeId="0">
      <text>
        <r>
          <rPr>
            <b/>
            <sz val="20"/>
            <color indexed="81"/>
            <rFont val="ＭＳ ゴシック"/>
            <family val="3"/>
            <charset val="128"/>
          </rPr>
          <t xml:space="preserve">リストからは、参加希望種目を選択してください。
</t>
        </r>
      </text>
    </comment>
    <comment ref="L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5" authorId="0" shapeId="0">
      <text>
        <r>
          <rPr>
            <b/>
            <sz val="20"/>
            <color indexed="81"/>
            <rFont val="ＭＳ ゴシック"/>
            <family val="3"/>
            <charset val="128"/>
          </rPr>
          <t xml:space="preserve">リストからは、参加希望種目を選択してください。
</t>
        </r>
      </text>
    </comment>
    <comment ref="L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6" authorId="0" shapeId="0">
      <text>
        <r>
          <rPr>
            <b/>
            <sz val="20"/>
            <color indexed="81"/>
            <rFont val="ＭＳ ゴシック"/>
            <family val="3"/>
            <charset val="128"/>
          </rPr>
          <t xml:space="preserve">リストからは、参加希望種目を選択してください。
</t>
        </r>
      </text>
    </comment>
    <comment ref="L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7" authorId="0" shapeId="0">
      <text>
        <r>
          <rPr>
            <b/>
            <sz val="20"/>
            <color indexed="81"/>
            <rFont val="ＭＳ ゴシック"/>
            <family val="3"/>
            <charset val="128"/>
          </rPr>
          <t xml:space="preserve">リストからは、参加希望種目を選択してください。
</t>
        </r>
      </text>
    </comment>
    <comment ref="L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8" authorId="0" shapeId="0">
      <text>
        <r>
          <rPr>
            <b/>
            <sz val="20"/>
            <color indexed="81"/>
            <rFont val="ＭＳ ゴシック"/>
            <family val="3"/>
            <charset val="128"/>
          </rPr>
          <t xml:space="preserve">リストからは、参加希望種目を選択してください。
</t>
        </r>
      </text>
    </comment>
    <comment ref="L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9" authorId="0" shapeId="0">
      <text>
        <r>
          <rPr>
            <b/>
            <sz val="20"/>
            <color indexed="81"/>
            <rFont val="ＭＳ ゴシック"/>
            <family val="3"/>
            <charset val="128"/>
          </rPr>
          <t xml:space="preserve">リストからは、参加希望種目を選択してください。
</t>
        </r>
      </text>
    </comment>
    <comment ref="L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0" authorId="0" shapeId="0">
      <text>
        <r>
          <rPr>
            <b/>
            <sz val="20"/>
            <color indexed="81"/>
            <rFont val="ＭＳ ゴシック"/>
            <family val="3"/>
            <charset val="128"/>
          </rPr>
          <t xml:space="preserve">リストからは、参加希望種目を選択してください。
</t>
        </r>
      </text>
    </comment>
    <comment ref="L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1" authorId="0" shapeId="0">
      <text>
        <r>
          <rPr>
            <b/>
            <sz val="20"/>
            <color indexed="81"/>
            <rFont val="ＭＳ ゴシック"/>
            <family val="3"/>
            <charset val="128"/>
          </rPr>
          <t xml:space="preserve">リストからは、参加希望種目を選択してください。
</t>
        </r>
      </text>
    </comment>
    <comment ref="L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2" authorId="0" shapeId="0">
      <text>
        <r>
          <rPr>
            <b/>
            <sz val="20"/>
            <color indexed="81"/>
            <rFont val="ＭＳ ゴシック"/>
            <family val="3"/>
            <charset val="128"/>
          </rPr>
          <t xml:space="preserve">リストからは、参加希望種目を選択してください。
</t>
        </r>
      </text>
    </comment>
    <comment ref="L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3" authorId="0" shapeId="0">
      <text>
        <r>
          <rPr>
            <b/>
            <sz val="20"/>
            <color indexed="81"/>
            <rFont val="ＭＳ ゴシック"/>
            <family val="3"/>
            <charset val="128"/>
          </rPr>
          <t xml:space="preserve">リストからは、参加希望種目を選択してください。
</t>
        </r>
      </text>
    </comment>
    <comment ref="L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4" authorId="0" shapeId="0">
      <text>
        <r>
          <rPr>
            <b/>
            <sz val="20"/>
            <color indexed="81"/>
            <rFont val="ＭＳ ゴシック"/>
            <family val="3"/>
            <charset val="128"/>
          </rPr>
          <t xml:space="preserve">リストからは、参加希望種目を選択してください。
</t>
        </r>
      </text>
    </comment>
    <comment ref="L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5" authorId="0" shapeId="0">
      <text>
        <r>
          <rPr>
            <b/>
            <sz val="20"/>
            <color indexed="81"/>
            <rFont val="ＭＳ ゴシック"/>
            <family val="3"/>
            <charset val="128"/>
          </rPr>
          <t xml:space="preserve">リストからは、参加希望種目を選択してください。
</t>
        </r>
      </text>
    </comment>
    <comment ref="L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6" authorId="0" shapeId="0">
      <text>
        <r>
          <rPr>
            <b/>
            <sz val="20"/>
            <color indexed="81"/>
            <rFont val="ＭＳ ゴシック"/>
            <family val="3"/>
            <charset val="128"/>
          </rPr>
          <t xml:space="preserve">リストからは、参加希望種目を選択してください。
</t>
        </r>
      </text>
    </comment>
    <comment ref="L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7" authorId="0" shapeId="0">
      <text>
        <r>
          <rPr>
            <b/>
            <sz val="20"/>
            <color indexed="81"/>
            <rFont val="ＭＳ ゴシック"/>
            <family val="3"/>
            <charset val="128"/>
          </rPr>
          <t xml:space="preserve">リストからは、参加希望種目を選択してください。
</t>
        </r>
      </text>
    </comment>
    <comment ref="L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8" authorId="0" shapeId="0">
      <text>
        <r>
          <rPr>
            <b/>
            <sz val="20"/>
            <color indexed="81"/>
            <rFont val="ＭＳ ゴシック"/>
            <family val="3"/>
            <charset val="128"/>
          </rPr>
          <t xml:space="preserve">リストからは、参加希望種目を選択してください。
</t>
        </r>
      </text>
    </comment>
    <comment ref="L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9" authorId="0" shapeId="0">
      <text>
        <r>
          <rPr>
            <b/>
            <sz val="20"/>
            <color indexed="81"/>
            <rFont val="ＭＳ ゴシック"/>
            <family val="3"/>
            <charset val="128"/>
          </rPr>
          <t xml:space="preserve">リストからは、参加希望種目を選択してください。
</t>
        </r>
      </text>
    </comment>
    <comment ref="L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0" authorId="0" shapeId="0">
      <text>
        <r>
          <rPr>
            <b/>
            <sz val="20"/>
            <color indexed="81"/>
            <rFont val="ＭＳ ゴシック"/>
            <family val="3"/>
            <charset val="128"/>
          </rPr>
          <t xml:space="preserve">リストからは、参加希望種目を選択してください。
</t>
        </r>
      </text>
    </comment>
    <comment ref="L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1" authorId="0" shapeId="0">
      <text>
        <r>
          <rPr>
            <b/>
            <sz val="20"/>
            <color indexed="81"/>
            <rFont val="ＭＳ ゴシック"/>
            <family val="3"/>
            <charset val="128"/>
          </rPr>
          <t xml:space="preserve">リストからは、参加希望種目を選択してください。
</t>
        </r>
      </text>
    </comment>
    <comment ref="L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2" authorId="0" shapeId="0">
      <text>
        <r>
          <rPr>
            <b/>
            <sz val="20"/>
            <color indexed="81"/>
            <rFont val="ＭＳ ゴシック"/>
            <family val="3"/>
            <charset val="128"/>
          </rPr>
          <t xml:space="preserve">リストからは、参加希望種目を選択してください。
</t>
        </r>
      </text>
    </comment>
    <comment ref="L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3" authorId="0" shapeId="0">
      <text>
        <r>
          <rPr>
            <b/>
            <sz val="20"/>
            <color indexed="81"/>
            <rFont val="ＭＳ ゴシック"/>
            <family val="3"/>
            <charset val="128"/>
          </rPr>
          <t xml:space="preserve">リストからは、参加希望種目を選択してください。
</t>
        </r>
      </text>
    </comment>
    <comment ref="L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4" authorId="0" shapeId="0">
      <text>
        <r>
          <rPr>
            <b/>
            <sz val="20"/>
            <color indexed="81"/>
            <rFont val="ＭＳ ゴシック"/>
            <family val="3"/>
            <charset val="128"/>
          </rPr>
          <t xml:space="preserve">リストからは、参加希望種目を選択してください。
</t>
        </r>
      </text>
    </comment>
    <comment ref="L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5" authorId="0" shapeId="0">
      <text>
        <r>
          <rPr>
            <b/>
            <sz val="20"/>
            <color indexed="81"/>
            <rFont val="ＭＳ ゴシック"/>
            <family val="3"/>
            <charset val="128"/>
          </rPr>
          <t xml:space="preserve">リストからは、参加希望種目を選択してください。
</t>
        </r>
      </text>
    </comment>
    <comment ref="L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6" authorId="0" shapeId="0">
      <text>
        <r>
          <rPr>
            <b/>
            <sz val="20"/>
            <color indexed="81"/>
            <rFont val="ＭＳ ゴシック"/>
            <family val="3"/>
            <charset val="128"/>
          </rPr>
          <t xml:space="preserve">リストからは、参加希望種目を選択してください。
</t>
        </r>
      </text>
    </comment>
    <comment ref="L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7" authorId="0" shapeId="0">
      <text>
        <r>
          <rPr>
            <b/>
            <sz val="20"/>
            <color indexed="81"/>
            <rFont val="ＭＳ ゴシック"/>
            <family val="3"/>
            <charset val="128"/>
          </rPr>
          <t xml:space="preserve">リストからは、参加希望種目を選択してください。
</t>
        </r>
      </text>
    </comment>
    <comment ref="L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8" authorId="0" shapeId="0">
      <text>
        <r>
          <rPr>
            <b/>
            <sz val="20"/>
            <color indexed="81"/>
            <rFont val="ＭＳ ゴシック"/>
            <family val="3"/>
            <charset val="128"/>
          </rPr>
          <t xml:space="preserve">リストからは、参加希望種目を選択してください。
</t>
        </r>
      </text>
    </comment>
    <comment ref="L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9" authorId="0" shapeId="0">
      <text>
        <r>
          <rPr>
            <b/>
            <sz val="20"/>
            <color indexed="81"/>
            <rFont val="ＭＳ ゴシック"/>
            <family val="3"/>
            <charset val="128"/>
          </rPr>
          <t xml:space="preserve">リストからは、参加希望種目を選択してください。
</t>
        </r>
      </text>
    </comment>
    <comment ref="L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0" authorId="0" shapeId="0">
      <text>
        <r>
          <rPr>
            <b/>
            <sz val="20"/>
            <color indexed="81"/>
            <rFont val="ＭＳ ゴシック"/>
            <family val="3"/>
            <charset val="128"/>
          </rPr>
          <t xml:space="preserve">リストからは、参加希望種目を選択してください。
</t>
        </r>
      </text>
    </comment>
    <comment ref="L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1" authorId="0" shapeId="0">
      <text>
        <r>
          <rPr>
            <b/>
            <sz val="20"/>
            <color indexed="81"/>
            <rFont val="ＭＳ ゴシック"/>
            <family val="3"/>
            <charset val="128"/>
          </rPr>
          <t xml:space="preserve">リストからは、参加希望種目を選択してください。
</t>
        </r>
      </text>
    </comment>
    <comment ref="L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2" authorId="0" shapeId="0">
      <text>
        <r>
          <rPr>
            <b/>
            <sz val="20"/>
            <color indexed="81"/>
            <rFont val="ＭＳ ゴシック"/>
            <family val="3"/>
            <charset val="128"/>
          </rPr>
          <t xml:space="preserve">リストからは、参加希望種目を選択してください。
</t>
        </r>
      </text>
    </comment>
    <comment ref="L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3" authorId="0" shapeId="0">
      <text>
        <r>
          <rPr>
            <b/>
            <sz val="20"/>
            <color indexed="81"/>
            <rFont val="ＭＳ ゴシック"/>
            <family val="3"/>
            <charset val="128"/>
          </rPr>
          <t xml:space="preserve">リストからは、参加希望種目を選択してください。
</t>
        </r>
      </text>
    </comment>
    <comment ref="L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4" authorId="0" shapeId="0">
      <text>
        <r>
          <rPr>
            <b/>
            <sz val="20"/>
            <color indexed="81"/>
            <rFont val="ＭＳ ゴシック"/>
            <family val="3"/>
            <charset val="128"/>
          </rPr>
          <t xml:space="preserve">リストからは、参加希望種目を選択してください。
</t>
        </r>
      </text>
    </comment>
    <comment ref="L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5" authorId="0" shapeId="0">
      <text>
        <r>
          <rPr>
            <b/>
            <sz val="20"/>
            <color indexed="81"/>
            <rFont val="ＭＳ ゴシック"/>
            <family val="3"/>
            <charset val="128"/>
          </rPr>
          <t xml:space="preserve">リストからは、参加希望種目を選択してください。
</t>
        </r>
      </text>
    </comment>
    <comment ref="L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6" authorId="0" shapeId="0">
      <text>
        <r>
          <rPr>
            <b/>
            <sz val="20"/>
            <color indexed="81"/>
            <rFont val="ＭＳ ゴシック"/>
            <family val="3"/>
            <charset val="128"/>
          </rPr>
          <t xml:space="preserve">リストからは、参加希望種目を選択してください。
</t>
        </r>
      </text>
    </comment>
    <comment ref="L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7" authorId="0" shapeId="0">
      <text>
        <r>
          <rPr>
            <b/>
            <sz val="20"/>
            <color indexed="81"/>
            <rFont val="ＭＳ ゴシック"/>
            <family val="3"/>
            <charset val="128"/>
          </rPr>
          <t xml:space="preserve">リストからは、参加希望種目を選択してください。
</t>
        </r>
      </text>
    </comment>
    <comment ref="L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8" authorId="0" shapeId="0">
      <text>
        <r>
          <rPr>
            <b/>
            <sz val="20"/>
            <color indexed="81"/>
            <rFont val="ＭＳ ゴシック"/>
            <family val="3"/>
            <charset val="128"/>
          </rPr>
          <t xml:space="preserve">リストからは、参加希望種目を選択してください。
</t>
        </r>
      </text>
    </comment>
    <comment ref="L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9" authorId="0" shapeId="0">
      <text>
        <r>
          <rPr>
            <b/>
            <sz val="20"/>
            <color indexed="81"/>
            <rFont val="ＭＳ ゴシック"/>
            <family val="3"/>
            <charset val="128"/>
          </rPr>
          <t xml:space="preserve">リストからは、参加希望種目を選択してください。
</t>
        </r>
      </text>
    </comment>
    <comment ref="L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0" authorId="0" shapeId="0">
      <text>
        <r>
          <rPr>
            <b/>
            <sz val="20"/>
            <color indexed="81"/>
            <rFont val="ＭＳ ゴシック"/>
            <family val="3"/>
            <charset val="128"/>
          </rPr>
          <t xml:space="preserve">リストからは、参加希望種目を選択してください。
</t>
        </r>
      </text>
    </comment>
    <comment ref="L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1" authorId="0" shapeId="0">
      <text>
        <r>
          <rPr>
            <b/>
            <sz val="20"/>
            <color indexed="81"/>
            <rFont val="ＭＳ ゴシック"/>
            <family val="3"/>
            <charset val="128"/>
          </rPr>
          <t xml:space="preserve">リストからは、参加希望種目を選択してください。
</t>
        </r>
      </text>
    </comment>
    <comment ref="L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2" authorId="0" shapeId="0">
      <text>
        <r>
          <rPr>
            <b/>
            <sz val="20"/>
            <color indexed="81"/>
            <rFont val="ＭＳ ゴシック"/>
            <family val="3"/>
            <charset val="128"/>
          </rPr>
          <t xml:space="preserve">リストからは、参加希望種目を選択してください。
</t>
        </r>
      </text>
    </comment>
    <comment ref="L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3" authorId="0" shapeId="0">
      <text>
        <r>
          <rPr>
            <b/>
            <sz val="20"/>
            <color indexed="81"/>
            <rFont val="ＭＳ ゴシック"/>
            <family val="3"/>
            <charset val="128"/>
          </rPr>
          <t xml:space="preserve">リストからは、参加希望種目を選択してください。
</t>
        </r>
      </text>
    </comment>
    <comment ref="L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4" authorId="0" shapeId="0">
      <text>
        <r>
          <rPr>
            <b/>
            <sz val="20"/>
            <color indexed="81"/>
            <rFont val="ＭＳ ゴシック"/>
            <family val="3"/>
            <charset val="128"/>
          </rPr>
          <t xml:space="preserve">リストからは、参加希望種目を選択してください。
</t>
        </r>
      </text>
    </comment>
    <comment ref="L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5" authorId="0" shapeId="0">
      <text>
        <r>
          <rPr>
            <b/>
            <sz val="20"/>
            <color indexed="81"/>
            <rFont val="ＭＳ ゴシック"/>
            <family val="3"/>
            <charset val="128"/>
          </rPr>
          <t xml:space="preserve">リストからは、参加希望種目を選択してください。
</t>
        </r>
      </text>
    </comment>
    <comment ref="L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6" authorId="0" shapeId="0">
      <text>
        <r>
          <rPr>
            <b/>
            <sz val="20"/>
            <color indexed="81"/>
            <rFont val="ＭＳ ゴシック"/>
            <family val="3"/>
            <charset val="128"/>
          </rPr>
          <t xml:space="preserve">リストからは、参加希望種目を選択してください。
</t>
        </r>
      </text>
    </comment>
    <comment ref="L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7" authorId="0" shapeId="0">
      <text>
        <r>
          <rPr>
            <b/>
            <sz val="20"/>
            <color indexed="81"/>
            <rFont val="ＭＳ ゴシック"/>
            <family val="3"/>
            <charset val="128"/>
          </rPr>
          <t xml:space="preserve">リストからは、参加希望種目を選択してください。
</t>
        </r>
      </text>
    </comment>
    <comment ref="L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8" authorId="0" shapeId="0">
      <text>
        <r>
          <rPr>
            <b/>
            <sz val="20"/>
            <color indexed="81"/>
            <rFont val="ＭＳ ゴシック"/>
            <family val="3"/>
            <charset val="128"/>
          </rPr>
          <t xml:space="preserve">リストからは、参加希望種目を選択してください。
</t>
        </r>
      </text>
    </comment>
    <comment ref="L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9" authorId="0" shapeId="0">
      <text>
        <r>
          <rPr>
            <b/>
            <sz val="20"/>
            <color indexed="81"/>
            <rFont val="ＭＳ ゴシック"/>
            <family val="3"/>
            <charset val="128"/>
          </rPr>
          <t xml:space="preserve">リストからは、参加希望種目を選択してください。
</t>
        </r>
      </text>
    </comment>
    <comment ref="L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0" authorId="0" shapeId="0">
      <text>
        <r>
          <rPr>
            <b/>
            <sz val="20"/>
            <color indexed="81"/>
            <rFont val="ＭＳ ゴシック"/>
            <family val="3"/>
            <charset val="128"/>
          </rPr>
          <t xml:space="preserve">リストからは、参加希望種目を選択してください。
</t>
        </r>
      </text>
    </comment>
    <comment ref="L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1" authorId="0" shapeId="0">
      <text>
        <r>
          <rPr>
            <b/>
            <sz val="20"/>
            <color indexed="81"/>
            <rFont val="ＭＳ ゴシック"/>
            <family val="3"/>
            <charset val="128"/>
          </rPr>
          <t xml:space="preserve">リストからは、参加希望種目を選択してください。
</t>
        </r>
      </text>
    </comment>
    <comment ref="L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2" authorId="0" shapeId="0">
      <text>
        <r>
          <rPr>
            <b/>
            <sz val="20"/>
            <color indexed="81"/>
            <rFont val="ＭＳ ゴシック"/>
            <family val="3"/>
            <charset val="128"/>
          </rPr>
          <t xml:space="preserve">リストからは、参加希望種目を選択してください。
</t>
        </r>
      </text>
    </comment>
    <comment ref="L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3" authorId="0" shapeId="0">
      <text>
        <r>
          <rPr>
            <b/>
            <sz val="20"/>
            <color indexed="81"/>
            <rFont val="ＭＳ ゴシック"/>
            <family val="3"/>
            <charset val="128"/>
          </rPr>
          <t xml:space="preserve">リストからは、参加希望種目を選択してください。
</t>
        </r>
      </text>
    </comment>
    <comment ref="L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4" authorId="0" shapeId="0">
      <text>
        <r>
          <rPr>
            <b/>
            <sz val="20"/>
            <color indexed="81"/>
            <rFont val="ＭＳ ゴシック"/>
            <family val="3"/>
            <charset val="128"/>
          </rPr>
          <t xml:space="preserve">リストからは、参加希望種目を選択してください。
</t>
        </r>
      </text>
    </comment>
    <comment ref="L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5" authorId="0" shapeId="0">
      <text>
        <r>
          <rPr>
            <b/>
            <sz val="20"/>
            <color indexed="81"/>
            <rFont val="ＭＳ ゴシック"/>
            <family val="3"/>
            <charset val="128"/>
          </rPr>
          <t xml:space="preserve">リストからは、参加希望種目を選択してください。
</t>
        </r>
      </text>
    </comment>
    <comment ref="L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6" authorId="0" shapeId="0">
      <text>
        <r>
          <rPr>
            <b/>
            <sz val="20"/>
            <color indexed="81"/>
            <rFont val="ＭＳ ゴシック"/>
            <family val="3"/>
            <charset val="128"/>
          </rPr>
          <t xml:space="preserve">リストからは、参加希望種目を選択してください。
</t>
        </r>
      </text>
    </comment>
    <comment ref="L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7" authorId="0" shapeId="0">
      <text>
        <r>
          <rPr>
            <b/>
            <sz val="20"/>
            <color indexed="81"/>
            <rFont val="ＭＳ ゴシック"/>
            <family val="3"/>
            <charset val="128"/>
          </rPr>
          <t xml:space="preserve">リストからは、参加希望種目を選択してください。
</t>
        </r>
      </text>
    </comment>
    <comment ref="L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8" authorId="0" shapeId="0">
      <text>
        <r>
          <rPr>
            <b/>
            <sz val="20"/>
            <color indexed="81"/>
            <rFont val="ＭＳ ゴシック"/>
            <family val="3"/>
            <charset val="128"/>
          </rPr>
          <t xml:space="preserve">リストからは、参加希望種目を選択してください。
</t>
        </r>
      </text>
    </comment>
    <comment ref="L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9" authorId="0" shapeId="0">
      <text>
        <r>
          <rPr>
            <b/>
            <sz val="20"/>
            <color indexed="81"/>
            <rFont val="ＭＳ ゴシック"/>
            <family val="3"/>
            <charset val="128"/>
          </rPr>
          <t xml:space="preserve">リストからは、参加希望種目を選択してください。
</t>
        </r>
      </text>
    </comment>
    <comment ref="L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0" authorId="0" shapeId="0">
      <text>
        <r>
          <rPr>
            <b/>
            <sz val="20"/>
            <color indexed="81"/>
            <rFont val="ＭＳ ゴシック"/>
            <family val="3"/>
            <charset val="128"/>
          </rPr>
          <t xml:space="preserve">リストからは、参加希望種目を選択してください。
</t>
        </r>
      </text>
    </comment>
    <comment ref="L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1" authorId="0" shapeId="0">
      <text>
        <r>
          <rPr>
            <b/>
            <sz val="20"/>
            <color indexed="81"/>
            <rFont val="ＭＳ ゴシック"/>
            <family val="3"/>
            <charset val="128"/>
          </rPr>
          <t xml:space="preserve">リストからは、参加希望種目を選択してください。
</t>
        </r>
      </text>
    </comment>
    <comment ref="L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2" authorId="0" shapeId="0">
      <text>
        <r>
          <rPr>
            <b/>
            <sz val="20"/>
            <color indexed="81"/>
            <rFont val="ＭＳ ゴシック"/>
            <family val="3"/>
            <charset val="128"/>
          </rPr>
          <t xml:space="preserve">リストからは、参加希望種目を選択してください。
</t>
        </r>
      </text>
    </comment>
    <comment ref="L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3" authorId="0" shapeId="0">
      <text>
        <r>
          <rPr>
            <b/>
            <sz val="20"/>
            <color indexed="81"/>
            <rFont val="ＭＳ ゴシック"/>
            <family val="3"/>
            <charset val="128"/>
          </rPr>
          <t xml:space="preserve">リストからは、参加希望種目を選択してください。
</t>
        </r>
      </text>
    </comment>
    <comment ref="L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4" authorId="0" shapeId="0">
      <text>
        <r>
          <rPr>
            <b/>
            <sz val="20"/>
            <color indexed="81"/>
            <rFont val="ＭＳ ゴシック"/>
            <family val="3"/>
            <charset val="128"/>
          </rPr>
          <t xml:space="preserve">リストからは、参加希望種目を選択してください。
</t>
        </r>
      </text>
    </comment>
    <comment ref="L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5" authorId="0" shapeId="0">
      <text>
        <r>
          <rPr>
            <b/>
            <sz val="20"/>
            <color indexed="81"/>
            <rFont val="ＭＳ ゴシック"/>
            <family val="3"/>
            <charset val="128"/>
          </rPr>
          <t xml:space="preserve">リストからは、参加希望種目を選択してください。
</t>
        </r>
      </text>
    </comment>
    <comment ref="L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6" authorId="0" shapeId="0">
      <text>
        <r>
          <rPr>
            <b/>
            <sz val="20"/>
            <color indexed="81"/>
            <rFont val="ＭＳ ゴシック"/>
            <family val="3"/>
            <charset val="128"/>
          </rPr>
          <t xml:space="preserve">リストからは、参加希望種目を選択してください。
</t>
        </r>
      </text>
    </comment>
    <comment ref="L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7" authorId="0" shapeId="0">
      <text>
        <r>
          <rPr>
            <b/>
            <sz val="20"/>
            <color indexed="81"/>
            <rFont val="ＭＳ ゴシック"/>
            <family val="3"/>
            <charset val="128"/>
          </rPr>
          <t xml:space="preserve">リストからは、参加希望種目を選択してください。
</t>
        </r>
      </text>
    </comment>
    <comment ref="L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8" authorId="0" shapeId="0">
      <text>
        <r>
          <rPr>
            <b/>
            <sz val="20"/>
            <color indexed="81"/>
            <rFont val="ＭＳ ゴシック"/>
            <family val="3"/>
            <charset val="128"/>
          </rPr>
          <t xml:space="preserve">リストからは、参加希望種目を選択してください。
</t>
        </r>
      </text>
    </comment>
    <comment ref="L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9" authorId="0" shapeId="0">
      <text>
        <r>
          <rPr>
            <b/>
            <sz val="20"/>
            <color indexed="81"/>
            <rFont val="ＭＳ ゴシック"/>
            <family val="3"/>
            <charset val="128"/>
          </rPr>
          <t xml:space="preserve">リストからは、参加希望種目を選択してください。
</t>
        </r>
      </text>
    </comment>
    <comment ref="L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0" authorId="0" shapeId="0">
      <text>
        <r>
          <rPr>
            <b/>
            <sz val="20"/>
            <color indexed="81"/>
            <rFont val="ＭＳ ゴシック"/>
            <family val="3"/>
            <charset val="128"/>
          </rPr>
          <t xml:space="preserve">リストからは、参加希望種目を選択してください。
</t>
        </r>
      </text>
    </comment>
    <comment ref="L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1" authorId="0" shapeId="0">
      <text>
        <r>
          <rPr>
            <b/>
            <sz val="20"/>
            <color indexed="81"/>
            <rFont val="ＭＳ ゴシック"/>
            <family val="3"/>
            <charset val="128"/>
          </rPr>
          <t xml:space="preserve">リストからは、参加希望種目を選択してください。
</t>
        </r>
      </text>
    </comment>
    <comment ref="L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2" authorId="0" shapeId="0">
      <text>
        <r>
          <rPr>
            <b/>
            <sz val="20"/>
            <color indexed="81"/>
            <rFont val="ＭＳ ゴシック"/>
            <family val="3"/>
            <charset val="128"/>
          </rPr>
          <t xml:space="preserve">リストからは、参加希望種目を選択してください。
</t>
        </r>
      </text>
    </comment>
    <comment ref="L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3" authorId="0" shapeId="0">
      <text>
        <r>
          <rPr>
            <b/>
            <sz val="20"/>
            <color indexed="81"/>
            <rFont val="ＭＳ ゴシック"/>
            <family val="3"/>
            <charset val="128"/>
          </rPr>
          <t xml:space="preserve">リストからは、参加希望種目を選択してください。
</t>
        </r>
      </text>
    </comment>
    <comment ref="L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4" authorId="0" shapeId="0">
      <text>
        <r>
          <rPr>
            <b/>
            <sz val="20"/>
            <color indexed="81"/>
            <rFont val="ＭＳ ゴシック"/>
            <family val="3"/>
            <charset val="128"/>
          </rPr>
          <t xml:space="preserve">リストからは、参加希望種目を選択してください。
</t>
        </r>
      </text>
    </comment>
    <comment ref="L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5" authorId="0" shapeId="0">
      <text>
        <r>
          <rPr>
            <b/>
            <sz val="20"/>
            <color indexed="81"/>
            <rFont val="ＭＳ ゴシック"/>
            <family val="3"/>
            <charset val="128"/>
          </rPr>
          <t xml:space="preserve">リストからは、参加希望種目を選択してください。
</t>
        </r>
      </text>
    </comment>
    <comment ref="L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6" authorId="0" shapeId="0">
      <text>
        <r>
          <rPr>
            <b/>
            <sz val="20"/>
            <color indexed="81"/>
            <rFont val="ＭＳ ゴシック"/>
            <family val="3"/>
            <charset val="128"/>
          </rPr>
          <t xml:space="preserve">リストからは、参加希望種目を選択してください。
</t>
        </r>
      </text>
    </comment>
    <comment ref="L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7" authorId="0" shapeId="0">
      <text>
        <r>
          <rPr>
            <b/>
            <sz val="20"/>
            <color indexed="81"/>
            <rFont val="ＭＳ ゴシック"/>
            <family val="3"/>
            <charset val="128"/>
          </rPr>
          <t xml:space="preserve">リストからは、参加希望種目を選択してください。
</t>
        </r>
      </text>
    </comment>
    <comment ref="L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8" authorId="0" shapeId="0">
      <text>
        <r>
          <rPr>
            <b/>
            <sz val="20"/>
            <color indexed="81"/>
            <rFont val="ＭＳ ゴシック"/>
            <family val="3"/>
            <charset val="128"/>
          </rPr>
          <t xml:space="preserve">リストからは、参加希望種目を選択してください。
</t>
        </r>
      </text>
    </comment>
    <comment ref="L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9" authorId="0" shapeId="0">
      <text>
        <r>
          <rPr>
            <b/>
            <sz val="20"/>
            <color indexed="81"/>
            <rFont val="ＭＳ ゴシック"/>
            <family val="3"/>
            <charset val="128"/>
          </rPr>
          <t xml:space="preserve">リストからは、参加希望種目を選択してください。
</t>
        </r>
      </text>
    </comment>
    <comment ref="L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00" authorId="0" shapeId="0">
      <text>
        <r>
          <rPr>
            <b/>
            <sz val="20"/>
            <color indexed="81"/>
            <rFont val="ＭＳ ゴシック"/>
            <family val="3"/>
            <charset val="128"/>
          </rPr>
          <t xml:space="preserve">リストからは、参加希望種目を選択してください。
</t>
        </r>
      </text>
    </comment>
    <comment ref="L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<sst xmlns="http://schemas.openxmlformats.org/spreadsheetml/2006/main" count="404" uniqueCount="238">
  <si>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</si>
  <si>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</si>
  <si>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</si>
  <si>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</si>
  <si>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</si>
  <si>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</si>
  <si>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</si>
  <si>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</si>
  <si>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</si>
  <si>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</si>
  <si>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</si>
  <si>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</si>
  <si>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</si>
  <si>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</si>
  <si>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</si>
  <si>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</si>
  <si>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</si>
  <si>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</si>
  <si>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</si>
  <si>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</si>
  <si>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</si>
  <si>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</si>
  <si>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</si>
  <si>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</si>
  <si>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</si>
  <si>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</si>
  <si>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</si>
  <si>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</si>
  <si>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</si>
  <si>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</si>
  <si>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</si>
  <si>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</si>
  <si>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</si>
  <si>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</si>
  <si>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団体名ﾌﾘｶﾞﾅ</t>
    <rPh sb="0" eb="3">
      <t>ダンタイメイ</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</si>
  <si>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</si>
  <si>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</si>
  <si>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</si>
  <si>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</si>
  <si>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</si>
  <si>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</si>
  <si>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</si>
  <si>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</si>
  <si>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</si>
  <si>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</si>
  <si>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</si>
  <si>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</si>
  <si>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</si>
  <si>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</si>
  <si>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</si>
  <si>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</si>
  <si>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</si>
  <si>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</si>
  <si>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　・申し込みメールへの返信は行いません。</t>
    <rPh sb="2" eb="3">
      <t>モウ</t>
    </rPh>
    <rPh sb="4" eb="5">
      <t>コ</t>
    </rPh>
    <rPh sb="11" eb="13">
      <t>ヘンシン</t>
    </rPh>
    <rPh sb="14" eb="15">
      <t>オコナ</t>
    </rPh>
    <phoneticPr fontId="3"/>
  </si>
  <si>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</si>
  <si>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</si>
  <si>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</si>
  <si>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</si>
  <si>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t/>
  </si>
  <si>
    <t>団体名</t>
    <rPh sb="0" eb="2">
      <t>ダンタイ</t>
    </rPh>
    <rPh sb="2" eb="3">
      <t>メイ</t>
    </rPh>
    <phoneticPr fontId="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</si>
  <si>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</si>
  <si>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</si>
  <si>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</si>
  <si>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</si>
  <si>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</si>
  <si>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</si>
  <si>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</si>
  <si>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</si>
  <si>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</si>
  <si>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</si>
  <si>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</si>
  <si>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</si>
  <si>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</si>
  <si>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</si>
  <si>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</si>
  <si>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←入力　愛知県立・名古屋市立は省いてください</t>
    <rPh sb="1" eb="3">
      <t>ニュウリョク</t>
    </rPh>
    <rPh sb="4" eb="8">
      <t>アイチケンリ</t>
    </rPh>
    <rPh sb="9" eb="14">
      <t>ナゴヤシリツ</t>
    </rPh>
    <rPh sb="15" eb="16">
      <t>ハブ</t>
    </rPh>
    <phoneticPr fontId="3"/>
  </si>
  <si>
    <t>種目</t>
    <rPh sb="0" eb="2">
      <t>シュモク</t>
    </rPh>
    <phoneticPr fontId="3"/>
  </si>
  <si>
    <t>中長距離</t>
    <rPh sb="0" eb="4">
      <t>チュウチョウキョリ</t>
    </rPh>
    <phoneticPr fontId="3"/>
  </si>
  <si>
    <t>ハードル</t>
    <phoneticPr fontId="3"/>
  </si>
  <si>
    <t>幅･三段跳</t>
    <rPh sb="0" eb="1">
      <t>ハバ</t>
    </rPh>
    <rPh sb="2" eb="5">
      <t>サンダントビ</t>
    </rPh>
    <phoneticPr fontId="3"/>
  </si>
  <si>
    <t>短 距 離</t>
    <rPh sb="0" eb="1">
      <t>タン</t>
    </rPh>
    <rPh sb="2" eb="3">
      <t>キョ</t>
    </rPh>
    <rPh sb="4" eb="5">
      <t>リ</t>
    </rPh>
    <phoneticPr fontId="3"/>
  </si>
  <si>
    <t>走 高 跳</t>
    <rPh sb="0" eb="1">
      <t>ソウ</t>
    </rPh>
    <rPh sb="2" eb="3">
      <t>コウ</t>
    </rPh>
    <rPh sb="4" eb="5">
      <t>チョウ</t>
    </rPh>
    <phoneticPr fontId="3"/>
  </si>
  <si>
    <t>棒 高 跳</t>
    <rPh sb="0" eb="1">
      <t>ボウ</t>
    </rPh>
    <rPh sb="2" eb="3">
      <t>コウ</t>
    </rPh>
    <rPh sb="4" eb="5">
      <t>チョウ</t>
    </rPh>
    <phoneticPr fontId="3"/>
  </si>
  <si>
    <t>小 学 生</t>
    <rPh sb="0" eb="1">
      <t>ショウ</t>
    </rPh>
    <rPh sb="2" eb="3">
      <t>ガク</t>
    </rPh>
    <rPh sb="4" eb="5">
      <t>セイ</t>
    </rPh>
    <phoneticPr fontId="3"/>
  </si>
  <si>
    <t>参加予定種目</t>
    <rPh sb="0" eb="4">
      <t>サンカヨテイ</t>
    </rPh>
    <rPh sb="4" eb="6">
      <t>シュモク</t>
    </rPh>
    <phoneticPr fontId="4"/>
  </si>
  <si>
    <t>リストから選択</t>
    <rPh sb="5" eb="7">
      <t>センタク</t>
    </rPh>
    <phoneticPr fontId="3"/>
  </si>
  <si>
    <t>参加予定日(瑞穂会場)</t>
    <rPh sb="0" eb="4">
      <t>サンカヨテイ</t>
    </rPh>
    <rPh sb="4" eb="5">
      <t>ビ</t>
    </rPh>
    <rPh sb="6" eb="8">
      <t>ミズホ</t>
    </rPh>
    <rPh sb="8" eb="10">
      <t>カイジョウ</t>
    </rPh>
    <phoneticPr fontId="3"/>
  </si>
  <si>
    <t>参加予定日(知多・投てき)</t>
    <rPh sb="0" eb="4">
      <t>サンカヨテイ</t>
    </rPh>
    <rPh sb="4" eb="5">
      <t>ビ</t>
    </rPh>
    <rPh sb="6" eb="8">
      <t>チタ</t>
    </rPh>
    <rPh sb="9" eb="10">
      <t>トウ</t>
    </rPh>
    <phoneticPr fontId="3"/>
  </si>
  <si>
    <t>参加料</t>
    <rPh sb="0" eb="3">
      <t>サンカリョウ</t>
    </rPh>
    <phoneticPr fontId="3"/>
  </si>
  <si>
    <t>１５００円</t>
    <rPh sb="4" eb="5">
      <t>エン</t>
    </rPh>
    <phoneticPr fontId="3"/>
  </si>
  <si>
    <t>１２００円</t>
    <rPh sb="4" eb="5">
      <t>エン</t>
    </rPh>
    <phoneticPr fontId="3"/>
  </si>
  <si>
    <t>６００円</t>
    <rPh sb="3" eb="4">
      <t>エン</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</si>
  <si>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</si>
  <si>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</si>
  <si>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</si>
  <si>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</si>
  <si>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</si>
  <si>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一般･高校用</t>
    <rPh sb="0" eb="2">
      <t>イッパン</t>
    </rPh>
    <rPh sb="3" eb="5">
      <t>コウコウ</t>
    </rPh>
    <rPh sb="5" eb="6">
      <t>ヨウ</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</si>
  <si>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</si>
  <si>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</si>
  <si>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投 て き</t>
    <rPh sb="0" eb="1">
      <t>トウ</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</si>
  <si>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</si>
  <si>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</si>
  <si>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</si>
  <si>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</si>
  <si>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</si>
  <si>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</si>
  <si>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①と②のシートを印刷して守山郵便局私書箱14号まで郵送してください。</t>
    <rPh sb="8" eb="10">
      <t>インサツ</t>
    </rPh>
    <rPh sb="12" eb="17">
      <t>モリ</t>
    </rPh>
    <rPh sb="17" eb="20">
      <t>シショバコ</t>
    </rPh>
    <rPh sb="22" eb="23">
      <t>ゴウ</t>
    </rPh>
    <rPh sb="25" eb="27">
      <t>ユウソウ</t>
    </rPh>
    <phoneticPr fontId="3"/>
  </si>
  <si>
    <t>２０１９年度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</si>
  <si>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</si>
  <si>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</si>
  <si>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</si>
  <si>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</si>
  <si>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</si>
  <si>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</si>
  <si>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</si>
  <si>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後援</t>
    <rPh sb="0" eb="2">
      <t>コウエン</t>
    </rPh>
    <phoneticPr fontId="3"/>
  </si>
  <si>
    <t>愛知県教育委員会・中日新聞社</t>
    <rPh sb="0" eb="3">
      <t>アイチケン</t>
    </rPh>
    <rPh sb="3" eb="5">
      <t>キョウイク</t>
    </rPh>
    <rPh sb="5" eb="8">
      <t>イインカイ</t>
    </rPh>
    <rPh sb="9" eb="11">
      <t>チュウニチ</t>
    </rPh>
    <rPh sb="11" eb="14">
      <t>シンブンシャ</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</si>
  <si>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</si>
  <si>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</si>
  <si>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</si>
  <si>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</si>
  <si>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短距離・中長距離・障害・跳躍・ジャベリック・小学生</t>
    <rPh sb="0" eb="3">
      <t>タンキョリ</t>
    </rPh>
    <rPh sb="4" eb="5">
      <t>チュウ</t>
    </rPh>
    <rPh sb="5" eb="6">
      <t>ナガ</t>
    </rPh>
    <rPh sb="6" eb="8">
      <t>キョリ</t>
    </rPh>
    <rPh sb="9" eb="11">
      <t>ショウガイ</t>
    </rPh>
    <rPh sb="12" eb="14">
      <t>チョウヤク</t>
    </rPh>
    <rPh sb="22" eb="25">
      <t>ショウガクセイ</t>
    </rPh>
    <phoneticPr fontId="3"/>
  </si>
  <si>
    <t>内容</t>
    <rPh sb="0" eb="2">
      <t>ナイヨウ</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</si>
  <si>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</si>
  <si>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</si>
  <si>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</si>
  <si>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</si>
  <si>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</si>
  <si>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開催日程</t>
    <rPh sb="0" eb="2">
      <t>カイサイ</t>
    </rPh>
    <rPh sb="2" eb="4">
      <t>ニッテイ</t>
    </rPh>
    <phoneticPr fontId="60"/>
  </si>
  <si>
    <t>当日の流れ</t>
    <rPh sb="0" eb="2">
      <t>トウジツ</t>
    </rPh>
    <rPh sb="3" eb="4">
      <t>ナガ</t>
    </rPh>
    <phoneticPr fontId="60"/>
  </si>
  <si>
    <t>午前講習</t>
    <rPh sb="0" eb="2">
      <t>ゴゼン</t>
    </rPh>
    <rPh sb="2" eb="4">
      <t>コウシュウ</t>
    </rPh>
    <phoneticPr fontId="60"/>
  </si>
  <si>
    <t>午後講習</t>
    <rPh sb="0" eb="2">
      <t>ゴゴ</t>
    </rPh>
    <rPh sb="2" eb="4">
      <t>コウ</t>
    </rPh>
    <phoneticPr fontId="60"/>
  </si>
  <si>
    <t>　受　　付</t>
    <rPh sb="1" eb="2">
      <t>ウケ</t>
    </rPh>
    <rPh sb="4" eb="5">
      <t>ツキ</t>
    </rPh>
    <phoneticPr fontId="60"/>
  </si>
  <si>
    <t>　あいさつ・諸注意</t>
    <rPh sb="6" eb="7">
      <t>ショ</t>
    </rPh>
    <rPh sb="7" eb="9">
      <t>チュウイ</t>
    </rPh>
    <phoneticPr fontId="60"/>
  </si>
  <si>
    <t>　教　　室</t>
    <rPh sb="1" eb="2">
      <t>キョウ</t>
    </rPh>
    <rPh sb="4" eb="5">
      <t>シツ</t>
    </rPh>
    <phoneticPr fontId="60"/>
  </si>
  <si>
    <t>　競技場完全撤収</t>
    <rPh sb="1" eb="4">
      <t>キョウギジョウ</t>
    </rPh>
    <rPh sb="4" eb="6">
      <t>カンゼン</t>
    </rPh>
    <rPh sb="6" eb="8">
      <t>テッシュウ</t>
    </rPh>
    <phoneticPr fontId="60"/>
  </si>
  <si>
    <t>参加費</t>
    <rPh sb="0" eb="3">
      <t>サンカヒ</t>
    </rPh>
    <phoneticPr fontId="3"/>
  </si>
  <si>
    <t>当日１回分</t>
    <rPh sb="0" eb="2">
      <t>トウジツ</t>
    </rPh>
    <rPh sb="3" eb="4">
      <t>カイ</t>
    </rPh>
    <rPh sb="4" eb="5">
      <t>ブン</t>
    </rPh>
    <phoneticPr fontId="60"/>
  </si>
  <si>
    <t>２回</t>
    <rPh sb="1" eb="2">
      <t>カイ</t>
    </rPh>
    <phoneticPr fontId="60"/>
  </si>
  <si>
    <t>３回</t>
    <rPh sb="1" eb="2">
      <t>カイ</t>
    </rPh>
    <phoneticPr fontId="60"/>
  </si>
  <si>
    <t>小･中学生</t>
    <rPh sb="0" eb="1">
      <t>コ</t>
    </rPh>
    <rPh sb="2" eb="5">
      <t>チュウガクセイ</t>
    </rPh>
    <phoneticPr fontId="3"/>
  </si>
  <si>
    <t>４００円</t>
    <rPh sb="3" eb="4">
      <t>エン</t>
    </rPh>
    <phoneticPr fontId="60"/>
  </si>
  <si>
    <t>８００円</t>
    <rPh sb="3" eb="4">
      <t>エン</t>
    </rPh>
    <phoneticPr fontId="60"/>
  </si>
  <si>
    <t>１０００円</t>
    <rPh sb="4" eb="5">
      <t>エン</t>
    </rPh>
    <phoneticPr fontId="60"/>
  </si>
  <si>
    <t>高校生以上</t>
    <rPh sb="0" eb="5">
      <t>コウコウセイイジョウ</t>
    </rPh>
    <phoneticPr fontId="3"/>
  </si>
  <si>
    <t>６００円</t>
    <rPh sb="3" eb="4">
      <t>エン</t>
    </rPh>
    <phoneticPr fontId="60"/>
  </si>
  <si>
    <t>１２００円</t>
    <rPh sb="4" eb="5">
      <t>エン</t>
    </rPh>
    <phoneticPr fontId="60"/>
  </si>
  <si>
    <t>１５００円</t>
    <rPh sb="4" eb="5">
      <t>エン</t>
    </rPh>
    <phoneticPr fontId="60"/>
  </si>
  <si>
    <t>注意</t>
    <rPh sb="0" eb="2">
      <t>チュウイ</t>
    </rPh>
    <phoneticPr fontId="60"/>
  </si>
  <si>
    <t>・参加について・・・種目によって日程が異なるため、複数の種目の教室に参加しても構いません。(投てきを含む)</t>
    <rPh sb="1" eb="3">
      <t>サンカ</t>
    </rPh>
    <rPh sb="10" eb="12">
      <t>シュモク</t>
    </rPh>
    <rPh sb="16" eb="18">
      <t>ニッテイ</t>
    </rPh>
    <rPh sb="19" eb="20">
      <t>コト</t>
    </rPh>
    <rPh sb="25" eb="27">
      <t>フクスウ</t>
    </rPh>
    <rPh sb="28" eb="30">
      <t>シュモク</t>
    </rPh>
    <rPh sb="31" eb="33">
      <t>キョウシツ</t>
    </rPh>
    <rPh sb="34" eb="36">
      <t>サンカ</t>
    </rPh>
    <rPh sb="39" eb="40">
      <t>カマ</t>
    </rPh>
    <rPh sb="46" eb="47">
      <t>トウ</t>
    </rPh>
    <rPh sb="50" eb="51">
      <t>フク</t>
    </rPh>
    <phoneticPr fontId="60"/>
  </si>
  <si>
    <t>　　　　　　　 参加日数によって参加費が変わりますので、ご確認のうえお間違えのないように振り込みをお願いします。</t>
    <rPh sb="8" eb="10">
      <t>サンカ</t>
    </rPh>
    <rPh sb="10" eb="12">
      <t>ニッスウ</t>
    </rPh>
    <rPh sb="16" eb="19">
      <t>サンカヒ</t>
    </rPh>
    <rPh sb="20" eb="21">
      <t>カ</t>
    </rPh>
    <rPh sb="29" eb="31">
      <t>カクニン</t>
    </rPh>
    <rPh sb="35" eb="37">
      <t>マチガ</t>
    </rPh>
    <rPh sb="44" eb="45">
      <t>フ</t>
    </rPh>
    <rPh sb="46" eb="47">
      <t>コ</t>
    </rPh>
    <rPh sb="50" eb="51">
      <t>ネガ</t>
    </rPh>
    <phoneticPr fontId="60"/>
  </si>
  <si>
    <t>・保険について・・・事前申し込みをした人のみ、主催者で保険に加入します。当日参加者は、各自でご対応ください。</t>
    <rPh sb="1" eb="3">
      <t>ホケン</t>
    </rPh>
    <rPh sb="10" eb="12">
      <t>ジゼン</t>
    </rPh>
    <rPh sb="12" eb="13">
      <t>モウ</t>
    </rPh>
    <rPh sb="14" eb="15">
      <t>コ</t>
    </rPh>
    <rPh sb="19" eb="20">
      <t>ヒト</t>
    </rPh>
    <rPh sb="23" eb="26">
      <t>シュサイシャ</t>
    </rPh>
    <rPh sb="27" eb="29">
      <t>ホケン</t>
    </rPh>
    <rPh sb="30" eb="32">
      <t>カニュウ</t>
    </rPh>
    <rPh sb="38" eb="41">
      <t>サンカシャ</t>
    </rPh>
    <phoneticPr fontId="3"/>
  </si>
  <si>
    <t>・振り返りクリニックについて</t>
    <rPh sb="1" eb="2">
      <t>フ</t>
    </rPh>
    <rPh sb="3" eb="4">
      <t>カエ</t>
    </rPh>
    <phoneticPr fontId="60"/>
  </si>
  <si>
    <t>事前申し込みを行った上で、引率責任者が同行した場合に限り参加可とします。</t>
    <rPh sb="0" eb="3">
      <t>ジゼンモウ</t>
    </rPh>
    <rPh sb="4" eb="5">
      <t>コ</t>
    </rPh>
    <rPh sb="7" eb="8">
      <t>オコナ</t>
    </rPh>
    <rPh sb="10" eb="11">
      <t>ウエ</t>
    </rPh>
    <rPh sb="13" eb="19">
      <t>イン</t>
    </rPh>
    <rPh sb="19" eb="21">
      <t>ドウコウ</t>
    </rPh>
    <rPh sb="23" eb="25">
      <t>バアイ</t>
    </rPh>
    <rPh sb="26" eb="27">
      <t>カギ</t>
    </rPh>
    <rPh sb="28" eb="30">
      <t>サンカ</t>
    </rPh>
    <rPh sb="30" eb="31">
      <t>カ</t>
    </rPh>
    <phoneticPr fontId="60"/>
  </si>
  <si>
    <t>･予備日について・・・雨天で中止の場合は、予備日に振り替えます。振替が無かった場合は、予備日を練習日として</t>
    <rPh sb="1" eb="4">
      <t>ヨビビ</t>
    </rPh>
    <rPh sb="11" eb="13">
      <t>ウテン</t>
    </rPh>
    <rPh sb="14" eb="16">
      <t>チュウシ</t>
    </rPh>
    <rPh sb="17" eb="19">
      <t>バアイ</t>
    </rPh>
    <rPh sb="21" eb="24">
      <t>ヨビビ</t>
    </rPh>
    <rPh sb="25" eb="26">
      <t>フ</t>
    </rPh>
    <rPh sb="27" eb="28">
      <t>カ</t>
    </rPh>
    <rPh sb="32" eb="34">
      <t>フリカエ</t>
    </rPh>
    <rPh sb="35" eb="36">
      <t>ナ</t>
    </rPh>
    <rPh sb="39" eb="41">
      <t>バアイ</t>
    </rPh>
    <rPh sb="43" eb="46">
      <t>ヨビビ</t>
    </rPh>
    <rPh sb="47" eb="50">
      <t>レンシュウビ</t>
    </rPh>
    <phoneticPr fontId="60"/>
  </si>
  <si>
    <t>　　　　 利用できるものとします。ただし、事前申し込みをした団体で引率責任者が同行した場合に限ります。</t>
    <rPh sb="5" eb="7">
      <t>リヨウ</t>
    </rPh>
    <rPh sb="21" eb="24">
      <t>ジゼンモウ</t>
    </rPh>
    <rPh sb="25" eb="26">
      <t>コ</t>
    </rPh>
    <rPh sb="30" eb="32">
      <t>ダンタイ</t>
    </rPh>
    <rPh sb="33" eb="35">
      <t>インゾツ</t>
    </rPh>
    <rPh sb="35" eb="38">
      <t>セキニンシャ</t>
    </rPh>
    <rPh sb="39" eb="41">
      <t>ドウコウ</t>
    </rPh>
    <rPh sb="43" eb="45">
      <t>バアイ</t>
    </rPh>
    <rPh sb="46" eb="47">
      <t>カギ</t>
    </rPh>
    <phoneticPr fontId="60"/>
  </si>
  <si>
    <t>・Tシャツについて・・・1枚1500円で、事前注文となります。</t>
    <rPh sb="13" eb="14">
      <t>マイ</t>
    </rPh>
    <rPh sb="18" eb="19">
      <t>エン</t>
    </rPh>
    <rPh sb="21" eb="23">
      <t>ジゼン</t>
    </rPh>
    <rPh sb="23" eb="25">
      <t>チュウモン</t>
    </rPh>
    <phoneticPr fontId="3"/>
  </si>
  <si>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</si>
  <si>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</si>
  <si>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</si>
  <si>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</si>
  <si>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</si>
  <si>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２０１９年1０月１日～１１月１０日</t>
    <rPh sb="4" eb="5">
      <t>ネン</t>
    </rPh>
    <rPh sb="7" eb="8">
      <t>ツキ</t>
    </rPh>
    <rPh sb="9" eb="10">
      <t>ビ</t>
    </rPh>
    <rPh sb="13" eb="14">
      <t>ツキ</t>
    </rPh>
    <rPh sb="16" eb="17">
      <t>ビ</t>
    </rPh>
    <phoneticPr fontId="3"/>
  </si>
  <si>
    <t>その他</t>
    <rPh sb="2" eb="3">
      <t>ホカ</t>
    </rPh>
    <phoneticPr fontId="60"/>
  </si>
  <si>
    <t>HPから、Facebook・Twitterに変更しました↓</t>
    <rPh sb="22" eb="24">
      <t>ヘンコウ</t>
    </rPh>
    <phoneticPr fontId="3"/>
  </si>
  <si>
    <t>問合わせ</t>
    <rPh sb="0" eb="1">
      <t>トイ</t>
    </rPh>
    <rPh sb="1" eb="2">
      <t>ア</t>
    </rPh>
    <phoneticPr fontId="3"/>
  </si>
  <si>
    <t>会場責任者　　　谷　政人（名城大学附属高校）　　052-481-7436</t>
    <rPh sb="0" eb="2">
      <t>カイジョウ</t>
    </rPh>
    <rPh sb="2" eb="5">
      <t>セキニンシャ</t>
    </rPh>
    <rPh sb="8" eb="9">
      <t>タニ</t>
    </rPh>
    <rPh sb="10" eb="12">
      <t>マサト</t>
    </rPh>
    <rPh sb="13" eb="15">
      <t>メイジョウ</t>
    </rPh>
    <rPh sb="15" eb="17">
      <t>ダイガク</t>
    </rPh>
    <rPh sb="17" eb="19">
      <t>フゾク</t>
    </rPh>
    <rPh sb="19" eb="21">
      <t>コウコウ</t>
    </rPh>
    <phoneticPr fontId="3"/>
  </si>
  <si>
    <t>２０１９年度　　名古屋地区陸上教室（知多会場投てき種目）　　実施要項</t>
    <rPh sb="4" eb="6">
      <t>ネンド</t>
    </rPh>
    <rPh sb="8" eb="11">
      <t>ナゴヤ</t>
    </rPh>
    <rPh sb="11" eb="13">
      <t>チク</t>
    </rPh>
    <rPh sb="13" eb="15">
      <t>リクジョウ</t>
    </rPh>
    <rPh sb="15" eb="17">
      <t>キョウシツ</t>
    </rPh>
    <rPh sb="18" eb="20">
      <t>チタ</t>
    </rPh>
    <rPh sb="20" eb="22">
      <t>カイジョウ</t>
    </rPh>
    <rPh sb="22" eb="23">
      <t>トウ</t>
    </rPh>
    <rPh sb="25" eb="27">
      <t>シュモク</t>
    </rPh>
    <rPh sb="30" eb="32">
      <t>ジッシ</t>
    </rPh>
    <rPh sb="32" eb="34">
      <t>ヨウコウ</t>
    </rPh>
    <phoneticPr fontId="3"/>
  </si>
  <si>
    <t>陸上競技における投てき種目の基本動作と専門的な技術の習得を目指して、ジュニア</t>
    <rPh sb="0" eb="2">
      <t>リクジョウ</t>
    </rPh>
    <rPh sb="2" eb="4">
      <t>キョウギ</t>
    </rPh>
    <rPh sb="8" eb="9">
      <t>ナ</t>
    </rPh>
    <rPh sb="11" eb="13">
      <t>シュモク</t>
    </rPh>
    <rPh sb="14" eb="16">
      <t>キホン</t>
    </rPh>
    <rPh sb="16" eb="18">
      <t>ドウサ</t>
    </rPh>
    <rPh sb="19" eb="21">
      <t>センモン</t>
    </rPh>
    <rPh sb="21" eb="22">
      <t>テキ</t>
    </rPh>
    <rPh sb="23" eb="25">
      <t>ギジュツ</t>
    </rPh>
    <rPh sb="26" eb="28">
      <t>シュウトク</t>
    </rPh>
    <rPh sb="29" eb="31">
      <t>メザ</t>
    </rPh>
    <phoneticPr fontId="3"/>
  </si>
  <si>
    <t>知多運動公園陸上競技場</t>
    <rPh sb="0" eb="11">
      <t>チタ</t>
    </rPh>
    <phoneticPr fontId="3"/>
  </si>
  <si>
    <t>砲丸・円盤・槍・ハンマー</t>
    <rPh sb="0" eb="2">
      <t>ホウガン</t>
    </rPh>
    <rPh sb="3" eb="5">
      <t>エンバン</t>
    </rPh>
    <rPh sb="6" eb="7">
      <t>ヤリ</t>
    </rPh>
    <phoneticPr fontId="3"/>
  </si>
  <si>
    <t>投てき種目の基礎となる動き作りでの実技指導と説明</t>
    <rPh sb="0" eb="1">
      <t>ナ</t>
    </rPh>
    <rPh sb="3" eb="5">
      <t>シュモク</t>
    </rPh>
    <rPh sb="6" eb="8">
      <t>キソ</t>
    </rPh>
    <rPh sb="11" eb="12">
      <t>ウゴ</t>
    </rPh>
    <rPh sb="13" eb="14">
      <t>ツク</t>
    </rPh>
    <rPh sb="17" eb="19">
      <t>ジツギ</t>
    </rPh>
    <rPh sb="19" eb="21">
      <t>シドウ</t>
    </rPh>
    <rPh sb="22" eb="24">
      <t>セツメイ</t>
    </rPh>
    <phoneticPr fontId="3"/>
  </si>
  <si>
    <t>投てき種目に関心のある中学生、高校生、一般及びその指導者</t>
    <rPh sb="0" eb="1">
      <t>トウ</t>
    </rPh>
    <rPh sb="6" eb="8">
      <t>カンシン</t>
    </rPh>
    <rPh sb="11" eb="14">
      <t>チュウガクセイ</t>
    </rPh>
    <rPh sb="15" eb="18">
      <t>コウコウセイ</t>
    </rPh>
    <rPh sb="19" eb="21">
      <t>イッパン</t>
    </rPh>
    <rPh sb="21" eb="22">
      <t>オヨ</t>
    </rPh>
    <rPh sb="25" eb="28">
      <t>シドウシャ</t>
    </rPh>
    <phoneticPr fontId="3"/>
  </si>
  <si>
    <t>第一回</t>
    <rPh sb="0" eb="3">
      <t>ダイ</t>
    </rPh>
    <phoneticPr fontId="60"/>
  </si>
  <si>
    <t>第二回</t>
    <rPh sb="0" eb="3">
      <t>ダイ</t>
    </rPh>
    <phoneticPr fontId="60"/>
  </si>
  <si>
    <t>第三回</t>
    <rPh sb="0" eb="3">
      <t>ダイサンカ</t>
    </rPh>
    <phoneticPr fontId="60"/>
  </si>
  <si>
    <t>予備日</t>
    <rPh sb="0" eb="3">
      <t>ヨビビ</t>
    </rPh>
    <phoneticPr fontId="60"/>
  </si>
  <si>
    <t>（投擲１日教室）</t>
    <rPh sb="1" eb="3">
      <t>トウテキ</t>
    </rPh>
    <rPh sb="4" eb="5">
      <t>ニチ</t>
    </rPh>
    <rPh sb="5" eb="7">
      <t>キョウシツ</t>
    </rPh>
    <phoneticPr fontId="60"/>
  </si>
  <si>
    <t>　受付</t>
    <rPh sb="1" eb="3">
      <t>ウケツケ</t>
    </rPh>
    <phoneticPr fontId="60"/>
  </si>
  <si>
    <t>　教室（途中、昼食休憩あり）</t>
    <rPh sb="1" eb="3">
      <t>キョウシツ</t>
    </rPh>
    <rPh sb="4" eb="6">
      <t>トチュウ</t>
    </rPh>
    <rPh sb="7" eb="9">
      <t>チュウショク</t>
    </rPh>
    <rPh sb="9" eb="11">
      <t>キュウケイ</t>
    </rPh>
    <phoneticPr fontId="60"/>
  </si>
  <si>
    <t>※受付は、知多運動公園陸上競技場にて行います。</t>
    <rPh sb="5" eb="16">
      <t>チ</t>
    </rPh>
    <phoneticPr fontId="60"/>
  </si>
  <si>
    <t>中学生</t>
    <rPh sb="0" eb="3">
      <t>チュウガクセイ</t>
    </rPh>
    <phoneticPr fontId="3"/>
  </si>
  <si>
    <t>その他</t>
    <rPh sb="2" eb="3">
      <t>タ</t>
    </rPh>
    <phoneticPr fontId="60"/>
  </si>
  <si>
    <t>・参加について・・・種目によって日程が異なるため、複数の種目の教室に参加しても構いません。(投てき以外も可)</t>
    <rPh sb="1" eb="3">
      <t>サンカ</t>
    </rPh>
    <rPh sb="10" eb="12">
      <t>シュモク</t>
    </rPh>
    <rPh sb="16" eb="18">
      <t>ニッテイ</t>
    </rPh>
    <rPh sb="19" eb="20">
      <t>コト</t>
    </rPh>
    <rPh sb="25" eb="27">
      <t>フクスウ</t>
    </rPh>
    <rPh sb="28" eb="30">
      <t>シュモク</t>
    </rPh>
    <rPh sb="31" eb="33">
      <t>キョウシツ</t>
    </rPh>
    <rPh sb="34" eb="36">
      <t>サンカ</t>
    </rPh>
    <rPh sb="39" eb="40">
      <t>カマ</t>
    </rPh>
    <rPh sb="46" eb="47">
      <t>トウ</t>
    </rPh>
    <rPh sb="49" eb="51">
      <t>イガイ</t>
    </rPh>
    <rPh sb="52" eb="53">
      <t>カ</t>
    </rPh>
    <phoneticPr fontId="60"/>
  </si>
  <si>
    <t>　　　　　　　　希望者は、参加申し込み書にサイズを記入し、参加費とTシャツ代を一緒に振り込んでください。　　　　　　　　　　　　</t>
    <phoneticPr fontId="3"/>
  </si>
  <si>
    <t>https://twitter.com/J6Bro</t>
    <phoneticPr fontId="60"/>
  </si>
  <si>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</si>
  <si>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</si>
  <si>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</si>
  <si>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</si>
  <si>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</si>
  <si>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</si>
  <si>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</si>
  <si>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</si>
  <si>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</si>
  <si>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</si>
  <si>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</si>
  <si>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</si>
  <si>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</si>
  <si>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</si>
  <si>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</si>
  <si>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</si>
  <si>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</si>
  <si>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</si>
  <si>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</si>
  <si>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</si>
  <si>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2回参加・1200円</t>
    <rPh sb="1" eb="2">
      <t>カイ</t>
    </rPh>
    <rPh sb="2" eb="4">
      <t>サンカ</t>
    </rPh>
    <rPh sb="9" eb="10">
      <t>エン</t>
    </rPh>
    <phoneticPr fontId="3"/>
  </si>
  <si>
    <t>3回以上参加・1500円</t>
    <rPh sb="1" eb="4">
      <t>カイイジョウ</t>
    </rPh>
    <rPh sb="4" eb="6">
      <t>サンカ</t>
    </rPh>
    <rPh sb="11" eb="12">
      <t>エン</t>
    </rPh>
    <phoneticPr fontId="3"/>
  </si>
  <si>
    <t>ハードル</t>
    <phoneticPr fontId="3"/>
  </si>
  <si>
    <t>瑞穂会場 参加予定数</t>
    <rPh sb="0" eb="2">
      <t>ミズホ</t>
    </rPh>
    <rPh sb="2" eb="4">
      <t>カイジョウ</t>
    </rPh>
    <rPh sb="9" eb="10">
      <t>スウ</t>
    </rPh>
    <phoneticPr fontId="3"/>
  </si>
  <si>
    <t>知多投てき会場 参加予定数</t>
    <rPh sb="0" eb="2">
      <t>チタ</t>
    </rPh>
    <rPh sb="2" eb="3">
      <t>トウ</t>
    </rPh>
    <rPh sb="5" eb="7">
      <t>カイジ</t>
    </rPh>
    <rPh sb="12" eb="13">
      <t>スウ</t>
    </rPh>
    <phoneticPr fontId="3"/>
  </si>
  <si>
    <t>1回参加・600円</t>
    <rPh sb="1" eb="2">
      <t>カイ</t>
    </rPh>
    <rPh sb="2" eb="4">
      <t>サンカ</t>
    </rPh>
    <rPh sb="8" eb="9">
      <t>エン</t>
    </rPh>
    <phoneticPr fontId="3"/>
  </si>
  <si>
    <t>パロマ瑞穂スタジアム陸上競技場・パロマ瑞穂北陸上競技場</t>
    <phoneticPr fontId="3"/>
  </si>
  <si>
    <t>８：３０～８：５０</t>
    <phoneticPr fontId="60"/>
  </si>
  <si>
    <t>１２：３０～１２：５０</t>
    <phoneticPr fontId="60"/>
  </si>
  <si>
    <t>８：５０～９：００</t>
    <phoneticPr fontId="60"/>
  </si>
  <si>
    <t>１２：５０～１３：００</t>
    <phoneticPr fontId="60"/>
  </si>
  <si>
    <t>９：００～１１：４０</t>
    <phoneticPr fontId="60"/>
  </si>
  <si>
    <t>１３：００～１５：４０</t>
    <phoneticPr fontId="60"/>
  </si>
  <si>
    <t>１２：００</t>
    <phoneticPr fontId="60"/>
  </si>
  <si>
    <t>１６：００</t>
    <phoneticPr fontId="60"/>
  </si>
  <si>
    <t>※小・中学生に限り、県3位以内の生徒は参加費免除となります。</t>
    <phoneticPr fontId="60"/>
  </si>
  <si>
    <t xml:space="preserve"> 利用できるものとします。ただし、事前申し込みをした団体で引率責任者が同行した場合に限ります。</t>
    <rPh sb="1" eb="3">
      <t>リヨウ</t>
    </rPh>
    <rPh sb="17" eb="20">
      <t>ジゼンモウ</t>
    </rPh>
    <rPh sb="21" eb="22">
      <t>コ</t>
    </rPh>
    <rPh sb="26" eb="28">
      <t>ダンタイ</t>
    </rPh>
    <rPh sb="29" eb="31">
      <t>インゾツ</t>
    </rPh>
    <rPh sb="31" eb="34">
      <t>セキニンシャ</t>
    </rPh>
    <rPh sb="35" eb="37">
      <t>ドウコウ</t>
    </rPh>
    <rPh sb="39" eb="41">
      <t>バアイ</t>
    </rPh>
    <rPh sb="42" eb="43">
      <t>カギ</t>
    </rPh>
    <phoneticPr fontId="60"/>
  </si>
  <si>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</si>
  <si>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60"/>
  </si>
  <si>
    <t>陸上教室瑞穂会場申し込みあて</t>
  </si>
  <si>
    <r>
      <t>　申し込みアドレス　</t>
    </r>
    <r>
      <rPr>
        <b/>
        <sz val="18"/>
        <color theme="1"/>
        <rFont val="ＭＳ Ｐゴシック"/>
        <family val="3"/>
        <charset val="128"/>
      </rPr>
      <t>rikujokyousitu.kyogikai@gmail.com</t>
    </r>
    <rPh sb="1" eb="2">
      <t>モウ</t>
    </rPh>
    <rPh sb="3" eb="4">
      <t>コ</t>
    </rPh>
    <phoneticPr fontId="60"/>
  </si>
  <si>
    <t>個人票は、傷害保険加入に必要となりますので、必ず提出下さい</t>
    <rPh sb="0" eb="3">
      <t>コジンヒョウ</t>
    </rPh>
    <rPh sb="5" eb="9">
      <t>ショウガイホケン</t>
    </rPh>
    <rPh sb="9" eb="11">
      <t>カニュウ</t>
    </rPh>
    <rPh sb="12" eb="14">
      <t>ヒツヨウ</t>
    </rPh>
    <rPh sb="22" eb="23">
      <t>カナラ</t>
    </rPh>
    <rPh sb="24" eb="26">
      <t>テイシュツ</t>
    </rPh>
    <rPh sb="26" eb="27">
      <t>クダ</t>
    </rPh>
    <phoneticPr fontId="3"/>
  </si>
  <si>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</si>
  <si>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https://www.facebook.com/rikujokyoshitsu/</t>
    <phoneticPr fontId="60"/>
  </si>
  <si>
    <t>https://twitter.com/J6Bro</t>
    <phoneticPr fontId="60"/>
  </si>
  <si>
    <t>9：00～9：20</t>
    <phoneticPr fontId="60"/>
  </si>
  <si>
    <t>9: 20～9：30</t>
    <phoneticPr fontId="60"/>
  </si>
  <si>
    <t>9: 30～16：00</t>
    <phoneticPr fontId="60"/>
  </si>
  <si>
    <t>※中学生に限り、県3位以内の生徒は参加費免除となります。</t>
    <phoneticPr fontId="60"/>
  </si>
  <si>
    <t>HPアドレスが変わりました↓</t>
    <rPh sb="7" eb="8">
      <t>カ</t>
    </rPh>
    <phoneticPr fontId="3"/>
  </si>
  <si>
    <t>https://www.facebook.com/rikujokyoshitsu/</t>
    <phoneticPr fontId="6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</si>
</sst>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 numFmtId="179" formatCode="yyyy&quot;年&quot;m&quot;月&quot;d&quot;日&quot;\(aaa\)"/>
  </numFmts>
  <fonts count="72">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b/>
      <sz val="16"/>
      <color theme="1"/>
      <name val="ＭＳ Ｐ明朝"/>
      <family val="1"/>
      <charset val="128"/>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8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s>
  <cellStyleXfs count="9">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3" fillId="0" borderId="0" applyNumberFormat="0" applyFill="0" applyBorder="0" applyAlignment="0" applyProtection="0">
      <alignment vertical="center"/>
    </xf>
    <xf numFmtId="0" fontId="28" fillId="0" borderId="0">
      <alignment vertical="center"/>
    </xf>
    <xf numFmtId="0" fontId="63" fillId="0" borderId="0">
      <alignment vertical="center"/>
    </xf>
  </cellStyleXfs>
  <cellXfs count="317">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33" fillId="0" borderId="0" xfId="0" applyFont="1" applyAlignment="1">
      <alignment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20"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1" fillId="0" borderId="0"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3" fillId="0" borderId="15" xfId="1" applyFont="1" applyBorder="1" applyAlignment="1" applyProtection="1">
      <alignment horizontal="distributed" vertical="center" inden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13" fillId="0" borderId="28" xfId="1" applyFont="1" applyBorder="1" applyAlignment="1" applyProtection="1">
      <alignment horizontal="distributed" vertical="center" indent="1"/>
    </xf>
    <xf numFmtId="0" fontId="20" fillId="0" borderId="25" xfId="1" applyNumberFormat="1" applyFont="1" applyBorder="1" applyAlignment="1" applyProtection="1">
      <alignment vertical="center"/>
    </xf>
    <xf numFmtId="0" fontId="46"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6" xfId="0" applyFont="1" applyBorder="1" applyAlignment="1">
      <alignment horizontal="center"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xf>
    <xf numFmtId="0" fontId="34" fillId="0" borderId="3" xfId="0" applyFont="1" applyBorder="1" applyAlignment="1" applyProtection="1">
      <alignment horizontal="center" vertical="center" shrinkToFit="1"/>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6" xfId="0" applyFont="1" applyBorder="1" applyAlignment="1" applyProtection="1">
      <alignment horizontal="center" vertical="center" shrinkToFit="1"/>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9"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1" fontId="30" fillId="2" borderId="33" xfId="0" applyNumberFormat="1" applyFont="1" applyFill="1" applyBorder="1" applyAlignment="1" applyProtection="1">
      <alignment horizontal="center" vertical="center" shrinkToFit="1"/>
    </xf>
    <xf numFmtId="1" fontId="30" fillId="2" borderId="45" xfId="0" applyNumberFormat="1" applyFont="1" applyFill="1" applyBorder="1" applyAlignment="1" applyProtection="1">
      <alignment horizontal="center" vertical="center" shrinkToFit="1"/>
    </xf>
    <xf numFmtId="56" fontId="34" fillId="3" borderId="2" xfId="0" applyNumberFormat="1" applyFont="1" applyFill="1" applyBorder="1" applyAlignment="1" applyProtection="1">
      <alignment horizontal="center" vertical="center"/>
    </xf>
    <xf numFmtId="0" fontId="30" fillId="0" borderId="8"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shrinkToFit="1"/>
      <protection locked="0"/>
    </xf>
    <xf numFmtId="56" fontId="34" fillId="3" borderId="1" xfId="0" applyNumberFormat="1" applyFont="1" applyFill="1" applyBorder="1" applyAlignment="1" applyProtection="1">
      <alignment horizontal="center" vertical="center"/>
    </xf>
    <xf numFmtId="0" fontId="30" fillId="0" borderId="1" xfId="0" applyNumberFormat="1" applyFont="1" applyBorder="1" applyAlignment="1" applyProtection="1">
      <alignment horizontal="center" vertical="center" shrinkToFit="1"/>
      <protection locked="0"/>
    </xf>
    <xf numFmtId="0" fontId="30" fillId="0" borderId="46" xfId="0" applyNumberFormat="1"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48" xfId="0" applyFont="1" applyBorder="1" applyAlignment="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8" xfId="1" applyFont="1" applyBorder="1" applyAlignment="1" applyProtection="1">
      <alignment horizontal="center" vertical="center"/>
    </xf>
    <xf numFmtId="0" fontId="11" fillId="0" borderId="23" xfId="1" applyFont="1" applyBorder="1" applyAlignment="1" applyProtection="1">
      <alignment horizontal="center" vertical="center"/>
    </xf>
    <xf numFmtId="0" fontId="11" fillId="0" borderId="49" xfId="1" applyFont="1" applyBorder="1" applyAlignment="1" applyProtection="1">
      <alignment horizontal="center" vertical="center"/>
    </xf>
    <xf numFmtId="0" fontId="11" fillId="0" borderId="47" xfId="1" applyFont="1" applyBorder="1" applyAlignment="1" applyProtection="1">
      <alignment horizontal="center" vertical="center"/>
    </xf>
    <xf numFmtId="0" fontId="11" fillId="0" borderId="19"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31" fillId="0" borderId="0" xfId="0" applyFont="1" applyFill="1" applyAlignment="1">
      <alignment vertical="center"/>
    </xf>
    <xf numFmtId="0" fontId="30" fillId="0" borderId="0" xfId="0" applyFont="1" applyFill="1" applyAlignment="1">
      <alignment horizontal="center" vertical="center"/>
    </xf>
    <xf numFmtId="0" fontId="34" fillId="0" borderId="0" xfId="0" applyFont="1" applyFill="1" applyAlignment="1">
      <alignment horizontal="center" vertical="center"/>
    </xf>
    <xf numFmtId="0" fontId="30" fillId="0" borderId="0" xfId="0" applyNumberFormat="1" applyFont="1" applyFill="1" applyAlignment="1">
      <alignment horizontal="center" vertical="center"/>
    </xf>
    <xf numFmtId="0" fontId="30" fillId="0" borderId="0" xfId="0" applyFont="1" applyFill="1" applyBorder="1" applyAlignment="1">
      <alignment horizontal="center" vertical="center"/>
    </xf>
    <xf numFmtId="1" fontId="30"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protection locked="0"/>
    </xf>
    <xf numFmtId="0" fontId="32" fillId="0" borderId="0" xfId="0" applyFont="1" applyFill="1" applyAlignment="1">
      <alignment vertical="center"/>
    </xf>
    <xf numFmtId="0" fontId="34" fillId="0" borderId="0" xfId="0" applyFont="1" applyFill="1" applyAlignment="1">
      <alignment vertical="center"/>
    </xf>
    <xf numFmtId="0" fontId="11" fillId="0" borderId="0" xfId="1" applyFont="1" applyBorder="1" applyAlignment="1" applyProtection="1">
      <alignment horizontal="center"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6"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4" fillId="0" borderId="0" xfId="7" applyFont="1" applyAlignment="1">
      <alignment vertical="center"/>
    </xf>
    <xf numFmtId="0" fontId="55" fillId="0" borderId="0" xfId="7" applyFont="1" applyAlignme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9" fillId="0" borderId="0" xfId="7" applyFont="1" applyBorder="1">
      <alignment vertical="center"/>
    </xf>
    <xf numFmtId="0" fontId="59" fillId="0" borderId="59" xfId="7" applyFont="1" applyBorder="1">
      <alignment vertical="center"/>
    </xf>
    <xf numFmtId="0" fontId="56" fillId="0" borderId="60" xfId="7" applyFont="1" applyBorder="1">
      <alignment vertical="center"/>
    </xf>
    <xf numFmtId="0" fontId="59" fillId="0" borderId="61" xfId="7" applyFont="1" applyBorder="1">
      <alignment vertical="center"/>
    </xf>
    <xf numFmtId="0" fontId="59" fillId="0" borderId="61" xfId="7" applyFont="1" applyBorder="1" applyAlignment="1">
      <alignment horizontal="left" vertical="center"/>
    </xf>
    <xf numFmtId="0" fontId="56" fillId="0" borderId="61" xfId="7" applyFont="1" applyBorder="1">
      <alignment vertical="center"/>
    </xf>
    <xf numFmtId="0" fontId="56" fillId="0" borderId="62" xfId="7" applyFont="1" applyBorder="1">
      <alignment vertical="center"/>
    </xf>
    <xf numFmtId="0" fontId="57" fillId="0" borderId="0" xfId="7" applyFont="1" applyBorder="1">
      <alignment vertical="center"/>
    </xf>
    <xf numFmtId="0" fontId="59" fillId="0" borderId="63" xfId="7" applyFont="1" applyBorder="1" applyAlignment="1">
      <alignment horizontal="left" vertical="center"/>
    </xf>
    <xf numFmtId="0" fontId="59" fillId="0" borderId="64" xfId="7" applyFont="1" applyBorder="1" applyAlignment="1">
      <alignment horizontal="left" vertical="center"/>
    </xf>
    <xf numFmtId="0" fontId="56" fillId="0" borderId="0" xfId="7" applyFont="1" applyBorder="1">
      <alignment vertical="center"/>
    </xf>
    <xf numFmtId="20" fontId="59" fillId="0" borderId="63" xfId="7" applyNumberFormat="1" applyFont="1" applyBorder="1" applyAlignment="1">
      <alignment horizontal="left" vertical="center"/>
    </xf>
    <xf numFmtId="20" fontId="59" fillId="0" borderId="64" xfId="7" applyNumberFormat="1" applyFont="1" applyBorder="1" applyAlignment="1">
      <alignment horizontal="left" vertical="center"/>
    </xf>
    <xf numFmtId="20" fontId="59" fillId="0" borderId="65" xfId="7" applyNumberFormat="1" applyFont="1" applyBorder="1" applyAlignment="1">
      <alignment horizontal="left" vertical="center"/>
    </xf>
    <xf numFmtId="0" fontId="61" fillId="0" borderId="64" xfId="7" applyFont="1" applyBorder="1" applyAlignment="1">
      <alignment vertical="center"/>
    </xf>
    <xf numFmtId="0" fontId="59" fillId="0" borderId="64" xfId="7" applyFont="1" applyBorder="1">
      <alignment vertical="center"/>
    </xf>
    <xf numFmtId="49" fontId="59" fillId="0" borderId="68" xfId="7" applyNumberFormat="1" applyFont="1" applyBorder="1" applyAlignment="1">
      <alignment horizontal="left" vertical="center"/>
    </xf>
    <xf numFmtId="20" fontId="59" fillId="0" borderId="69" xfId="7" applyNumberFormat="1" applyFont="1" applyBorder="1" applyAlignment="1">
      <alignment horizontal="left" vertical="center"/>
    </xf>
    <xf numFmtId="49" fontId="59" fillId="0" borderId="70" xfId="7" applyNumberFormat="1" applyFont="1" applyBorder="1" applyAlignment="1">
      <alignment horizontal="left" vertical="center"/>
    </xf>
    <xf numFmtId="0" fontId="59" fillId="0" borderId="69" xfId="7" applyFont="1" applyBorder="1">
      <alignment vertical="center"/>
    </xf>
    <xf numFmtId="0" fontId="59" fillId="0" borderId="0" xfId="7" applyFont="1" applyAlignment="1">
      <alignment horizontal="left" vertical="center"/>
    </xf>
    <xf numFmtId="0" fontId="58" fillId="0" borderId="2" xfId="7" applyFont="1" applyBorder="1" applyAlignment="1">
      <alignment horizontal="center" vertical="center"/>
    </xf>
    <xf numFmtId="0" fontId="59" fillId="0" borderId="0" xfId="7" applyFont="1" applyBorder="1" applyAlignment="1">
      <alignment vertical="center"/>
    </xf>
    <xf numFmtId="0" fontId="62" fillId="0" borderId="0" xfId="7" applyFont="1">
      <alignment vertical="center"/>
    </xf>
    <xf numFmtId="0" fontId="57" fillId="0" borderId="15" xfId="7" applyFont="1" applyBorder="1">
      <alignment vertical="center"/>
    </xf>
    <xf numFmtId="0" fontId="57" fillId="0" borderId="20" xfId="7" applyFont="1" applyBorder="1">
      <alignment vertical="center"/>
    </xf>
    <xf numFmtId="0" fontId="58" fillId="0" borderId="16" xfId="7" applyFont="1" applyBorder="1">
      <alignment vertical="center"/>
    </xf>
    <xf numFmtId="0" fontId="57" fillId="0" borderId="17" xfId="7" applyFont="1" applyBorder="1">
      <alignment vertical="center"/>
    </xf>
    <xf numFmtId="0" fontId="58" fillId="0" borderId="18" xfId="7" applyFont="1" applyBorder="1">
      <alignment vertical="center"/>
    </xf>
    <xf numFmtId="0" fontId="57" fillId="0" borderId="21" xfId="7" applyFont="1" applyBorder="1">
      <alignment vertical="center"/>
    </xf>
    <xf numFmtId="0" fontId="57" fillId="0" borderId="22" xfId="7" applyFont="1" applyBorder="1">
      <alignment vertical="center"/>
    </xf>
    <xf numFmtId="0" fontId="58" fillId="0" borderId="19" xfId="7" applyFont="1" applyBorder="1">
      <alignment vertical="center"/>
    </xf>
    <xf numFmtId="0" fontId="63" fillId="0" borderId="0" xfId="8">
      <alignment vertical="center"/>
    </xf>
    <xf numFmtId="0" fontId="47" fillId="0" borderId="0" xfId="6" applyFont="1">
      <alignment vertical="center"/>
    </xf>
    <xf numFmtId="0" fontId="61" fillId="0" borderId="0" xfId="7" applyFont="1">
      <alignment vertical="center"/>
    </xf>
    <xf numFmtId="0" fontId="64" fillId="0" borderId="0" xfId="6" applyFont="1">
      <alignment vertical="center"/>
    </xf>
    <xf numFmtId="0" fontId="65" fillId="0" borderId="0" xfId="6" applyFont="1">
      <alignment vertical="center"/>
    </xf>
    <xf numFmtId="0" fontId="57" fillId="0" borderId="0" xfId="7" applyFont="1" applyBorder="1" applyAlignment="1">
      <alignment horizontal="left" vertical="center"/>
    </xf>
    <xf numFmtId="0" fontId="56" fillId="0" borderId="0" xfId="7" applyFont="1" applyBorder="1" applyAlignment="1">
      <alignment horizontal="left" vertical="center"/>
    </xf>
    <xf numFmtId="0" fontId="59" fillId="0" borderId="0" xfId="7" applyFont="1" applyBorder="1" applyAlignment="1">
      <alignment horizontal="left" vertical="center"/>
    </xf>
    <xf numFmtId="20" fontId="57" fillId="0" borderId="0" xfId="7" applyNumberFormat="1" applyFont="1" applyBorder="1" applyAlignment="1">
      <alignment horizontal="left" vertical="center"/>
    </xf>
    <xf numFmtId="20" fontId="59" fillId="0" borderId="0" xfId="7" applyNumberFormat="1" applyFont="1" applyBorder="1" applyAlignment="1">
      <alignment horizontal="lef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13" fillId="0" borderId="1" xfId="1" applyFont="1" applyBorder="1" applyAlignment="1" applyProtection="1">
      <alignment horizontal="distributed" vertical="center" indent="1"/>
    </xf>
    <xf numFmtId="0" fontId="13" fillId="0" borderId="74" xfId="1" applyFont="1" applyBorder="1" applyAlignment="1" applyProtection="1">
      <alignment horizontal="distributed" vertical="center" indent="1"/>
    </xf>
    <xf numFmtId="0" fontId="34" fillId="0" borderId="77" xfId="0" applyFont="1" applyBorder="1" applyAlignment="1">
      <alignment horizontal="center" vertical="center" wrapText="1"/>
    </xf>
    <xf numFmtId="0" fontId="34" fillId="3" borderId="78" xfId="0" applyFont="1" applyFill="1" applyBorder="1" applyAlignment="1">
      <alignment horizontal="center" vertical="center"/>
    </xf>
    <xf numFmtId="0" fontId="34" fillId="0" borderId="78" xfId="0" applyFont="1" applyBorder="1" applyAlignment="1" applyProtection="1">
      <alignment horizontal="center" vertical="center" shrinkToFit="1"/>
      <protection locked="0"/>
    </xf>
    <xf numFmtId="0" fontId="34" fillId="0" borderId="79" xfId="0" applyFont="1" applyBorder="1" applyAlignment="1" applyProtection="1">
      <alignment horizontal="center" vertical="center" shrinkToFit="1"/>
      <protection locked="0"/>
    </xf>
    <xf numFmtId="5" fontId="20" fillId="0" borderId="23" xfId="1" applyNumberFormat="1" applyFont="1" applyBorder="1" applyAlignment="1" applyProtection="1">
      <alignment vertical="center"/>
    </xf>
    <xf numFmtId="5" fontId="20" fillId="0" borderId="82" xfId="1" applyNumberFormat="1" applyFont="1" applyBorder="1" applyAlignment="1" applyProtection="1">
      <alignment vertical="center"/>
    </xf>
    <xf numFmtId="5" fontId="20" fillId="0" borderId="19" xfId="1" applyNumberFormat="1" applyFont="1" applyBorder="1" applyAlignment="1" applyProtection="1">
      <alignment vertical="center"/>
    </xf>
    <xf numFmtId="0" fontId="13" fillId="0" borderId="23" xfId="1" applyFont="1" applyBorder="1" applyAlignment="1" applyProtection="1">
      <alignment horizontal="distributed" vertical="center" indent="1"/>
    </xf>
    <xf numFmtId="0" fontId="13" fillId="0" borderId="82" xfId="1" applyFont="1" applyBorder="1" applyAlignment="1" applyProtection="1">
      <alignment horizontal="distributed" vertical="center" indent="1"/>
    </xf>
    <xf numFmtId="0" fontId="67" fillId="0" borderId="10" xfId="0" applyFont="1" applyBorder="1" applyAlignment="1">
      <alignment horizontal="center" vertical="center" wrapText="1"/>
    </xf>
    <xf numFmtId="0" fontId="13" fillId="0" borderId="0" xfId="1" applyFont="1" applyBorder="1" applyAlignment="1" applyProtection="1">
      <alignment horizontal="distributed" vertical="center" indent="1"/>
    </xf>
    <xf numFmtId="0" fontId="13" fillId="0" borderId="18" xfId="1" applyFont="1" applyBorder="1" applyAlignment="1" applyProtection="1">
      <alignment horizontal="distributed" vertical="center" indent="1"/>
    </xf>
    <xf numFmtId="5" fontId="20" fillId="0" borderId="18" xfId="1" applyNumberFormat="1" applyFont="1" applyBorder="1" applyAlignment="1" applyProtection="1">
      <alignment vertical="center"/>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7" xfId="1" applyNumberFormat="1" applyFont="1" applyBorder="1" applyAlignment="1" applyProtection="1">
      <alignment horizontal="center" vertical="center"/>
    </xf>
    <xf numFmtId="0" fontId="20" fillId="0" borderId="33" xfId="1" applyNumberFormat="1" applyFont="1" applyBorder="1" applyAlignment="1" applyProtection="1">
      <alignment horizontal="center" vertical="center"/>
    </xf>
    <xf numFmtId="0" fontId="20" fillId="0" borderId="45"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75" xfId="1" applyFont="1" applyBorder="1" applyAlignment="1" applyProtection="1">
      <alignment horizontal="center" vertical="center" shrinkToFit="1"/>
    </xf>
    <xf numFmtId="0" fontId="0" fillId="0" borderId="84" xfId="0" applyBorder="1" applyProtection="1">
      <alignment vertical="center"/>
    </xf>
    <xf numFmtId="0" fontId="10" fillId="0" borderId="85"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0" fillId="0" borderId="0" xfId="0" applyFill="1" applyBorder="1" applyAlignment="1" applyProtection="1">
      <alignment vertical="center"/>
      <protection locked="0"/>
    </xf>
    <xf numFmtId="0" fontId="13" fillId="0" borderId="24" xfId="1" applyFont="1" applyBorder="1" applyAlignment="1" applyProtection="1">
      <alignment horizontal="distributed" vertical="center" indent="1"/>
    </xf>
    <xf numFmtId="0" fontId="20" fillId="0" borderId="7" xfId="1" applyNumberFormat="1" applyFont="1" applyBorder="1" applyAlignment="1" applyProtection="1">
      <alignment vertical="center"/>
    </xf>
    <xf numFmtId="0" fontId="20" fillId="0" borderId="9" xfId="1" applyNumberFormat="1" applyFont="1" applyBorder="1" applyAlignment="1" applyProtection="1">
      <alignment vertical="center"/>
    </xf>
    <xf numFmtId="0" fontId="13" fillId="0" borderId="88" xfId="1" applyFont="1" applyBorder="1" applyAlignment="1" applyProtection="1">
      <alignment horizontal="distributed" vertical="center" indent="1"/>
    </xf>
    <xf numFmtId="0" fontId="20" fillId="0" borderId="13"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8" fillId="0" borderId="15" xfId="1" applyFont="1" applyBorder="1" applyAlignment="1" applyProtection="1">
      <alignment horizontal="distributed" vertical="center" indent="1"/>
    </xf>
    <xf numFmtId="0" fontId="68" fillId="0" borderId="26" xfId="1" applyFont="1" applyBorder="1" applyAlignment="1" applyProtection="1">
      <alignment horizontal="distributed" vertical="center" indent="1"/>
    </xf>
    <xf numFmtId="0" fontId="68"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57" fillId="0" borderId="33" xfId="7" applyFont="1" applyBorder="1" applyAlignment="1">
      <alignment horizontal="center" vertical="center"/>
    </xf>
    <xf numFmtId="0" fontId="57" fillId="0" borderId="73" xfId="7" applyFont="1" applyBorder="1" applyAlignment="1">
      <alignment horizontal="center" vertical="center"/>
    </xf>
    <xf numFmtId="0" fontId="59" fillId="0" borderId="65" xfId="7" applyFont="1" applyBorder="1" applyAlignment="1">
      <alignment horizontal="left" vertical="center"/>
    </xf>
    <xf numFmtId="0" fontId="62" fillId="0" borderId="0" xfId="7" applyFont="1" applyAlignment="1">
      <alignment vertical="center" wrapText="1"/>
    </xf>
    <xf numFmtId="0" fontId="57" fillId="0" borderId="0" xfId="7" applyFont="1" applyBorder="1" applyAlignment="1">
      <alignment horizontal="center" vertical="center"/>
    </xf>
    <xf numFmtId="0" fontId="62" fillId="0" borderId="0" xfId="7" applyFont="1" applyAlignment="1">
      <alignment vertical="center"/>
    </xf>
    <xf numFmtId="0" fontId="70" fillId="0" borderId="0" xfId="7" applyFont="1" applyAlignment="1">
      <alignment vertical="center"/>
    </xf>
    <xf numFmtId="0" fontId="33" fillId="0" borderId="0" xfId="1" applyFont="1" applyAlignment="1" applyProtection="1">
      <alignment vertical="center"/>
    </xf>
    <xf numFmtId="0" fontId="57" fillId="0" borderId="33" xfId="7" applyFont="1" applyBorder="1" applyAlignment="1">
      <alignment horizontal="center" vertical="center"/>
    </xf>
    <xf numFmtId="0" fontId="57" fillId="0" borderId="73" xfId="7" applyFont="1" applyBorder="1" applyAlignment="1">
      <alignment horizontal="center" vertical="center"/>
    </xf>
    <xf numFmtId="0" fontId="54" fillId="0" borderId="0" xfId="7" applyFont="1" applyAlignment="1">
      <alignment horizontal="center" vertical="center"/>
    </xf>
    <xf numFmtId="0" fontId="59" fillId="0" borderId="66" xfId="7" applyFont="1" applyBorder="1" applyAlignment="1">
      <alignment horizontal="left" vertical="center"/>
    </xf>
    <xf numFmtId="0" fontId="59" fillId="0" borderId="65" xfId="7" applyFont="1" applyBorder="1" applyAlignment="1">
      <alignment horizontal="left" vertical="center"/>
    </xf>
    <xf numFmtId="0" fontId="59" fillId="0" borderId="67" xfId="7" applyFont="1" applyBorder="1" applyAlignment="1">
      <alignment horizontal="left" vertical="center"/>
    </xf>
    <xf numFmtId="0" fontId="59" fillId="0" borderId="71" xfId="7" applyFont="1" applyBorder="1" applyAlignment="1">
      <alignment horizontal="left" vertical="center"/>
    </xf>
    <xf numFmtId="0" fontId="59" fillId="0" borderId="70" xfId="7" applyFont="1" applyBorder="1" applyAlignment="1">
      <alignment horizontal="left" vertical="center"/>
    </xf>
    <xf numFmtId="0" fontId="59" fillId="0" borderId="72" xfId="7" applyFont="1" applyBorder="1" applyAlignment="1">
      <alignment horizontal="left" vertical="center"/>
    </xf>
    <xf numFmtId="0" fontId="59" fillId="0" borderId="0" xfId="7" applyFont="1" applyAlignment="1">
      <alignment vertical="top" wrapText="1"/>
    </xf>
    <xf numFmtId="0" fontId="62" fillId="0" borderId="0" xfId="7" applyFont="1" applyAlignment="1">
      <alignment vertical="center" wrapText="1"/>
    </xf>
    <xf numFmtId="0" fontId="57" fillId="0" borderId="0" xfId="7" applyFont="1" applyBorder="1" applyAlignment="1">
      <alignment horizontal="center" vertical="center"/>
    </xf>
    <xf numFmtId="179" fontId="66" fillId="0" borderId="0" xfId="8" applyNumberFormat="1" applyFont="1" applyBorder="1" applyAlignment="1">
      <alignment horizontal="left" vertical="center" shrinkToFit="1"/>
    </xf>
    <xf numFmtId="0" fontId="48" fillId="0" borderId="0" xfId="0" applyFont="1" applyFill="1" applyBorder="1" applyAlignment="1">
      <alignment horizontal="center" vertical="center" wrapText="1" shrinkToFit="1"/>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86" xfId="0" applyFont="1" applyFill="1" applyBorder="1" applyAlignment="1">
      <alignment horizontal="center" vertical="center" wrapText="1"/>
    </xf>
    <xf numFmtId="0" fontId="43" fillId="0" borderId="74" xfId="0" applyFont="1" applyFill="1" applyBorder="1" applyAlignment="1">
      <alignment horizontal="center" vertical="center" wrapText="1"/>
    </xf>
    <xf numFmtId="0" fontId="43" fillId="0" borderId="87"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9" xfId="0" applyFont="1" applyFill="1" applyBorder="1" applyAlignment="1">
      <alignment horizontal="center" vertical="center" shrinkToFit="1"/>
    </xf>
    <xf numFmtId="0" fontId="41" fillId="3" borderId="40" xfId="0" applyFont="1" applyFill="1" applyBorder="1" applyAlignment="1">
      <alignment horizontal="center" vertical="center" shrinkToFit="1"/>
    </xf>
    <xf numFmtId="177" fontId="42" fillId="3" borderId="40" xfId="0" applyNumberFormat="1" applyFont="1" applyFill="1" applyBorder="1" applyAlignment="1">
      <alignment horizontal="center" vertical="center"/>
    </xf>
    <xf numFmtId="177" fontId="42" fillId="3" borderId="41" xfId="0" applyNumberFormat="1" applyFont="1" applyFill="1" applyBorder="1" applyAlignment="1">
      <alignment horizontal="center" vertical="center"/>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178" fontId="41" fillId="3" borderId="41" xfId="0" applyNumberFormat="1" applyFont="1" applyFill="1" applyBorder="1" applyAlignment="1">
      <alignment horizontal="center" vertical="center" shrinkToFit="1"/>
    </xf>
    <xf numFmtId="0" fontId="30" fillId="0" borderId="24" xfId="0" applyFont="1" applyBorder="1" applyAlignment="1">
      <alignment horizontal="center" vertical="center"/>
    </xf>
    <xf numFmtId="0" fontId="30" fillId="0" borderId="44" xfId="0" applyFont="1" applyBorder="1" applyAlignment="1">
      <alignment horizontal="center" vertical="center"/>
    </xf>
    <xf numFmtId="0" fontId="30" fillId="0" borderId="38" xfId="0" applyFont="1" applyBorder="1" applyAlignment="1">
      <alignment horizontal="center" vertical="center"/>
    </xf>
    <xf numFmtId="0" fontId="36" fillId="6" borderId="24" xfId="0" applyFont="1" applyFill="1" applyBorder="1" applyAlignment="1" applyProtection="1">
      <alignment horizontal="center" vertical="center"/>
      <protection locked="0"/>
    </xf>
    <xf numFmtId="0" fontId="36" fillId="6" borderId="44" xfId="0" applyFont="1" applyFill="1" applyBorder="1" applyAlignment="1" applyProtection="1">
      <alignment horizontal="center" vertical="center"/>
      <protection locked="0"/>
    </xf>
    <xf numFmtId="0" fontId="36" fillId="6" borderId="38" xfId="0" applyFont="1" applyFill="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55" xfId="0" applyFont="1" applyFill="1" applyBorder="1" applyAlignment="1" applyProtection="1">
      <alignment horizontal="center" vertical="center"/>
      <protection locked="0"/>
    </xf>
    <xf numFmtId="0" fontId="36" fillId="6" borderId="30"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4" xfId="0" applyFont="1" applyBorder="1" applyAlignment="1">
      <alignment horizontal="center" vertical="center"/>
    </xf>
    <xf numFmtId="0" fontId="30" fillId="0" borderId="58" xfId="0" applyFont="1" applyBorder="1" applyAlignment="1">
      <alignment horizontal="distributed" vertical="center" indent="1"/>
    </xf>
    <xf numFmtId="0" fontId="30" fillId="0" borderId="43" xfId="0" applyFont="1" applyBorder="1" applyAlignment="1">
      <alignment horizontal="distributed" vertical="center" indent="1"/>
    </xf>
    <xf numFmtId="0" fontId="30" fillId="0" borderId="56" xfId="0" applyFont="1" applyBorder="1" applyAlignment="1">
      <alignment horizontal="distributed" vertical="center" indent="1"/>
    </xf>
    <xf numFmtId="0" fontId="30" fillId="0" borderId="57" xfId="0" applyFont="1" applyBorder="1" applyAlignment="1">
      <alignment horizontal="distributed" vertical="center" indent="1"/>
    </xf>
    <xf numFmtId="0" fontId="30" fillId="0" borderId="31" xfId="0" applyFont="1" applyBorder="1" applyAlignment="1">
      <alignment horizontal="distributed" vertical="center" indent="1"/>
    </xf>
    <xf numFmtId="0" fontId="30" fillId="0" borderId="29" xfId="0" applyFont="1" applyBorder="1" applyAlignment="1">
      <alignment horizontal="distributed" vertical="center" indent="1"/>
    </xf>
    <xf numFmtId="0" fontId="29" fillId="0" borderId="0" xfId="1" applyAlignment="1" applyProtection="1">
      <alignment horizontal="center" vertical="center"/>
    </xf>
    <xf numFmtId="0" fontId="44" fillId="5" borderId="0" xfId="1" applyFont="1" applyFill="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2" xfId="1" applyFont="1" applyBorder="1" applyAlignment="1" applyProtection="1">
      <alignment horizontal="center" vertical="center" shrinkToFit="1"/>
    </xf>
    <xf numFmtId="0" fontId="9" fillId="0" borderId="55"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18" fillId="0" borderId="76" xfId="1" applyFont="1" applyBorder="1" applyAlignment="1" applyProtection="1">
      <alignment horizontal="center" shrinkToFit="1"/>
    </xf>
    <xf numFmtId="0" fontId="18" fillId="0" borderId="27" xfId="1" applyFont="1" applyBorder="1" applyAlignment="1" applyProtection="1">
      <alignment horizontal="center" shrinkToFit="1"/>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56" fontId="34" fillId="3" borderId="45" xfId="0" applyNumberFormat="1" applyFont="1" applyFill="1" applyBorder="1" applyAlignment="1" applyProtection="1">
      <alignment horizontal="center" vertical="center"/>
    </xf>
    <xf numFmtId="56" fontId="34" fillId="3" borderId="54" xfId="0" applyNumberFormat="1" applyFont="1" applyFill="1" applyBorder="1" applyAlignment="1" applyProtection="1">
      <alignment horizontal="center" vertical="center"/>
    </xf>
    <xf numFmtId="176" fontId="22" fillId="0" borderId="0" xfId="1" applyNumberFormat="1" applyFont="1" applyAlignment="1" applyProtection="1">
      <alignment horizontal="distributed" vertical="center" indent="4"/>
    </xf>
    <xf numFmtId="0" fontId="11" fillId="0" borderId="15" xfId="1" applyFont="1" applyBorder="1" applyAlignment="1" applyProtection="1">
      <alignment horizontal="center" vertical="center" wrapText="1" shrinkToFit="1"/>
    </xf>
    <xf numFmtId="0" fontId="11" fillId="0" borderId="17" xfId="1" applyFont="1" applyBorder="1" applyAlignment="1" applyProtection="1">
      <alignment horizontal="center" vertical="center" wrapText="1" shrinkToFit="1"/>
    </xf>
    <xf numFmtId="0" fontId="11" fillId="0" borderId="21" xfId="1" applyFont="1" applyBorder="1" applyAlignment="1" applyProtection="1">
      <alignment horizontal="center" vertical="center" wrapText="1" shrinkToFit="1"/>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21" xfId="0" applyFont="1" applyBorder="1" applyAlignment="1">
      <alignment horizontal="center" vertical="center"/>
    </xf>
    <xf numFmtId="0" fontId="13" fillId="0" borderId="80" xfId="1" applyFont="1" applyBorder="1" applyAlignment="1" applyProtection="1">
      <alignment horizontal="distributed" vertical="center" wrapText="1" indent="2"/>
    </xf>
    <xf numFmtId="0" fontId="13" fillId="0" borderId="81" xfId="1" applyFont="1" applyBorder="1" applyAlignment="1" applyProtection="1">
      <alignment horizontal="distributed" vertical="center" wrapText="1" indent="2"/>
    </xf>
    <xf numFmtId="0" fontId="13" fillId="0" borderId="83" xfId="1" applyFont="1" applyBorder="1" applyAlignment="1" applyProtection="1">
      <alignment horizontal="distributed" vertical="center" wrapText="1" indent="2"/>
    </xf>
    <xf numFmtId="56" fontId="34" fillId="3" borderId="37" xfId="0" applyNumberFormat="1" applyFont="1" applyFill="1" applyBorder="1" applyAlignment="1" applyProtection="1">
      <alignment horizontal="center" vertical="center"/>
    </xf>
    <xf numFmtId="56" fontId="34" fillId="3" borderId="50"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56" fontId="34" fillId="3" borderId="51" xfId="0" applyNumberFormat="1" applyFont="1" applyFill="1" applyBorder="1" applyAlignment="1" applyProtection="1">
      <alignment horizontal="center" vertical="center"/>
    </xf>
    <xf numFmtId="56" fontId="34" fillId="3" borderId="29" xfId="0" applyNumberFormat="1" applyFont="1" applyFill="1" applyBorder="1" applyAlignment="1" applyProtection="1">
      <alignment horizontal="center" vertical="center"/>
    </xf>
    <xf numFmtId="56" fontId="34" fillId="3" borderId="52" xfId="0" applyNumberFormat="1" applyFont="1" applyFill="1" applyBorder="1" applyAlignment="1" applyProtection="1">
      <alignment horizontal="center" vertical="center"/>
    </xf>
    <xf numFmtId="56" fontId="34" fillId="3" borderId="42" xfId="0" applyNumberFormat="1" applyFont="1" applyFill="1" applyBorder="1" applyAlignment="1" applyProtection="1">
      <alignment horizontal="center" vertical="center"/>
    </xf>
    <xf numFmtId="56" fontId="34" fillId="3" borderId="53" xfId="0" applyNumberFormat="1" applyFont="1" applyFill="1" applyBorder="1" applyAlignment="1" applyProtection="1">
      <alignment horizontal="center" vertical="center"/>
    </xf>
  </cellXfs>
  <cellStyles count="9">
    <cellStyle name="ハイパーリンク" xfId="6" builtinId="8"/>
    <cellStyle name="標準" xfId="0" builtinId="0"/>
    <cellStyle name="標準 2" xfId="1"/>
    <cellStyle name="標準 2 2" xfId="7"/>
    <cellStyle name="標準 3" xfId="2"/>
    <cellStyle name="標準 4" xfId="3"/>
    <cellStyle name="標準 5" xfId="4"/>
    <cellStyle name="標準 5 2" xfId="5"/>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25</xdr:row>
      <xdr:rowOff>104775</xdr:rowOff>
    </xdr:from>
    <xdr:to>
      <xdr:col>11</xdr:col>
      <xdr:colOff>200025</xdr:colOff>
      <xdr:row>40</xdr:row>
      <xdr:rowOff>19050</xdr:rowOff>
    </xdr:to>
    <xdr:sp macro="" textlink="">
      <xdr:nvSpPr>
        <xdr:cNvPr id="2" name="AutoShape 1"/>
        <xdr:cNvSpPr>
          <a:spLocks noChangeAspect="1" noChangeArrowheads="1"/>
        </xdr:cNvSpPr>
      </xdr:nvSpPr>
      <xdr:spPr bwMode="auto">
        <a:xfrm>
          <a:off x="1638300" y="6029325"/>
          <a:ext cx="6486525"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28575</xdr:colOff>
      <xdr:row>25</xdr:row>
      <xdr:rowOff>104775</xdr:rowOff>
    </xdr:from>
    <xdr:to>
      <xdr:col>11</xdr:col>
      <xdr:colOff>200025</xdr:colOff>
      <xdr:row>40</xdr:row>
      <xdr:rowOff>19050</xdr:rowOff>
    </xdr:to>
    <xdr:sp macro="" textlink="">
      <xdr:nvSpPr>
        <xdr:cNvPr id="3" name="AutoShape 318"/>
        <xdr:cNvSpPr>
          <a:spLocks noChangeAspect="1" noChangeArrowheads="1"/>
        </xdr:cNvSpPr>
      </xdr:nvSpPr>
      <xdr:spPr bwMode="auto">
        <a:xfrm>
          <a:off x="1638300" y="6029325"/>
          <a:ext cx="6486525"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495300</xdr:colOff>
      <xdr:row>74</xdr:row>
      <xdr:rowOff>257175</xdr:rowOff>
    </xdr:from>
    <xdr:to>
      <xdr:col>12</xdr:col>
      <xdr:colOff>514350</xdr:colOff>
      <xdr:row>78</xdr:row>
      <xdr:rowOff>266700</xdr:rowOff>
    </xdr:to>
    <xdr:pic>
      <xdr:nvPicPr>
        <xdr:cNvPr id="4" name="図 3" descr="https://qr.quel.jp/tmp/66a100809bfc9e373cee457801fa03c0.png?v=1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7592675"/>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74</xdr:row>
      <xdr:rowOff>104775</xdr:rowOff>
    </xdr:from>
    <xdr:to>
      <xdr:col>7</xdr:col>
      <xdr:colOff>400050</xdr:colOff>
      <xdr:row>78</xdr:row>
      <xdr:rowOff>304800</xdr:rowOff>
    </xdr:to>
    <xdr:pic>
      <xdr:nvPicPr>
        <xdr:cNvPr id="5" name="図 4" descr="https://qr.quel.jp/tmp/c8af6c27e2cd657e59011cb80cc02dc9.png?v=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17440275"/>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23</xdr:row>
      <xdr:rowOff>47625</xdr:rowOff>
    </xdr:from>
    <xdr:to>
      <xdr:col>12</xdr:col>
      <xdr:colOff>9525</xdr:colOff>
      <xdr:row>33</xdr:row>
      <xdr:rowOff>66675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325" y="5495925"/>
          <a:ext cx="7543800"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409575</xdr:colOff>
      <xdr:row>148</xdr:row>
      <xdr:rowOff>276225</xdr:rowOff>
    </xdr:from>
    <xdr:ext cx="1571625" cy="1571625"/>
    <xdr:pic>
      <xdr:nvPicPr>
        <xdr:cNvPr id="7" name="図 6" descr="https://qr.quel.jp/tmp/66a100809bfc9e373cee457801fa03c0.png?v=1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36337875"/>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148</xdr:row>
      <xdr:rowOff>104775</xdr:rowOff>
    </xdr:from>
    <xdr:ext cx="1762125" cy="1762125"/>
    <xdr:pic>
      <xdr:nvPicPr>
        <xdr:cNvPr id="8" name="図 7" descr="https://qr.quel.jp/tmp/c8af6c27e2cd657e59011cb80cc02dc9.png?v=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36166425"/>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rikujokyoshitsu/" TargetMode="External"/><Relationship Id="rId1" Type="http://schemas.openxmlformats.org/officeDocument/2006/relationships/hyperlink" Target="https://www.facebook.com/rikujokyoshits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tabSelected="1" view="pageBreakPreview" zoomScaleNormal="100" zoomScaleSheetLayoutView="100" workbookViewId="0">
      <selection activeCell="E21" sqref="E21"/>
    </sheetView>
  </sheetViews>
  <sheetFormatPr defaultColWidth="9" defaultRowHeight="13.5"/>
  <cols>
    <col min="1" max="1" width="9.5" style="140" customWidth="1"/>
    <col min="2" max="2" width="3.875" style="140" customWidth="1"/>
    <col min="3" max="3" width="7.75" style="140" customWidth="1"/>
    <col min="4" max="4" width="6" style="140" customWidth="1"/>
    <col min="5" max="8" width="11.875" style="140" customWidth="1"/>
    <col min="9" max="10" width="9" style="140"/>
    <col min="11" max="11" width="11.375" style="140" customWidth="1"/>
    <col min="12" max="12" width="9" style="140"/>
    <col min="13" max="13" width="20.25" style="140" bestFit="1" customWidth="1"/>
    <col min="14" max="16384" width="9" style="140"/>
  </cols>
  <sheetData>
    <row r="1" spans="1:18" ht="28.5" customHeight="1">
      <c r="A1" s="241" t="s">
        <v>108</v>
      </c>
      <c r="B1" s="241"/>
      <c r="C1" s="241"/>
      <c r="D1" s="241"/>
      <c r="E1" s="241"/>
      <c r="F1" s="241"/>
      <c r="G1" s="241"/>
      <c r="H1" s="241"/>
      <c r="I1" s="241"/>
      <c r="J1" s="241"/>
      <c r="K1" s="241"/>
      <c r="L1" s="241"/>
      <c r="M1" s="241"/>
      <c r="N1" s="138"/>
      <c r="O1" s="138"/>
      <c r="P1" s="138"/>
      <c r="Q1" s="139"/>
      <c r="R1" s="139"/>
    </row>
    <row r="2" spans="1:18" ht="18" customHeight="1"/>
    <row r="3" spans="1:18" s="142" customFormat="1" ht="18.75">
      <c r="A3" s="141" t="s">
        <v>109</v>
      </c>
      <c r="B3" s="141"/>
      <c r="C3" s="141" t="s">
        <v>110</v>
      </c>
      <c r="D3" s="141"/>
      <c r="E3" s="141"/>
      <c r="F3" s="141"/>
      <c r="G3" s="141"/>
      <c r="H3" s="141"/>
      <c r="I3" s="141"/>
      <c r="J3" s="141"/>
      <c r="K3" s="141"/>
      <c r="L3" s="141"/>
      <c r="M3" s="141"/>
    </row>
    <row r="4" spans="1:18" s="142" customFormat="1" ht="18.75">
      <c r="A4" s="141"/>
      <c r="B4" s="141"/>
      <c r="C4" s="141" t="s">
        <v>111</v>
      </c>
      <c r="D4" s="141"/>
      <c r="E4" s="141"/>
      <c r="F4" s="141"/>
      <c r="G4" s="141"/>
      <c r="H4" s="141"/>
      <c r="I4" s="141"/>
      <c r="J4" s="141"/>
      <c r="K4" s="141"/>
      <c r="L4" s="141"/>
      <c r="M4" s="141"/>
    </row>
    <row r="5" spans="1:18" s="142" customFormat="1" ht="22.5" customHeight="1">
      <c r="A5" s="141"/>
      <c r="B5" s="141"/>
      <c r="C5" s="141"/>
      <c r="D5" s="141"/>
      <c r="E5" s="141"/>
      <c r="F5" s="141"/>
      <c r="G5" s="141"/>
      <c r="H5" s="141"/>
      <c r="I5" s="141"/>
      <c r="J5" s="141"/>
      <c r="K5" s="141"/>
      <c r="L5" s="141"/>
      <c r="M5" s="141"/>
    </row>
    <row r="6" spans="1:18" s="142" customFormat="1" ht="17.25" customHeight="1">
      <c r="A6" s="141" t="s">
        <v>112</v>
      </c>
      <c r="B6" s="141"/>
      <c r="C6" s="141" t="s">
        <v>113</v>
      </c>
      <c r="D6" s="141"/>
      <c r="E6" s="141"/>
      <c r="F6" s="141"/>
      <c r="G6" s="141"/>
      <c r="H6" s="141"/>
      <c r="I6" s="141"/>
      <c r="J6" s="141"/>
      <c r="K6" s="141"/>
      <c r="L6" s="141"/>
      <c r="M6" s="141"/>
    </row>
    <row r="7" spans="1:18" s="142" customFormat="1" ht="18.75" customHeight="1">
      <c r="A7" s="141"/>
      <c r="B7" s="141"/>
      <c r="C7" s="143"/>
      <c r="D7" s="143"/>
      <c r="E7" s="143"/>
      <c r="F7" s="143"/>
      <c r="G7" s="143"/>
      <c r="H7" s="143"/>
      <c r="I7" s="143"/>
      <c r="J7" s="143"/>
      <c r="K7" s="143"/>
      <c r="L7" s="143"/>
      <c r="M7" s="143"/>
      <c r="N7" s="143"/>
      <c r="O7" s="143"/>
      <c r="P7" s="143"/>
    </row>
    <row r="8" spans="1:18" s="142" customFormat="1" ht="17.25" customHeight="1">
      <c r="A8" s="141" t="s">
        <v>114</v>
      </c>
      <c r="B8" s="141"/>
      <c r="C8" s="143" t="s">
        <v>115</v>
      </c>
      <c r="D8" s="141"/>
      <c r="E8" s="141"/>
      <c r="F8" s="141"/>
      <c r="G8" s="141"/>
      <c r="H8" s="141"/>
      <c r="I8" s="141"/>
      <c r="J8" s="141"/>
      <c r="K8" s="141"/>
      <c r="L8" s="141"/>
      <c r="M8" s="141"/>
    </row>
    <row r="9" spans="1:18" s="142" customFormat="1" ht="18.75" customHeight="1">
      <c r="A9" s="141"/>
      <c r="B9" s="141"/>
      <c r="C9" s="143"/>
      <c r="D9" s="143"/>
      <c r="E9" s="143"/>
      <c r="F9" s="143"/>
      <c r="G9" s="143"/>
      <c r="H9" s="143"/>
      <c r="I9" s="143"/>
      <c r="J9" s="143"/>
      <c r="K9" s="143"/>
      <c r="L9" s="143"/>
      <c r="M9" s="143"/>
      <c r="N9" s="143"/>
      <c r="O9" s="143"/>
      <c r="P9" s="143"/>
    </row>
    <row r="10" spans="1:18" s="142" customFormat="1" ht="17.25" customHeight="1">
      <c r="A10" s="141" t="s">
        <v>116</v>
      </c>
      <c r="B10" s="141"/>
      <c r="C10" s="143" t="s">
        <v>117</v>
      </c>
      <c r="D10" s="141"/>
      <c r="E10" s="141"/>
      <c r="F10" s="141"/>
      <c r="G10" s="141"/>
      <c r="H10" s="141"/>
      <c r="I10" s="141"/>
      <c r="J10" s="141"/>
      <c r="K10" s="141"/>
      <c r="L10" s="141"/>
      <c r="M10" s="141"/>
    </row>
    <row r="11" spans="1:18" s="142" customFormat="1" ht="18.75" customHeight="1">
      <c r="A11" s="141"/>
      <c r="B11" s="141"/>
      <c r="C11" s="143"/>
      <c r="D11" s="143"/>
      <c r="E11" s="143"/>
      <c r="F11" s="143"/>
      <c r="G11" s="143"/>
      <c r="H11" s="143"/>
      <c r="I11" s="143"/>
      <c r="J11" s="143"/>
      <c r="K11" s="143"/>
      <c r="L11" s="143"/>
      <c r="M11" s="143"/>
      <c r="N11" s="143"/>
      <c r="O11" s="143"/>
      <c r="P11" s="143"/>
    </row>
    <row r="12" spans="1:18" s="142" customFormat="1" ht="17.25" customHeight="1">
      <c r="A12" s="141" t="s">
        <v>118</v>
      </c>
      <c r="B12" s="141"/>
      <c r="C12" s="143" t="s">
        <v>119</v>
      </c>
      <c r="D12" s="141"/>
      <c r="E12" s="141"/>
      <c r="F12" s="141"/>
      <c r="G12" s="141"/>
      <c r="H12" s="141"/>
      <c r="I12" s="141"/>
      <c r="J12" s="141"/>
      <c r="K12" s="141"/>
      <c r="L12" s="141"/>
      <c r="M12" s="141"/>
    </row>
    <row r="13" spans="1:18" s="142" customFormat="1" ht="18.75" customHeight="1">
      <c r="A13" s="141"/>
      <c r="B13" s="141"/>
      <c r="C13" s="143"/>
      <c r="D13" s="143"/>
      <c r="E13" s="143"/>
      <c r="F13" s="143"/>
      <c r="G13" s="143"/>
      <c r="H13" s="143"/>
      <c r="I13" s="143"/>
      <c r="J13" s="143"/>
      <c r="K13" s="143"/>
      <c r="L13" s="143"/>
      <c r="M13" s="143"/>
      <c r="N13" s="143"/>
      <c r="O13" s="143"/>
      <c r="P13" s="143"/>
    </row>
    <row r="14" spans="1:18" s="142" customFormat="1" ht="17.25" customHeight="1">
      <c r="A14" s="141" t="s">
        <v>120</v>
      </c>
      <c r="B14" s="141"/>
      <c r="C14" s="143" t="s">
        <v>213</v>
      </c>
      <c r="D14" s="141"/>
      <c r="E14" s="141"/>
      <c r="F14" s="141"/>
      <c r="G14" s="141"/>
      <c r="H14" s="141"/>
      <c r="I14" s="141"/>
      <c r="J14" s="141"/>
      <c r="K14" s="141"/>
      <c r="L14" s="141"/>
      <c r="M14" s="141"/>
    </row>
    <row r="15" spans="1:18" s="142" customFormat="1" ht="18.75" customHeight="1">
      <c r="A15" s="141"/>
      <c r="B15" s="141"/>
      <c r="C15" s="143"/>
      <c r="D15" s="143"/>
      <c r="E15" s="143"/>
      <c r="F15" s="143"/>
      <c r="G15" s="143"/>
      <c r="H15" s="143"/>
      <c r="I15" s="143"/>
      <c r="J15" s="143"/>
      <c r="K15" s="143"/>
      <c r="L15" s="143"/>
      <c r="M15" s="143"/>
      <c r="N15" s="143"/>
      <c r="O15" s="143"/>
      <c r="P15" s="143"/>
    </row>
    <row r="16" spans="1:18" s="142" customFormat="1" ht="17.25" customHeight="1">
      <c r="A16" s="141" t="s">
        <v>121</v>
      </c>
      <c r="B16" s="141"/>
      <c r="C16" s="143" t="s">
        <v>122</v>
      </c>
      <c r="D16" s="141"/>
      <c r="E16" s="141"/>
      <c r="F16" s="141"/>
      <c r="G16" s="141"/>
      <c r="H16" s="141"/>
      <c r="I16" s="141"/>
      <c r="J16" s="141"/>
      <c r="K16" s="141"/>
      <c r="L16" s="141"/>
      <c r="M16" s="141"/>
    </row>
    <row r="17" spans="1:16" s="142" customFormat="1" ht="18.75" customHeight="1">
      <c r="A17" s="141"/>
      <c r="B17" s="141"/>
      <c r="C17" s="143"/>
      <c r="D17" s="143"/>
      <c r="E17" s="143"/>
      <c r="F17" s="143"/>
      <c r="G17" s="143"/>
      <c r="H17" s="143"/>
      <c r="I17" s="143"/>
      <c r="J17" s="143"/>
      <c r="K17" s="143"/>
      <c r="L17" s="143"/>
      <c r="M17" s="143"/>
      <c r="N17" s="143"/>
      <c r="O17" s="143"/>
      <c r="P17" s="143"/>
    </row>
    <row r="18" spans="1:16" s="142" customFormat="1" ht="17.25" customHeight="1">
      <c r="A18" s="141" t="s">
        <v>123</v>
      </c>
      <c r="B18" s="141"/>
      <c r="C18" s="143" t="s">
        <v>124</v>
      </c>
      <c r="D18" s="141"/>
      <c r="E18" s="141"/>
      <c r="F18" s="141"/>
      <c r="G18" s="141"/>
      <c r="H18" s="141"/>
      <c r="I18" s="141"/>
      <c r="J18" s="141"/>
      <c r="K18" s="141"/>
      <c r="L18" s="141"/>
      <c r="M18" s="141"/>
    </row>
    <row r="19" spans="1:16" s="142" customFormat="1" ht="17.25" customHeight="1">
      <c r="A19" s="141"/>
      <c r="B19" s="141"/>
      <c r="C19" s="143" t="s">
        <v>125</v>
      </c>
      <c r="D19" s="141"/>
      <c r="E19" s="141"/>
      <c r="F19" s="141"/>
      <c r="G19" s="141"/>
      <c r="H19" s="141"/>
      <c r="I19" s="141"/>
      <c r="J19" s="141"/>
      <c r="K19" s="141"/>
      <c r="L19" s="141"/>
      <c r="M19" s="141"/>
    </row>
    <row r="20" spans="1:16" s="142" customFormat="1" ht="17.25" customHeight="1">
      <c r="A20" s="141"/>
      <c r="B20" s="141"/>
      <c r="C20" s="143" t="s">
        <v>126</v>
      </c>
      <c r="D20" s="141"/>
      <c r="E20" s="141"/>
      <c r="F20" s="141"/>
      <c r="G20" s="141"/>
      <c r="H20" s="141"/>
      <c r="I20" s="141"/>
      <c r="J20" s="141"/>
      <c r="K20" s="141"/>
      <c r="L20" s="141"/>
      <c r="M20" s="141"/>
    </row>
    <row r="21" spans="1:16" s="142" customFormat="1" ht="18.75" customHeight="1">
      <c r="A21" s="141"/>
      <c r="B21" s="141"/>
      <c r="C21" s="143"/>
      <c r="D21" s="143"/>
      <c r="E21" s="143"/>
      <c r="F21" s="143"/>
      <c r="G21" s="143"/>
      <c r="H21" s="143"/>
      <c r="I21" s="143"/>
      <c r="J21" s="143"/>
      <c r="K21" s="143"/>
      <c r="L21" s="143"/>
      <c r="M21" s="143"/>
      <c r="N21" s="143"/>
      <c r="O21" s="143"/>
      <c r="P21" s="143"/>
    </row>
    <row r="22" spans="1:16" s="142" customFormat="1" ht="17.25" customHeight="1">
      <c r="A22" s="141" t="s">
        <v>127</v>
      </c>
      <c r="B22" s="141"/>
      <c r="C22" s="143" t="s">
        <v>128</v>
      </c>
      <c r="D22" s="141"/>
      <c r="E22" s="141"/>
      <c r="F22" s="141"/>
      <c r="G22" s="141"/>
      <c r="H22" s="141"/>
      <c r="I22" s="141"/>
      <c r="J22" s="141"/>
      <c r="K22" s="141"/>
      <c r="L22" s="141"/>
      <c r="M22" s="141"/>
    </row>
    <row r="23" spans="1:16" s="142" customFormat="1" ht="18.75" customHeight="1">
      <c r="A23" s="141"/>
      <c r="B23" s="141"/>
      <c r="C23" s="143"/>
      <c r="D23" s="143"/>
      <c r="E23" s="143"/>
      <c r="F23" s="143"/>
      <c r="G23" s="143"/>
      <c r="H23" s="143"/>
      <c r="I23" s="143"/>
      <c r="J23" s="143"/>
      <c r="K23" s="143"/>
      <c r="L23" s="143"/>
      <c r="M23" s="143"/>
    </row>
    <row r="24" spans="1:16" ht="18.75">
      <c r="A24" s="141" t="s">
        <v>129</v>
      </c>
      <c r="B24" s="141"/>
      <c r="C24" s="141"/>
      <c r="D24" s="141"/>
      <c r="E24" s="141"/>
      <c r="F24" s="141"/>
      <c r="G24" s="141"/>
      <c r="H24" s="141"/>
      <c r="I24" s="141"/>
      <c r="J24" s="141"/>
    </row>
    <row r="25" spans="1:16" ht="18.75">
      <c r="A25" s="141"/>
      <c r="B25" s="141"/>
      <c r="C25" s="141"/>
      <c r="D25" s="141"/>
      <c r="E25" s="141"/>
      <c r="F25" s="141"/>
      <c r="G25" s="141"/>
      <c r="H25" s="141"/>
      <c r="I25" s="141"/>
      <c r="J25" s="141"/>
    </row>
    <row r="26" spans="1:16" ht="18.75">
      <c r="A26" s="141"/>
      <c r="B26" s="141"/>
      <c r="C26" s="141"/>
      <c r="D26" s="141"/>
      <c r="E26" s="141"/>
      <c r="F26" s="141"/>
      <c r="G26" s="141"/>
      <c r="H26" s="141"/>
      <c r="I26" s="141"/>
      <c r="J26" s="141"/>
    </row>
    <row r="27" spans="1:16" ht="18.75">
      <c r="A27" s="141"/>
      <c r="B27" s="141"/>
      <c r="C27" s="141"/>
      <c r="D27" s="141"/>
      <c r="E27" s="141"/>
      <c r="F27" s="141"/>
      <c r="G27" s="141"/>
      <c r="H27" s="141"/>
      <c r="I27" s="141"/>
      <c r="J27" s="141"/>
    </row>
    <row r="28" spans="1:16" ht="18.75">
      <c r="A28" s="141"/>
      <c r="B28" s="141"/>
      <c r="C28" s="141"/>
      <c r="D28" s="141"/>
      <c r="E28" s="141"/>
      <c r="F28" s="141"/>
      <c r="G28" s="141"/>
      <c r="H28" s="141"/>
      <c r="I28" s="141"/>
      <c r="J28" s="141"/>
    </row>
    <row r="29" spans="1:16" ht="18.75">
      <c r="A29" s="141"/>
      <c r="B29" s="141"/>
      <c r="C29" s="141"/>
      <c r="D29" s="141"/>
      <c r="E29" s="141"/>
      <c r="F29" s="141"/>
      <c r="G29" s="141"/>
      <c r="H29" s="141"/>
      <c r="I29" s="141"/>
      <c r="J29" s="141"/>
    </row>
    <row r="30" spans="1:16" ht="18.75">
      <c r="A30" s="141"/>
      <c r="B30" s="141"/>
      <c r="C30" s="141"/>
      <c r="D30" s="141"/>
      <c r="E30" s="141"/>
      <c r="F30" s="141"/>
      <c r="G30" s="141"/>
      <c r="H30" s="141"/>
      <c r="I30" s="141"/>
      <c r="J30" s="141"/>
    </row>
    <row r="31" spans="1:16" ht="18.75">
      <c r="A31" s="141"/>
      <c r="B31" s="141"/>
      <c r="C31" s="141"/>
      <c r="D31" s="141"/>
      <c r="E31" s="141"/>
      <c r="F31" s="141"/>
      <c r="G31" s="141"/>
      <c r="H31" s="141"/>
      <c r="I31" s="141"/>
      <c r="J31" s="141"/>
      <c r="K31" s="141"/>
      <c r="L31" s="141"/>
      <c r="M31" s="141"/>
    </row>
    <row r="32" spans="1:16" ht="18.75">
      <c r="A32" s="141"/>
      <c r="B32" s="141"/>
      <c r="C32" s="141"/>
      <c r="D32" s="141"/>
      <c r="E32" s="141"/>
      <c r="F32" s="141"/>
      <c r="G32" s="141"/>
      <c r="H32" s="141"/>
      <c r="I32" s="141"/>
      <c r="J32" s="141"/>
      <c r="K32" s="141"/>
      <c r="L32" s="141"/>
      <c r="M32" s="141"/>
    </row>
    <row r="33" spans="1:16" ht="18.75">
      <c r="A33" s="141"/>
      <c r="B33" s="141"/>
      <c r="C33" s="141"/>
      <c r="D33" s="141"/>
      <c r="E33" s="141"/>
      <c r="F33" s="141"/>
      <c r="G33" s="141"/>
      <c r="H33" s="141"/>
      <c r="I33" s="141"/>
      <c r="J33" s="141"/>
      <c r="K33" s="141"/>
      <c r="L33" s="141"/>
      <c r="M33" s="141"/>
    </row>
    <row r="34" spans="1:16" ht="18.75">
      <c r="A34" s="141"/>
      <c r="B34" s="141"/>
      <c r="C34" s="141"/>
      <c r="D34" s="141"/>
      <c r="E34" s="141"/>
      <c r="F34" s="141"/>
      <c r="G34" s="141"/>
      <c r="H34" s="141"/>
      <c r="I34" s="141"/>
      <c r="J34" s="141"/>
      <c r="K34" s="141"/>
      <c r="L34" s="141"/>
      <c r="M34" s="141"/>
    </row>
    <row r="35" spans="1:16" s="142" customFormat="1" ht="7.5" customHeight="1">
      <c r="A35" s="141"/>
      <c r="B35" s="141"/>
      <c r="C35" s="144"/>
      <c r="D35" s="143"/>
      <c r="E35" s="143"/>
      <c r="F35" s="141"/>
      <c r="G35" s="141"/>
      <c r="H35" s="141"/>
      <c r="I35" s="141"/>
      <c r="J35" s="141"/>
      <c r="K35" s="141"/>
      <c r="L35" s="141"/>
      <c r="M35" s="141"/>
    </row>
    <row r="36" spans="1:16" ht="18.75" customHeight="1">
      <c r="A36" s="141" t="s">
        <v>130</v>
      </c>
      <c r="B36" s="141"/>
      <c r="C36" s="141"/>
      <c r="E36" s="145" t="s">
        <v>131</v>
      </c>
      <c r="F36" s="146"/>
      <c r="G36" s="147" t="s">
        <v>132</v>
      </c>
      <c r="H36" s="146"/>
      <c r="I36" s="148"/>
      <c r="J36" s="149"/>
      <c r="K36" s="150"/>
      <c r="N36" s="142"/>
    </row>
    <row r="37" spans="1:16" ht="18.75" customHeight="1">
      <c r="A37" s="141"/>
      <c r="B37" s="141"/>
      <c r="D37" s="151"/>
      <c r="E37" s="152" t="s">
        <v>214</v>
      </c>
      <c r="F37" s="153"/>
      <c r="G37" s="233" t="s">
        <v>215</v>
      </c>
      <c r="H37" s="153"/>
      <c r="I37" s="242" t="s">
        <v>133</v>
      </c>
      <c r="J37" s="243"/>
      <c r="K37" s="244"/>
    </row>
    <row r="38" spans="1:16" s="154" customFormat="1" ht="18.75" customHeight="1">
      <c r="A38" s="151"/>
      <c r="B38" s="151"/>
      <c r="D38" s="151"/>
      <c r="E38" s="155" t="s">
        <v>216</v>
      </c>
      <c r="F38" s="156"/>
      <c r="G38" s="157" t="s">
        <v>217</v>
      </c>
      <c r="H38" s="158"/>
      <c r="I38" s="242" t="s">
        <v>134</v>
      </c>
      <c r="J38" s="243"/>
      <c r="K38" s="244"/>
    </row>
    <row r="39" spans="1:16" s="154" customFormat="1" ht="18.75" customHeight="1">
      <c r="A39" s="151"/>
      <c r="B39" s="151"/>
      <c r="D39" s="151"/>
      <c r="E39" s="155" t="s">
        <v>218</v>
      </c>
      <c r="F39" s="156"/>
      <c r="G39" s="157" t="s">
        <v>219</v>
      </c>
      <c r="H39" s="159"/>
      <c r="I39" s="242" t="s">
        <v>135</v>
      </c>
      <c r="J39" s="243"/>
      <c r="K39" s="244"/>
    </row>
    <row r="40" spans="1:16" s="154" customFormat="1" ht="15.75" customHeight="1">
      <c r="A40" s="151"/>
      <c r="B40" s="151"/>
      <c r="D40" s="151"/>
      <c r="E40" s="160" t="s">
        <v>220</v>
      </c>
      <c r="F40" s="161"/>
      <c r="G40" s="162" t="s">
        <v>221</v>
      </c>
      <c r="H40" s="163"/>
      <c r="I40" s="245" t="s">
        <v>136</v>
      </c>
      <c r="J40" s="246"/>
      <c r="K40" s="247"/>
    </row>
    <row r="41" spans="1:16" s="154" customFormat="1" ht="8.25" customHeight="1">
      <c r="A41" s="151"/>
      <c r="B41" s="151"/>
      <c r="C41" s="164"/>
      <c r="D41" s="151"/>
    </row>
    <row r="42" spans="1:16" s="142" customFormat="1" ht="18.75" customHeight="1">
      <c r="A42" s="141"/>
      <c r="B42" s="141"/>
      <c r="C42" s="143"/>
      <c r="D42" s="143"/>
      <c r="E42" s="143"/>
      <c r="F42" s="143"/>
      <c r="G42" s="143"/>
      <c r="H42" s="143"/>
      <c r="I42" s="143"/>
      <c r="J42" s="143"/>
      <c r="K42" s="143"/>
      <c r="L42" s="143"/>
      <c r="M42" s="143"/>
      <c r="N42" s="140"/>
      <c r="O42" s="143"/>
      <c r="P42" s="143"/>
    </row>
    <row r="43" spans="1:16" s="142" customFormat="1" ht="17.25" customHeight="1">
      <c r="A43" s="141" t="s">
        <v>137</v>
      </c>
      <c r="B43" s="141"/>
      <c r="C43" s="141"/>
      <c r="D43" s="231"/>
      <c r="E43" s="232"/>
      <c r="F43" s="165" t="s">
        <v>138</v>
      </c>
      <c r="G43" s="165" t="s">
        <v>139</v>
      </c>
      <c r="H43" s="165" t="s">
        <v>140</v>
      </c>
      <c r="I43" s="235"/>
      <c r="J43" s="235"/>
      <c r="K43" s="235"/>
      <c r="L43" s="141"/>
      <c r="M43" s="141"/>
      <c r="N43" s="143"/>
    </row>
    <row r="44" spans="1:16" s="142" customFormat="1" ht="17.25" customHeight="1">
      <c r="A44" s="141"/>
      <c r="B44" s="141"/>
      <c r="C44" s="141"/>
      <c r="D44" s="239" t="s">
        <v>141</v>
      </c>
      <c r="E44" s="240"/>
      <c r="F44" s="165" t="s">
        <v>142</v>
      </c>
      <c r="G44" s="165" t="s">
        <v>143</v>
      </c>
      <c r="H44" s="165" t="s">
        <v>144</v>
      </c>
      <c r="I44" s="142" t="s">
        <v>222</v>
      </c>
      <c r="K44" s="141"/>
      <c r="L44" s="141"/>
      <c r="M44" s="141"/>
    </row>
    <row r="45" spans="1:16" s="142" customFormat="1" ht="17.25" customHeight="1">
      <c r="A45" s="141"/>
      <c r="B45" s="141"/>
      <c r="C45" s="141"/>
      <c r="D45" s="239" t="s">
        <v>145</v>
      </c>
      <c r="E45" s="240"/>
      <c r="F45" s="165" t="s">
        <v>146</v>
      </c>
      <c r="G45" s="165" t="s">
        <v>147</v>
      </c>
      <c r="H45" s="165" t="s">
        <v>148</v>
      </c>
      <c r="I45" s="151"/>
      <c r="J45" s="141"/>
      <c r="K45" s="141"/>
      <c r="L45" s="141"/>
      <c r="M45" s="141"/>
    </row>
    <row r="46" spans="1:16" s="142" customFormat="1" ht="18.75" customHeight="1">
      <c r="A46" s="141"/>
      <c r="B46" s="141"/>
      <c r="C46" s="143"/>
      <c r="D46" s="143"/>
      <c r="E46" s="143"/>
      <c r="F46" s="143"/>
      <c r="G46" s="143"/>
      <c r="H46" s="143"/>
      <c r="I46" s="143"/>
      <c r="J46" s="143"/>
      <c r="K46" s="143"/>
      <c r="L46" s="143"/>
      <c r="M46" s="143"/>
      <c r="O46" s="143"/>
      <c r="P46" s="143"/>
    </row>
    <row r="47" spans="1:16" s="142" customFormat="1" ht="17.25" customHeight="1">
      <c r="A47" s="141" t="s">
        <v>149</v>
      </c>
      <c r="B47" s="141"/>
      <c r="C47" s="144" t="s">
        <v>150</v>
      </c>
      <c r="D47" s="144"/>
      <c r="E47" s="144"/>
      <c r="F47" s="144"/>
      <c r="G47" s="144"/>
      <c r="H47" s="144"/>
      <c r="I47" s="144"/>
      <c r="J47" s="143"/>
      <c r="K47" s="143"/>
      <c r="L47" s="143"/>
      <c r="M47" s="143"/>
      <c r="N47" s="143"/>
      <c r="O47" s="143"/>
      <c r="P47" s="143"/>
    </row>
    <row r="48" spans="1:16" s="142" customFormat="1" ht="17.25" customHeight="1">
      <c r="A48" s="141"/>
      <c r="B48" s="141"/>
      <c r="C48" s="166" t="s">
        <v>151</v>
      </c>
      <c r="D48" s="166"/>
      <c r="E48" s="166"/>
      <c r="F48" s="144"/>
      <c r="G48" s="144"/>
      <c r="H48" s="144"/>
      <c r="I48" s="144"/>
      <c r="J48" s="143"/>
      <c r="K48" s="143"/>
      <c r="L48" s="143"/>
      <c r="M48" s="143"/>
      <c r="N48" s="143"/>
      <c r="O48" s="143"/>
      <c r="P48" s="143"/>
    </row>
    <row r="49" spans="1:16" s="142" customFormat="1" ht="18.75" customHeight="1">
      <c r="A49" s="141"/>
      <c r="B49" s="141"/>
      <c r="C49" s="166"/>
      <c r="D49" s="166"/>
      <c r="E49" s="166"/>
      <c r="F49" s="144"/>
      <c r="G49" s="144"/>
      <c r="H49" s="144"/>
      <c r="I49" s="144"/>
      <c r="J49" s="143"/>
      <c r="K49" s="143"/>
      <c r="L49" s="143"/>
      <c r="M49" s="143"/>
      <c r="N49" s="143"/>
      <c r="O49" s="143"/>
      <c r="P49" s="143"/>
    </row>
    <row r="50" spans="1:16" s="142" customFormat="1" ht="17.25" customHeight="1">
      <c r="A50" s="141"/>
      <c r="B50" s="141"/>
      <c r="C50" s="143" t="s">
        <v>152</v>
      </c>
      <c r="D50" s="143"/>
      <c r="E50" s="143"/>
      <c r="F50" s="143"/>
      <c r="G50" s="143"/>
      <c r="H50" s="143"/>
      <c r="I50" s="143"/>
      <c r="J50" s="143"/>
      <c r="K50" s="143"/>
      <c r="L50" s="143"/>
      <c r="M50" s="143"/>
      <c r="N50" s="143"/>
      <c r="O50" s="143"/>
      <c r="P50" s="143"/>
    </row>
    <row r="51" spans="1:16" s="142" customFormat="1" ht="18.75">
      <c r="A51" s="141"/>
      <c r="B51" s="141"/>
      <c r="C51" s="143"/>
      <c r="D51" s="143"/>
      <c r="E51" s="143"/>
      <c r="F51" s="143"/>
      <c r="G51" s="143"/>
      <c r="H51" s="143"/>
      <c r="I51" s="143"/>
      <c r="J51" s="143"/>
      <c r="K51" s="143"/>
      <c r="L51" s="143"/>
      <c r="M51" s="143"/>
      <c r="N51" s="143"/>
      <c r="O51" s="143"/>
      <c r="P51" s="143"/>
    </row>
    <row r="52" spans="1:16" s="142" customFormat="1" ht="18.75">
      <c r="A52" s="141"/>
      <c r="B52" s="141"/>
      <c r="C52" s="143" t="s">
        <v>153</v>
      </c>
      <c r="D52" s="143"/>
      <c r="E52" s="143"/>
      <c r="F52" s="143"/>
      <c r="G52" s="143"/>
      <c r="H52" s="143"/>
      <c r="I52" s="143"/>
      <c r="J52" s="143"/>
      <c r="K52" s="143"/>
      <c r="L52" s="143"/>
      <c r="M52" s="143"/>
      <c r="N52" s="143"/>
      <c r="O52" s="143"/>
      <c r="P52" s="143"/>
    </row>
    <row r="53" spans="1:16" s="142" customFormat="1" ht="18.75">
      <c r="A53" s="141"/>
      <c r="B53" s="141"/>
      <c r="C53" s="143"/>
      <c r="D53" s="143" t="s">
        <v>154</v>
      </c>
      <c r="E53" s="143"/>
      <c r="F53" s="143"/>
      <c r="G53" s="143"/>
      <c r="H53" s="143"/>
      <c r="I53" s="143"/>
      <c r="J53" s="143"/>
      <c r="K53" s="143"/>
      <c r="L53" s="143"/>
      <c r="M53" s="143"/>
      <c r="N53" s="143"/>
      <c r="O53" s="143"/>
      <c r="P53" s="143"/>
    </row>
    <row r="54" spans="1:16" s="142" customFormat="1" ht="18.75">
      <c r="A54" s="141"/>
      <c r="B54" s="141"/>
      <c r="C54" s="143"/>
      <c r="D54" s="143"/>
      <c r="E54" s="143"/>
      <c r="F54" s="143"/>
      <c r="G54" s="143"/>
      <c r="H54" s="143"/>
      <c r="I54" s="143"/>
      <c r="J54" s="143"/>
      <c r="K54" s="143"/>
      <c r="L54" s="143"/>
      <c r="M54" s="143"/>
      <c r="N54" s="143"/>
      <c r="O54" s="143"/>
      <c r="P54" s="143"/>
    </row>
    <row r="55" spans="1:16" s="142" customFormat="1" ht="18.75">
      <c r="A55" s="141"/>
      <c r="B55" s="141"/>
      <c r="C55" s="143" t="s">
        <v>155</v>
      </c>
      <c r="D55" s="143"/>
      <c r="E55" s="143"/>
      <c r="F55" s="143"/>
      <c r="G55" s="143"/>
      <c r="H55" s="143"/>
      <c r="I55" s="143"/>
      <c r="J55" s="143"/>
      <c r="K55" s="143"/>
      <c r="L55" s="143"/>
      <c r="M55" s="143"/>
      <c r="N55" s="143"/>
      <c r="O55" s="143"/>
      <c r="P55" s="143"/>
    </row>
    <row r="56" spans="1:16" s="142" customFormat="1" ht="18.75">
      <c r="A56" s="141"/>
      <c r="B56" s="141"/>
      <c r="C56" s="143"/>
      <c r="D56" s="143"/>
      <c r="E56" s="248" t="s">
        <v>223</v>
      </c>
      <c r="F56" s="248"/>
      <c r="G56" s="248"/>
      <c r="H56" s="248"/>
      <c r="I56" s="248"/>
      <c r="J56" s="248"/>
      <c r="K56" s="248"/>
      <c r="L56" s="248"/>
      <c r="M56" s="248"/>
      <c r="N56" s="143"/>
      <c r="O56" s="143"/>
      <c r="P56" s="143"/>
    </row>
    <row r="57" spans="1:16" s="142" customFormat="1" ht="18.75">
      <c r="A57" s="141"/>
      <c r="B57" s="141"/>
      <c r="C57" s="143"/>
      <c r="D57" s="143"/>
      <c r="E57" s="248"/>
      <c r="F57" s="248"/>
      <c r="G57" s="248"/>
      <c r="H57" s="248"/>
      <c r="I57" s="248"/>
      <c r="J57" s="248"/>
      <c r="K57" s="248"/>
      <c r="L57" s="248"/>
      <c r="M57" s="248"/>
      <c r="N57" s="143"/>
      <c r="O57" s="143"/>
      <c r="P57" s="143"/>
    </row>
    <row r="58" spans="1:16" s="142" customFormat="1" ht="17.25" customHeight="1">
      <c r="A58" s="141"/>
      <c r="B58" s="141"/>
      <c r="C58" s="143" t="s">
        <v>157</v>
      </c>
      <c r="D58" s="143"/>
      <c r="E58" s="143"/>
      <c r="F58" s="143"/>
      <c r="G58" s="143"/>
      <c r="H58" s="143"/>
      <c r="I58" s="143"/>
      <c r="J58" s="143"/>
      <c r="K58" s="143"/>
      <c r="L58" s="143"/>
      <c r="M58" s="143"/>
      <c r="N58" s="143"/>
      <c r="O58" s="143"/>
      <c r="P58" s="143"/>
    </row>
    <row r="59" spans="1:16" s="142" customFormat="1" ht="17.25" customHeight="1">
      <c r="A59" s="141"/>
      <c r="B59" s="141"/>
      <c r="C59" s="143" t="s">
        <v>185</v>
      </c>
      <c r="D59" s="143"/>
      <c r="E59" s="143"/>
      <c r="F59" s="143"/>
      <c r="G59" s="143"/>
      <c r="H59" s="143"/>
      <c r="I59" s="143"/>
      <c r="J59" s="143"/>
      <c r="K59" s="143"/>
      <c r="L59" s="143"/>
      <c r="M59" s="143"/>
      <c r="N59" s="143"/>
      <c r="O59" s="143"/>
      <c r="P59" s="143"/>
    </row>
    <row r="60" spans="1:16" s="142" customFormat="1" ht="18.75" customHeight="1">
      <c r="A60" s="141"/>
      <c r="B60" s="141"/>
      <c r="C60" s="143"/>
      <c r="D60" s="143"/>
      <c r="E60" s="143"/>
      <c r="F60" s="143"/>
      <c r="G60" s="143"/>
      <c r="H60" s="143"/>
      <c r="I60" s="143"/>
      <c r="J60" s="143"/>
      <c r="K60" s="143"/>
      <c r="L60" s="143"/>
      <c r="M60" s="143"/>
      <c r="N60" s="143"/>
      <c r="O60" s="143"/>
      <c r="P60" s="143"/>
    </row>
    <row r="61" spans="1:16" s="142" customFormat="1" ht="17.25" customHeight="1">
      <c r="A61" s="141" t="s">
        <v>158</v>
      </c>
      <c r="B61" s="141"/>
      <c r="C61" s="249" t="s">
        <v>224</v>
      </c>
      <c r="D61" s="249"/>
      <c r="E61" s="249"/>
      <c r="F61" s="249"/>
      <c r="G61" s="249"/>
      <c r="H61" s="249"/>
      <c r="I61" s="249"/>
      <c r="J61" s="249"/>
      <c r="K61" s="249"/>
      <c r="L61" s="249"/>
      <c r="M61" s="249"/>
      <c r="N61" s="143"/>
      <c r="O61" s="143"/>
      <c r="P61" s="143"/>
    </row>
    <row r="62" spans="1:16" s="142" customFormat="1" ht="17.25" customHeight="1">
      <c r="A62" s="141"/>
      <c r="B62" s="141"/>
      <c r="C62" s="249"/>
      <c r="D62" s="249"/>
      <c r="E62" s="249"/>
      <c r="F62" s="249"/>
      <c r="G62" s="249"/>
      <c r="H62" s="249"/>
      <c r="I62" s="249"/>
      <c r="J62" s="249"/>
      <c r="K62" s="249"/>
      <c r="L62" s="249"/>
      <c r="M62" s="249"/>
      <c r="N62" s="143"/>
      <c r="O62" s="143"/>
      <c r="P62" s="143"/>
    </row>
    <row r="63" spans="1:16" s="142" customFormat="1" ht="17.25" customHeight="1">
      <c r="A63" s="141"/>
      <c r="B63" s="141"/>
      <c r="C63" s="236" t="s">
        <v>225</v>
      </c>
      <c r="D63" s="234"/>
      <c r="E63" s="234"/>
      <c r="F63" s="237"/>
      <c r="G63" s="234"/>
      <c r="H63" s="234"/>
      <c r="I63" s="234"/>
      <c r="J63" s="234"/>
      <c r="K63" s="234"/>
      <c r="L63" s="234"/>
      <c r="M63" s="234"/>
      <c r="N63" s="143"/>
      <c r="O63" s="143"/>
      <c r="P63" s="143"/>
    </row>
    <row r="64" spans="1:16" s="142" customFormat="1" ht="19.5" thickBot="1">
      <c r="A64" s="141"/>
      <c r="B64" s="141"/>
      <c r="C64" s="167" t="s">
        <v>159</v>
      </c>
      <c r="D64" s="141"/>
      <c r="E64" s="141"/>
      <c r="F64" s="141"/>
      <c r="G64" s="141"/>
      <c r="H64" s="141"/>
      <c r="I64" s="141"/>
      <c r="J64" s="141"/>
      <c r="K64" s="141"/>
      <c r="L64" s="143"/>
      <c r="M64" s="143"/>
      <c r="N64" s="143"/>
    </row>
    <row r="65" spans="1:16" s="142" customFormat="1" ht="18.75" customHeight="1">
      <c r="A65" s="141"/>
      <c r="B65" s="141"/>
      <c r="C65" s="168" t="s">
        <v>160</v>
      </c>
      <c r="D65" s="169"/>
      <c r="E65" s="169"/>
      <c r="F65" s="169"/>
      <c r="G65" s="169"/>
      <c r="H65" s="169"/>
      <c r="I65" s="169"/>
      <c r="J65" s="169"/>
      <c r="K65" s="169" t="s">
        <v>226</v>
      </c>
      <c r="L65" s="169"/>
      <c r="M65" s="170"/>
    </row>
    <row r="66" spans="1:16" s="142" customFormat="1" ht="33" customHeight="1">
      <c r="A66" s="141"/>
      <c r="B66" s="141"/>
      <c r="C66" s="171" t="s">
        <v>227</v>
      </c>
      <c r="D66" s="151"/>
      <c r="E66" s="151"/>
      <c r="F66" s="151"/>
      <c r="G66" s="151"/>
      <c r="H66" s="151"/>
      <c r="I66" s="151"/>
      <c r="J66" s="151"/>
      <c r="K66" s="151"/>
      <c r="L66" s="151"/>
      <c r="M66" s="172"/>
    </row>
    <row r="67" spans="1:16" s="142" customFormat="1" ht="18.75" customHeight="1" thickBot="1">
      <c r="A67" s="141"/>
      <c r="B67" s="141"/>
      <c r="C67" s="173" t="s">
        <v>161</v>
      </c>
      <c r="D67" s="174"/>
      <c r="E67" s="174"/>
      <c r="F67" s="174"/>
      <c r="G67" s="174"/>
      <c r="H67" s="174"/>
      <c r="I67" s="174"/>
      <c r="J67" s="174"/>
      <c r="K67" s="174"/>
      <c r="L67" s="174"/>
      <c r="M67" s="175"/>
    </row>
    <row r="68" spans="1:16" s="142" customFormat="1" ht="18.75" customHeight="1">
      <c r="A68" s="141"/>
      <c r="B68" s="141"/>
      <c r="C68" s="143"/>
      <c r="D68" s="143"/>
      <c r="E68" s="143"/>
      <c r="F68" s="143"/>
      <c r="G68" s="143"/>
      <c r="H68" s="143"/>
      <c r="I68" s="143"/>
      <c r="J68" s="143"/>
      <c r="K68" s="143"/>
      <c r="L68" s="143"/>
      <c r="M68" s="143"/>
      <c r="N68" s="143"/>
      <c r="O68" s="143"/>
      <c r="P68" s="143"/>
    </row>
    <row r="69" spans="1:16" s="142" customFormat="1" ht="17.25" customHeight="1">
      <c r="A69" s="141" t="s">
        <v>162</v>
      </c>
      <c r="B69" s="141"/>
      <c r="C69" s="140"/>
      <c r="D69" s="143" t="s">
        <v>163</v>
      </c>
      <c r="E69" s="143"/>
      <c r="F69" s="143"/>
      <c r="G69" s="143"/>
      <c r="H69" s="143"/>
      <c r="I69" s="143"/>
      <c r="J69" s="143"/>
      <c r="K69" s="143"/>
      <c r="L69" s="141"/>
      <c r="M69" s="141"/>
    </row>
    <row r="70" spans="1:16" s="142" customFormat="1" ht="18.75" customHeight="1">
      <c r="A70" s="141"/>
      <c r="B70" s="141"/>
      <c r="C70" s="143"/>
      <c r="D70" s="143"/>
      <c r="E70" s="143"/>
      <c r="F70" s="143"/>
      <c r="G70" s="143"/>
      <c r="H70" s="143"/>
      <c r="I70" s="143"/>
      <c r="J70" s="143"/>
      <c r="K70" s="143"/>
      <c r="L70" s="143"/>
      <c r="M70" s="143"/>
      <c r="N70" s="143"/>
      <c r="O70" s="143"/>
      <c r="P70" s="143"/>
    </row>
    <row r="71" spans="1:16" s="142" customFormat="1" ht="17.25" customHeight="1">
      <c r="A71" s="141" t="s">
        <v>164</v>
      </c>
      <c r="B71" s="141"/>
      <c r="C71" s="143" t="s">
        <v>228</v>
      </c>
      <c r="D71" s="143"/>
      <c r="E71" s="143"/>
      <c r="F71" s="143"/>
      <c r="G71" s="143"/>
      <c r="H71" s="143"/>
      <c r="I71" s="143"/>
      <c r="J71" s="143"/>
      <c r="K71" s="143"/>
      <c r="L71" s="141"/>
      <c r="M71" s="141"/>
    </row>
    <row r="72" spans="1:16" s="142" customFormat="1" ht="17.25" customHeight="1">
      <c r="A72" s="141"/>
      <c r="B72" s="141"/>
      <c r="C72" s="143" t="s">
        <v>229</v>
      </c>
      <c r="D72" s="143"/>
      <c r="E72" s="143"/>
      <c r="F72" s="143"/>
      <c r="G72" s="143"/>
      <c r="H72" s="143"/>
      <c r="I72" s="143"/>
      <c r="J72" s="143"/>
      <c r="K72" s="143"/>
      <c r="L72" s="141"/>
      <c r="M72" s="176"/>
    </row>
    <row r="73" spans="1:16" s="142" customFormat="1" ht="17.25" customHeight="1">
      <c r="A73" s="141"/>
      <c r="B73" s="141"/>
      <c r="C73" s="177" t="s">
        <v>165</v>
      </c>
      <c r="D73" s="178"/>
      <c r="E73" s="178"/>
      <c r="F73" s="178"/>
      <c r="G73" s="143"/>
      <c r="H73" s="143"/>
      <c r="I73" s="143"/>
      <c r="J73" s="143"/>
      <c r="K73" s="143"/>
      <c r="L73" s="141"/>
      <c r="M73" s="141"/>
    </row>
    <row r="74" spans="1:16" s="142" customFormat="1" ht="30.75" customHeight="1">
      <c r="A74" s="141"/>
      <c r="B74" s="141"/>
      <c r="C74" s="179" t="s">
        <v>230</v>
      </c>
      <c r="D74" s="143"/>
      <c r="E74" s="143"/>
      <c r="F74" s="143"/>
      <c r="G74" s="143"/>
      <c r="H74" s="143"/>
      <c r="J74" s="180" t="s">
        <v>231</v>
      </c>
      <c r="L74" s="141"/>
      <c r="M74" s="141"/>
    </row>
    <row r="75" spans="1:16" s="142" customFormat="1" ht="30.75" customHeight="1">
      <c r="A75" s="141"/>
      <c r="B75" s="141"/>
      <c r="D75" s="143"/>
      <c r="E75" s="143"/>
      <c r="F75" s="143"/>
      <c r="G75" s="143"/>
      <c r="H75" s="143"/>
      <c r="J75" s="143"/>
      <c r="K75" s="143"/>
      <c r="L75" s="141"/>
      <c r="M75" s="141"/>
    </row>
    <row r="76" spans="1:16" s="142" customFormat="1" ht="30.75" customHeight="1">
      <c r="A76" s="141"/>
      <c r="B76" s="141"/>
      <c r="D76" s="143"/>
      <c r="E76" s="143"/>
      <c r="F76" s="143"/>
      <c r="G76" s="143"/>
      <c r="H76" s="143"/>
      <c r="J76" s="143"/>
      <c r="K76" s="143"/>
      <c r="L76" s="141"/>
      <c r="M76" s="141"/>
    </row>
    <row r="77" spans="1:16" s="142" customFormat="1" ht="30.75" customHeight="1">
      <c r="A77" s="141"/>
      <c r="B77" s="141"/>
      <c r="C77" s="179"/>
      <c r="D77" s="143"/>
      <c r="E77" s="143"/>
      <c r="F77" s="176"/>
      <c r="G77" s="143"/>
      <c r="H77" s="143"/>
      <c r="I77" s="180"/>
      <c r="J77" s="143"/>
      <c r="K77" s="143"/>
      <c r="L77" s="141"/>
      <c r="M77" s="141"/>
    </row>
    <row r="78" spans="1:16" s="142" customFormat="1" ht="30.75" customHeight="1">
      <c r="A78" s="141"/>
      <c r="B78" s="141"/>
      <c r="C78" s="179"/>
      <c r="D78" s="143"/>
      <c r="E78" s="143"/>
      <c r="F78" s="143"/>
      <c r="G78" s="143"/>
      <c r="H78" s="143"/>
      <c r="I78" s="180"/>
      <c r="J78" s="143"/>
      <c r="K78" s="143"/>
      <c r="L78" s="141"/>
      <c r="M78" s="141"/>
    </row>
    <row r="79" spans="1:16" s="142" customFormat="1" ht="30.75" customHeight="1">
      <c r="A79" s="141"/>
      <c r="B79" s="141"/>
      <c r="C79" s="179"/>
      <c r="D79" s="143"/>
      <c r="E79" s="143"/>
      <c r="F79" s="143"/>
      <c r="G79" s="143"/>
      <c r="H79" s="143"/>
      <c r="I79" s="180"/>
      <c r="J79" s="143"/>
      <c r="K79" s="143"/>
      <c r="L79" s="141"/>
      <c r="M79" s="141"/>
    </row>
    <row r="80" spans="1:16" s="142" customFormat="1" ht="18.75" customHeight="1">
      <c r="A80" s="141" t="s">
        <v>166</v>
      </c>
      <c r="B80" s="141"/>
      <c r="C80" s="143" t="s">
        <v>167</v>
      </c>
      <c r="D80" s="141"/>
      <c r="E80" s="141"/>
      <c r="F80" s="141"/>
      <c r="G80" s="141"/>
      <c r="H80" s="141"/>
      <c r="I80" s="141"/>
      <c r="J80" s="141"/>
      <c r="K80" s="141"/>
      <c r="L80" s="141"/>
      <c r="M80" s="141"/>
    </row>
    <row r="81" spans="1:13" s="142" customFormat="1" ht="28.5">
      <c r="A81" s="241" t="s">
        <v>168</v>
      </c>
      <c r="B81" s="241"/>
      <c r="C81" s="241"/>
      <c r="D81" s="241"/>
      <c r="E81" s="241"/>
      <c r="F81" s="241"/>
      <c r="G81" s="241"/>
      <c r="H81" s="241"/>
      <c r="I81" s="241"/>
      <c r="J81" s="241"/>
      <c r="K81" s="241"/>
      <c r="L81" s="241"/>
      <c r="M81" s="241"/>
    </row>
    <row r="82" spans="1:13" s="142" customFormat="1" ht="14.25">
      <c r="A82" s="140"/>
      <c r="B82" s="140"/>
      <c r="C82" s="140"/>
      <c r="D82" s="140"/>
      <c r="E82" s="140"/>
      <c r="F82" s="140"/>
      <c r="G82" s="140"/>
      <c r="H82" s="140"/>
      <c r="I82" s="140"/>
      <c r="J82" s="140"/>
      <c r="K82" s="140"/>
      <c r="L82" s="140"/>
      <c r="M82" s="140"/>
    </row>
    <row r="83" spans="1:13" s="142" customFormat="1" ht="18.75">
      <c r="A83" s="141" t="s">
        <v>109</v>
      </c>
      <c r="B83" s="141"/>
      <c r="C83" s="141" t="s">
        <v>169</v>
      </c>
      <c r="D83" s="141"/>
      <c r="E83" s="141"/>
      <c r="F83" s="141"/>
      <c r="G83" s="141"/>
      <c r="H83" s="141"/>
      <c r="I83" s="141"/>
      <c r="J83" s="141"/>
      <c r="K83" s="141"/>
      <c r="L83" s="141"/>
      <c r="M83" s="141"/>
    </row>
    <row r="84" spans="1:13" ht="18.75">
      <c r="A84" s="141"/>
      <c r="B84" s="141"/>
      <c r="C84" s="141" t="s">
        <v>111</v>
      </c>
      <c r="D84" s="141"/>
      <c r="E84" s="141"/>
      <c r="F84" s="141"/>
      <c r="G84" s="141"/>
      <c r="H84" s="141"/>
      <c r="I84" s="141"/>
      <c r="J84" s="141"/>
      <c r="K84" s="141"/>
      <c r="L84" s="141"/>
      <c r="M84" s="141"/>
    </row>
    <row r="85" spans="1:13" ht="18.75">
      <c r="A85" s="141"/>
      <c r="B85" s="141"/>
      <c r="C85" s="141"/>
      <c r="D85" s="141"/>
      <c r="E85" s="141"/>
      <c r="F85" s="141"/>
      <c r="G85" s="141"/>
      <c r="H85" s="141"/>
      <c r="I85" s="141"/>
      <c r="J85" s="141"/>
      <c r="K85" s="141"/>
      <c r="L85" s="141"/>
      <c r="M85" s="141"/>
    </row>
    <row r="86" spans="1:13" ht="18.75">
      <c r="A86" s="141" t="s">
        <v>112</v>
      </c>
      <c r="B86" s="141"/>
      <c r="C86" s="141" t="s">
        <v>113</v>
      </c>
      <c r="D86" s="141"/>
      <c r="E86" s="141"/>
      <c r="F86" s="141"/>
      <c r="G86" s="141"/>
      <c r="H86" s="141"/>
      <c r="I86" s="141"/>
      <c r="J86" s="141"/>
      <c r="K86" s="141"/>
      <c r="L86" s="141"/>
      <c r="M86" s="141"/>
    </row>
    <row r="87" spans="1:13" ht="18.75">
      <c r="A87" s="141"/>
      <c r="B87" s="141"/>
      <c r="C87" s="143"/>
      <c r="D87" s="143"/>
      <c r="E87" s="143"/>
      <c r="F87" s="143"/>
      <c r="G87" s="143"/>
      <c r="H87" s="143"/>
      <c r="I87" s="143"/>
      <c r="J87" s="143"/>
      <c r="K87" s="143"/>
      <c r="L87" s="143"/>
      <c r="M87" s="143"/>
    </row>
    <row r="88" spans="1:13" ht="18.75">
      <c r="A88" s="141" t="s">
        <v>114</v>
      </c>
      <c r="B88" s="141"/>
      <c r="C88" s="143" t="s">
        <v>115</v>
      </c>
      <c r="D88" s="141"/>
      <c r="E88" s="141"/>
      <c r="F88" s="141"/>
      <c r="G88" s="141"/>
      <c r="H88" s="141"/>
      <c r="I88" s="141"/>
      <c r="J88" s="141"/>
      <c r="K88" s="141"/>
      <c r="L88" s="141"/>
      <c r="M88" s="141"/>
    </row>
    <row r="89" spans="1:13" ht="18.75">
      <c r="A89" s="141"/>
      <c r="B89" s="141"/>
      <c r="C89" s="143"/>
      <c r="D89" s="143"/>
      <c r="E89" s="143"/>
      <c r="F89" s="143"/>
      <c r="G89" s="143"/>
      <c r="H89" s="143"/>
      <c r="I89" s="143"/>
      <c r="J89" s="143"/>
      <c r="K89" s="143"/>
      <c r="L89" s="143"/>
      <c r="M89" s="143"/>
    </row>
    <row r="90" spans="1:13" ht="18.75">
      <c r="A90" s="141" t="s">
        <v>116</v>
      </c>
      <c r="B90" s="141"/>
      <c r="C90" s="143" t="s">
        <v>117</v>
      </c>
      <c r="D90" s="141"/>
      <c r="E90" s="141"/>
      <c r="F90" s="141"/>
      <c r="G90" s="141"/>
      <c r="H90" s="141"/>
      <c r="I90" s="141"/>
      <c r="J90" s="141"/>
      <c r="K90" s="141"/>
      <c r="L90" s="141"/>
      <c r="M90" s="141"/>
    </row>
    <row r="91" spans="1:13" ht="18.75">
      <c r="A91" s="141"/>
      <c r="B91" s="141"/>
      <c r="C91" s="143"/>
      <c r="D91" s="143"/>
      <c r="E91" s="143"/>
      <c r="F91" s="143"/>
      <c r="G91" s="143"/>
      <c r="H91" s="143"/>
      <c r="I91" s="143"/>
      <c r="J91" s="143"/>
      <c r="K91" s="143"/>
      <c r="L91" s="143"/>
      <c r="M91" s="143"/>
    </row>
    <row r="92" spans="1:13" ht="18.75">
      <c r="A92" s="141" t="s">
        <v>118</v>
      </c>
      <c r="B92" s="141"/>
      <c r="C92" s="143" t="s">
        <v>119</v>
      </c>
      <c r="D92" s="141"/>
      <c r="E92" s="141"/>
      <c r="F92" s="141"/>
      <c r="G92" s="141"/>
      <c r="H92" s="141"/>
      <c r="I92" s="141"/>
      <c r="J92" s="141"/>
      <c r="K92" s="141"/>
      <c r="L92" s="141"/>
      <c r="M92" s="141"/>
    </row>
    <row r="93" spans="1:13" ht="18.75">
      <c r="A93" s="141"/>
      <c r="B93" s="141"/>
      <c r="C93" s="143"/>
      <c r="D93" s="143"/>
      <c r="E93" s="143"/>
      <c r="F93" s="143"/>
      <c r="G93" s="143"/>
      <c r="H93" s="143"/>
      <c r="I93" s="143"/>
      <c r="J93" s="143"/>
      <c r="K93" s="143"/>
      <c r="L93" s="143"/>
      <c r="M93" s="143"/>
    </row>
    <row r="94" spans="1:13" ht="18.75">
      <c r="A94" s="141" t="s">
        <v>120</v>
      </c>
      <c r="B94" s="141"/>
      <c r="C94" s="143" t="s">
        <v>170</v>
      </c>
      <c r="D94" s="141"/>
      <c r="E94" s="141"/>
      <c r="F94" s="141"/>
      <c r="G94" s="141"/>
      <c r="H94" s="141"/>
      <c r="I94" s="141"/>
      <c r="J94" s="141"/>
      <c r="K94" s="141"/>
      <c r="L94" s="141"/>
      <c r="M94" s="141"/>
    </row>
    <row r="95" spans="1:13" ht="18.75">
      <c r="A95" s="141"/>
      <c r="B95" s="141"/>
      <c r="C95" s="143"/>
      <c r="D95" s="143"/>
      <c r="E95" s="143"/>
      <c r="F95" s="143"/>
      <c r="G95" s="143"/>
      <c r="H95" s="143"/>
      <c r="I95" s="143"/>
      <c r="J95" s="143"/>
      <c r="K95" s="143"/>
      <c r="L95" s="143"/>
      <c r="M95" s="143"/>
    </row>
    <row r="96" spans="1:13" ht="18.75">
      <c r="A96" s="141" t="s">
        <v>121</v>
      </c>
      <c r="B96" s="141"/>
      <c r="C96" s="143" t="s">
        <v>171</v>
      </c>
      <c r="D96" s="141"/>
      <c r="E96" s="141"/>
      <c r="F96" s="141"/>
      <c r="G96" s="141"/>
      <c r="H96" s="141"/>
      <c r="I96" s="141"/>
      <c r="J96" s="141"/>
      <c r="K96" s="141"/>
      <c r="L96" s="141"/>
      <c r="M96" s="141"/>
    </row>
    <row r="97" spans="1:13" ht="18.75">
      <c r="A97" s="141"/>
      <c r="B97" s="141"/>
      <c r="C97" s="143"/>
      <c r="D97" s="143"/>
      <c r="E97" s="143"/>
      <c r="F97" s="143"/>
      <c r="G97" s="143"/>
      <c r="H97" s="143"/>
      <c r="I97" s="143"/>
      <c r="J97" s="143"/>
      <c r="K97" s="143"/>
      <c r="L97" s="143"/>
      <c r="M97" s="143"/>
    </row>
    <row r="98" spans="1:13" ht="18.75">
      <c r="A98" s="141" t="s">
        <v>123</v>
      </c>
      <c r="B98" s="141"/>
      <c r="C98" s="143" t="s">
        <v>172</v>
      </c>
      <c r="D98" s="141"/>
      <c r="E98" s="141"/>
      <c r="F98" s="141"/>
      <c r="G98" s="141"/>
      <c r="H98" s="141"/>
      <c r="I98" s="141"/>
      <c r="J98" s="141"/>
      <c r="K98" s="141"/>
      <c r="L98" s="141"/>
      <c r="M98" s="141"/>
    </row>
    <row r="99" spans="1:13" ht="18.75">
      <c r="A99" s="141"/>
      <c r="B99" s="141"/>
      <c r="C99" s="143" t="s">
        <v>125</v>
      </c>
      <c r="D99" s="141"/>
      <c r="E99" s="141"/>
      <c r="F99" s="141"/>
      <c r="G99" s="141"/>
      <c r="H99" s="141"/>
      <c r="I99" s="141"/>
      <c r="J99" s="141"/>
      <c r="K99" s="141"/>
      <c r="L99" s="141"/>
      <c r="M99" s="141"/>
    </row>
    <row r="100" spans="1:13" ht="18.75">
      <c r="A100" s="141"/>
      <c r="B100" s="141"/>
      <c r="C100" s="143" t="s">
        <v>126</v>
      </c>
      <c r="D100" s="141"/>
      <c r="E100" s="141"/>
      <c r="F100" s="141"/>
      <c r="G100" s="141"/>
      <c r="H100" s="141"/>
      <c r="I100" s="141"/>
      <c r="J100" s="141"/>
      <c r="K100" s="141"/>
      <c r="L100" s="141"/>
      <c r="M100" s="141"/>
    </row>
    <row r="101" spans="1:13" ht="18.75">
      <c r="A101" s="141"/>
      <c r="B101" s="141"/>
      <c r="C101" s="143"/>
      <c r="D101" s="143"/>
      <c r="E101" s="143"/>
      <c r="F101" s="143"/>
      <c r="G101" s="143"/>
      <c r="H101" s="143"/>
      <c r="I101" s="143"/>
      <c r="J101" s="143"/>
      <c r="K101" s="143"/>
      <c r="L101" s="143"/>
      <c r="M101" s="143"/>
    </row>
    <row r="102" spans="1:13" ht="18.75">
      <c r="A102" s="141" t="s">
        <v>127</v>
      </c>
      <c r="B102" s="141"/>
      <c r="C102" s="143" t="s">
        <v>173</v>
      </c>
      <c r="D102" s="141"/>
      <c r="E102" s="141"/>
      <c r="F102" s="141"/>
      <c r="G102" s="141"/>
      <c r="H102" s="141"/>
      <c r="I102" s="141"/>
      <c r="J102" s="141"/>
      <c r="K102" s="141"/>
      <c r="L102" s="141"/>
      <c r="M102" s="141"/>
    </row>
    <row r="103" spans="1:13" ht="18.75">
      <c r="A103" s="141"/>
      <c r="B103" s="141"/>
      <c r="C103" s="143"/>
      <c r="D103" s="143"/>
      <c r="E103" s="143"/>
      <c r="F103" s="143"/>
      <c r="G103" s="143"/>
      <c r="H103" s="143"/>
      <c r="I103" s="143"/>
      <c r="J103" s="143"/>
      <c r="K103" s="143"/>
      <c r="L103" s="143"/>
      <c r="M103" s="143"/>
    </row>
    <row r="104" spans="1:13" ht="18.75">
      <c r="A104" s="141" t="s">
        <v>129</v>
      </c>
      <c r="B104" s="141"/>
      <c r="C104" s="250" t="s">
        <v>174</v>
      </c>
      <c r="D104" s="250"/>
      <c r="E104" s="251">
        <v>43843</v>
      </c>
      <c r="F104" s="251"/>
      <c r="G104" s="251"/>
    </row>
    <row r="105" spans="1:13" ht="18.75">
      <c r="A105" s="141"/>
      <c r="B105" s="141"/>
      <c r="C105" s="141"/>
      <c r="D105" s="141"/>
      <c r="E105" s="181"/>
      <c r="F105" s="182"/>
      <c r="G105" s="182"/>
      <c r="J105" s="141"/>
    </row>
    <row r="106" spans="1:13" ht="18.75">
      <c r="A106" s="141"/>
      <c r="B106" s="141"/>
      <c r="C106" s="250" t="s">
        <v>175</v>
      </c>
      <c r="D106" s="250"/>
      <c r="E106" s="251">
        <v>43848</v>
      </c>
      <c r="F106" s="251"/>
      <c r="G106" s="251"/>
      <c r="H106" s="141"/>
    </row>
    <row r="107" spans="1:13" ht="18.75">
      <c r="A107" s="141"/>
      <c r="B107" s="141"/>
      <c r="C107" s="154"/>
      <c r="D107" s="151"/>
      <c r="E107" s="181"/>
      <c r="F107" s="182"/>
      <c r="G107" s="182"/>
      <c r="J107" s="141"/>
    </row>
    <row r="108" spans="1:13" ht="18.75">
      <c r="A108" s="141"/>
      <c r="B108" s="141"/>
      <c r="C108" s="250" t="s">
        <v>176</v>
      </c>
      <c r="D108" s="250"/>
      <c r="E108" s="251">
        <v>43862</v>
      </c>
      <c r="F108" s="251"/>
      <c r="G108" s="251"/>
      <c r="J108" s="141"/>
    </row>
    <row r="109" spans="1:13" ht="18.75">
      <c r="A109" s="141"/>
      <c r="B109" s="141"/>
      <c r="C109" s="154"/>
      <c r="D109" s="151"/>
      <c r="E109" s="181"/>
      <c r="F109" s="181"/>
      <c r="G109" s="181"/>
      <c r="H109" s="141"/>
      <c r="I109" s="141"/>
      <c r="J109" s="141"/>
      <c r="K109" s="141"/>
    </row>
    <row r="110" spans="1:13" ht="18.75">
      <c r="A110" s="141"/>
      <c r="B110" s="141"/>
      <c r="C110" s="250" t="s">
        <v>177</v>
      </c>
      <c r="D110" s="250"/>
      <c r="E110" s="251">
        <v>43872</v>
      </c>
      <c r="F110" s="251"/>
      <c r="G110" s="251"/>
      <c r="H110" s="141"/>
      <c r="I110" s="141"/>
      <c r="J110" s="141"/>
      <c r="K110" s="141"/>
      <c r="L110" s="141"/>
      <c r="M110" s="141"/>
    </row>
    <row r="111" spans="1:13" ht="18.75">
      <c r="A111" s="141"/>
      <c r="B111" s="141"/>
      <c r="C111" s="141"/>
      <c r="D111" s="141"/>
      <c r="H111" s="141"/>
      <c r="I111" s="141"/>
      <c r="J111" s="141"/>
      <c r="K111" s="141"/>
      <c r="L111" s="141"/>
      <c r="M111" s="141"/>
    </row>
    <row r="112" spans="1:13" ht="18.75">
      <c r="A112" s="141" t="s">
        <v>130</v>
      </c>
      <c r="B112" s="141"/>
      <c r="C112" s="141"/>
      <c r="D112" s="154"/>
      <c r="E112" s="151" t="s">
        <v>178</v>
      </c>
      <c r="F112" s="144"/>
      <c r="G112" s="154"/>
      <c r="H112" s="144"/>
      <c r="I112" s="154"/>
    </row>
    <row r="113" spans="1:13" ht="18.75">
      <c r="A113" s="141"/>
      <c r="B113" s="141"/>
      <c r="D113" s="154"/>
      <c r="E113" s="181" t="s">
        <v>232</v>
      </c>
      <c r="F113" s="183"/>
      <c r="G113" s="183" t="s">
        <v>179</v>
      </c>
      <c r="H113" s="154"/>
      <c r="I113" s="154"/>
    </row>
    <row r="114" spans="1:13" ht="18.75">
      <c r="A114" s="151"/>
      <c r="B114" s="151"/>
      <c r="D114" s="154"/>
      <c r="E114" s="184" t="s">
        <v>233</v>
      </c>
      <c r="F114" s="185"/>
      <c r="G114" s="166" t="s">
        <v>134</v>
      </c>
      <c r="H114" s="154"/>
      <c r="I114" s="154"/>
    </row>
    <row r="115" spans="1:13" ht="18.75">
      <c r="A115" s="151"/>
      <c r="B115" s="151"/>
      <c r="D115" s="154"/>
      <c r="E115" s="184" t="s">
        <v>234</v>
      </c>
      <c r="F115" s="185"/>
      <c r="G115" s="166" t="s">
        <v>180</v>
      </c>
      <c r="H115" s="154"/>
      <c r="I115" s="154"/>
    </row>
    <row r="116" spans="1:13" ht="18.75">
      <c r="A116" s="151"/>
      <c r="B116" s="151"/>
      <c r="D116" s="154"/>
      <c r="E116" s="184">
        <v>0.6875</v>
      </c>
      <c r="F116" s="185"/>
      <c r="G116" s="144" t="s">
        <v>136</v>
      </c>
      <c r="H116" s="154"/>
      <c r="I116" s="154"/>
    </row>
    <row r="117" spans="1:13" ht="18.75">
      <c r="A117" s="151"/>
      <c r="B117" s="151"/>
      <c r="D117" s="144"/>
      <c r="E117" s="151"/>
      <c r="F117" s="151"/>
      <c r="G117" s="151"/>
      <c r="H117" s="144"/>
      <c r="I117" s="154"/>
    </row>
    <row r="118" spans="1:13" ht="18.75">
      <c r="A118" s="151"/>
      <c r="B118" s="151"/>
      <c r="D118" s="151" t="s">
        <v>181</v>
      </c>
      <c r="E118" s="151"/>
      <c r="F118" s="151"/>
      <c r="G118" s="151"/>
      <c r="H118" s="144"/>
      <c r="I118" s="154"/>
    </row>
    <row r="119" spans="1:13" ht="18.75">
      <c r="A119" s="141"/>
      <c r="B119" s="141"/>
      <c r="C119" s="143"/>
      <c r="D119" s="143"/>
      <c r="E119" s="143"/>
      <c r="F119" s="143"/>
      <c r="G119" s="143"/>
      <c r="H119" s="143"/>
      <c r="I119" s="143"/>
      <c r="J119" s="143"/>
      <c r="K119" s="143"/>
      <c r="L119" s="143"/>
      <c r="M119" s="143"/>
    </row>
    <row r="120" spans="1:13" ht="18.75">
      <c r="A120" s="141" t="s">
        <v>137</v>
      </c>
      <c r="B120" s="141"/>
      <c r="C120" s="141"/>
      <c r="D120" s="231"/>
      <c r="E120" s="232"/>
      <c r="F120" s="165" t="s">
        <v>138</v>
      </c>
      <c r="G120" s="165" t="s">
        <v>139</v>
      </c>
      <c r="H120" s="165" t="s">
        <v>140</v>
      </c>
      <c r="I120" s="235"/>
      <c r="J120" s="235"/>
      <c r="K120" s="235"/>
      <c r="L120" s="141"/>
      <c r="M120" s="141"/>
    </row>
    <row r="121" spans="1:13" ht="18.75">
      <c r="A121" s="141"/>
      <c r="B121" s="141"/>
      <c r="C121" s="141"/>
      <c r="D121" s="239" t="s">
        <v>182</v>
      </c>
      <c r="E121" s="240"/>
      <c r="F121" s="165" t="s">
        <v>142</v>
      </c>
      <c r="G121" s="165" t="s">
        <v>143</v>
      </c>
      <c r="H121" s="165" t="s">
        <v>144</v>
      </c>
      <c r="I121" s="142" t="s">
        <v>235</v>
      </c>
      <c r="J121" s="142"/>
      <c r="K121" s="141"/>
      <c r="L121" s="141"/>
      <c r="M121" s="141"/>
    </row>
    <row r="122" spans="1:13" ht="18.75">
      <c r="A122" s="141"/>
      <c r="B122" s="141"/>
      <c r="C122" s="141"/>
      <c r="D122" s="239" t="s">
        <v>145</v>
      </c>
      <c r="E122" s="240"/>
      <c r="F122" s="165" t="s">
        <v>146</v>
      </c>
      <c r="G122" s="165" t="s">
        <v>147</v>
      </c>
      <c r="H122" s="165" t="s">
        <v>148</v>
      </c>
      <c r="I122" s="151"/>
      <c r="J122" s="141"/>
      <c r="K122" s="141"/>
      <c r="L122" s="141"/>
      <c r="M122" s="141"/>
    </row>
    <row r="123" spans="1:13" ht="18.75">
      <c r="A123" s="141"/>
      <c r="B123" s="141"/>
      <c r="C123" s="143"/>
      <c r="D123" s="143"/>
      <c r="E123" s="143"/>
      <c r="F123" s="143"/>
      <c r="G123" s="143"/>
      <c r="H123" s="143"/>
      <c r="I123" s="143"/>
      <c r="J123" s="143"/>
      <c r="K123" s="143"/>
      <c r="L123" s="143"/>
      <c r="M123" s="143"/>
    </row>
    <row r="124" spans="1:13" ht="18.75">
      <c r="A124" s="141" t="s">
        <v>183</v>
      </c>
      <c r="B124" s="141"/>
      <c r="C124" s="144" t="s">
        <v>184</v>
      </c>
      <c r="D124" s="144"/>
      <c r="E124" s="144"/>
      <c r="F124" s="144"/>
      <c r="G124" s="144"/>
      <c r="H124" s="144"/>
      <c r="I124" s="144"/>
      <c r="J124" s="143"/>
      <c r="K124" s="143"/>
      <c r="L124" s="143"/>
      <c r="M124" s="143"/>
    </row>
    <row r="125" spans="1:13" ht="18.75">
      <c r="A125" s="141"/>
      <c r="B125" s="141"/>
      <c r="C125" s="166"/>
      <c r="D125" s="166"/>
      <c r="E125" s="166"/>
      <c r="F125" s="144"/>
      <c r="G125" s="144"/>
      <c r="H125" s="144"/>
      <c r="I125" s="144"/>
      <c r="J125" s="143"/>
      <c r="K125" s="143"/>
      <c r="L125" s="143"/>
      <c r="M125" s="143"/>
    </row>
    <row r="126" spans="1:13" ht="18.75">
      <c r="A126" s="141"/>
      <c r="B126" s="141"/>
      <c r="C126" s="143" t="s">
        <v>152</v>
      </c>
      <c r="D126" s="143"/>
      <c r="E126" s="143"/>
      <c r="F126" s="143"/>
      <c r="G126" s="143"/>
      <c r="H126" s="143"/>
      <c r="I126" s="143"/>
      <c r="J126" s="143"/>
      <c r="K126" s="143"/>
      <c r="L126" s="143"/>
      <c r="M126" s="143"/>
    </row>
    <row r="127" spans="1:13" ht="18.75">
      <c r="A127" s="141"/>
      <c r="B127" s="141"/>
      <c r="C127" s="143"/>
      <c r="D127" s="143"/>
      <c r="E127" s="143"/>
      <c r="F127" s="143"/>
      <c r="G127" s="143"/>
      <c r="H127" s="143"/>
      <c r="I127" s="143"/>
      <c r="J127" s="143"/>
      <c r="K127" s="143"/>
      <c r="L127" s="143"/>
      <c r="M127" s="143"/>
    </row>
    <row r="128" spans="1:13" ht="18.75">
      <c r="A128" s="141"/>
      <c r="B128" s="141"/>
      <c r="C128" s="143" t="s">
        <v>155</v>
      </c>
      <c r="D128" s="143"/>
      <c r="E128" s="143"/>
      <c r="F128" s="143"/>
      <c r="G128" s="143"/>
      <c r="H128" s="143"/>
      <c r="I128" s="143"/>
      <c r="J128" s="143"/>
      <c r="K128" s="143"/>
      <c r="L128" s="143"/>
      <c r="M128" s="143"/>
    </row>
    <row r="129" spans="1:16" ht="18.75">
      <c r="A129" s="141"/>
      <c r="B129" s="141"/>
      <c r="C129" s="143"/>
      <c r="D129" s="143"/>
      <c r="E129" s="143" t="s">
        <v>156</v>
      </c>
      <c r="F129" s="143"/>
      <c r="G129" s="143"/>
      <c r="H129" s="143"/>
      <c r="I129" s="143"/>
      <c r="J129" s="143"/>
      <c r="K129" s="143"/>
      <c r="L129" s="143"/>
      <c r="M129" s="143"/>
    </row>
    <row r="130" spans="1:16" ht="18.75">
      <c r="A130" s="141"/>
      <c r="B130" s="141"/>
      <c r="C130" s="143"/>
      <c r="D130" s="143"/>
      <c r="E130" s="143"/>
      <c r="F130" s="143"/>
      <c r="G130" s="143"/>
      <c r="H130" s="143"/>
      <c r="I130" s="143"/>
      <c r="J130" s="143"/>
      <c r="K130" s="143"/>
      <c r="L130" s="143"/>
      <c r="M130" s="143"/>
    </row>
    <row r="131" spans="1:16" ht="18.75">
      <c r="A131" s="141"/>
      <c r="B131" s="141"/>
      <c r="C131" s="143" t="s">
        <v>157</v>
      </c>
      <c r="D131" s="143"/>
      <c r="E131" s="143"/>
      <c r="F131" s="143"/>
      <c r="G131" s="143"/>
      <c r="H131" s="143"/>
      <c r="I131" s="143"/>
      <c r="J131" s="143"/>
      <c r="K131" s="143"/>
      <c r="L131" s="143"/>
      <c r="M131" s="143"/>
    </row>
    <row r="132" spans="1:16" ht="18.75">
      <c r="A132" s="141"/>
      <c r="B132" s="141"/>
      <c r="C132" s="143" t="s">
        <v>185</v>
      </c>
      <c r="D132" s="143"/>
      <c r="E132" s="143"/>
      <c r="F132" s="143"/>
      <c r="G132" s="143"/>
      <c r="H132" s="143"/>
      <c r="I132" s="143"/>
      <c r="J132" s="143"/>
      <c r="K132" s="143"/>
      <c r="L132" s="143"/>
      <c r="M132" s="143"/>
    </row>
    <row r="133" spans="1:16" ht="18.75">
      <c r="A133" s="141"/>
      <c r="B133" s="141"/>
      <c r="C133" s="143"/>
      <c r="D133" s="143"/>
      <c r="E133" s="143"/>
      <c r="F133" s="143"/>
      <c r="G133" s="143"/>
      <c r="H133" s="143"/>
      <c r="I133" s="143"/>
      <c r="J133" s="143"/>
      <c r="K133" s="143"/>
      <c r="L133" s="143"/>
      <c r="M133" s="143"/>
    </row>
    <row r="134" spans="1:16" s="142" customFormat="1" ht="17.25" customHeight="1">
      <c r="A134" s="141" t="s">
        <v>158</v>
      </c>
      <c r="B134" s="141"/>
      <c r="C134" s="249" t="s">
        <v>224</v>
      </c>
      <c r="D134" s="249"/>
      <c r="E134" s="249"/>
      <c r="F134" s="249"/>
      <c r="G134" s="249"/>
      <c r="H134" s="249"/>
      <c r="I134" s="249"/>
      <c r="J134" s="249"/>
      <c r="K134" s="249"/>
      <c r="L134" s="249"/>
      <c r="M134" s="249"/>
      <c r="N134" s="143"/>
      <c r="O134" s="143"/>
      <c r="P134" s="143"/>
    </row>
    <row r="135" spans="1:16" s="142" customFormat="1" ht="17.25" customHeight="1">
      <c r="A135" s="141"/>
      <c r="B135" s="141"/>
      <c r="C135" s="249"/>
      <c r="D135" s="249"/>
      <c r="E135" s="249"/>
      <c r="F135" s="249"/>
      <c r="G135" s="249"/>
      <c r="H135" s="249"/>
      <c r="I135" s="249"/>
      <c r="J135" s="249"/>
      <c r="K135" s="249"/>
      <c r="L135" s="249"/>
      <c r="M135" s="249"/>
      <c r="N135" s="143"/>
      <c r="O135" s="143"/>
      <c r="P135" s="143"/>
    </row>
    <row r="136" spans="1:16" s="142" customFormat="1" ht="17.25" customHeight="1">
      <c r="A136" s="141"/>
      <c r="B136" s="141"/>
      <c r="C136" s="236" t="s">
        <v>225</v>
      </c>
      <c r="D136" s="234"/>
      <c r="E136" s="234"/>
      <c r="F136" s="237"/>
      <c r="G136" s="234"/>
      <c r="H136" s="234"/>
      <c r="I136" s="234"/>
      <c r="J136" s="234"/>
      <c r="K136" s="234"/>
      <c r="L136" s="234"/>
      <c r="M136" s="234"/>
      <c r="N136" s="143"/>
      <c r="O136" s="143"/>
      <c r="P136" s="143"/>
    </row>
    <row r="137" spans="1:16" s="142" customFormat="1" ht="19.5" thickBot="1">
      <c r="A137" s="141"/>
      <c r="B137" s="141"/>
      <c r="C137" s="167" t="s">
        <v>159</v>
      </c>
      <c r="D137" s="141"/>
      <c r="E137" s="141"/>
      <c r="F137" s="141"/>
      <c r="G137" s="141"/>
      <c r="H137" s="141"/>
      <c r="I137" s="141"/>
      <c r="J137" s="141"/>
      <c r="K137" s="141"/>
      <c r="L137" s="143"/>
      <c r="M137" s="143"/>
      <c r="N137" s="143"/>
    </row>
    <row r="138" spans="1:16" s="142" customFormat="1" ht="18.75" customHeight="1">
      <c r="A138" s="141"/>
      <c r="B138" s="141"/>
      <c r="C138" s="168" t="s">
        <v>160</v>
      </c>
      <c r="D138" s="169"/>
      <c r="E138" s="169"/>
      <c r="F138" s="169"/>
      <c r="G138" s="169"/>
      <c r="H138" s="169"/>
      <c r="I138" s="169"/>
      <c r="J138" s="169"/>
      <c r="K138" s="169" t="s">
        <v>226</v>
      </c>
      <c r="L138" s="169"/>
      <c r="M138" s="170"/>
    </row>
    <row r="139" spans="1:16" s="142" customFormat="1" ht="33" customHeight="1">
      <c r="A139" s="141"/>
      <c r="B139" s="141"/>
      <c r="C139" s="171" t="s">
        <v>227</v>
      </c>
      <c r="D139" s="151"/>
      <c r="E139" s="151"/>
      <c r="F139" s="151"/>
      <c r="G139" s="151"/>
      <c r="H139" s="151"/>
      <c r="I139" s="151"/>
      <c r="J139" s="151"/>
      <c r="K139" s="151"/>
      <c r="L139" s="151"/>
      <c r="M139" s="172"/>
    </row>
    <row r="140" spans="1:16" ht="19.5" thickBot="1">
      <c r="A140" s="141"/>
      <c r="B140" s="141"/>
      <c r="C140" s="173" t="s">
        <v>161</v>
      </c>
      <c r="D140" s="174"/>
      <c r="E140" s="174"/>
      <c r="F140" s="174"/>
      <c r="G140" s="174"/>
      <c r="H140" s="174"/>
      <c r="I140" s="174"/>
      <c r="J140" s="174"/>
      <c r="K140" s="174"/>
      <c r="L140" s="174"/>
      <c r="M140" s="175"/>
    </row>
    <row r="141" spans="1:16" ht="18.75">
      <c r="A141" s="141"/>
      <c r="B141" s="141"/>
      <c r="C141" s="143"/>
      <c r="D141" s="143"/>
      <c r="E141" s="143"/>
      <c r="F141" s="143"/>
      <c r="G141" s="143"/>
      <c r="H141" s="143"/>
      <c r="I141" s="143"/>
      <c r="J141" s="143"/>
      <c r="K141" s="143"/>
      <c r="L141" s="143"/>
      <c r="M141" s="143"/>
    </row>
    <row r="142" spans="1:16" ht="18.75">
      <c r="A142" s="141" t="s">
        <v>162</v>
      </c>
      <c r="B142" s="141"/>
      <c r="D142" s="143" t="s">
        <v>163</v>
      </c>
      <c r="E142" s="143"/>
      <c r="F142" s="143"/>
      <c r="G142" s="143"/>
      <c r="H142" s="143"/>
      <c r="I142" s="143"/>
      <c r="J142" s="143"/>
      <c r="K142" s="143"/>
      <c r="L142" s="141"/>
      <c r="M142" s="141"/>
    </row>
    <row r="143" spans="1:16" ht="18.75">
      <c r="A143" s="141"/>
      <c r="B143" s="141"/>
      <c r="C143" s="143"/>
      <c r="D143" s="143"/>
      <c r="E143" s="143"/>
      <c r="F143" s="143"/>
      <c r="G143" s="143"/>
      <c r="H143" s="143"/>
      <c r="I143" s="143"/>
      <c r="J143" s="143"/>
      <c r="K143" s="143"/>
      <c r="L143" s="143"/>
      <c r="M143" s="143"/>
    </row>
    <row r="144" spans="1:16" ht="18.75">
      <c r="A144" s="141" t="s">
        <v>164</v>
      </c>
      <c r="B144" s="141"/>
      <c r="C144" s="143" t="s">
        <v>228</v>
      </c>
      <c r="D144" s="143"/>
      <c r="E144" s="143"/>
      <c r="F144" s="143"/>
      <c r="G144" s="143"/>
      <c r="H144" s="143"/>
      <c r="I144" s="143"/>
      <c r="J144" s="143"/>
      <c r="K144" s="143"/>
      <c r="L144" s="141"/>
      <c r="M144" s="141"/>
    </row>
    <row r="145" spans="1:13" ht="18.75">
      <c r="A145" s="141"/>
      <c r="B145" s="141"/>
      <c r="C145" s="143" t="s">
        <v>229</v>
      </c>
      <c r="D145" s="143"/>
      <c r="E145" s="143"/>
      <c r="F145" s="143"/>
      <c r="G145" s="143"/>
      <c r="H145" s="143"/>
      <c r="I145" s="143"/>
      <c r="J145" s="143"/>
      <c r="K145" s="143"/>
      <c r="L145" s="141"/>
      <c r="M145" s="141"/>
    </row>
    <row r="146" spans="1:13" ht="18.75">
      <c r="A146" s="141"/>
      <c r="B146" s="141"/>
      <c r="C146" s="177" t="s">
        <v>236</v>
      </c>
      <c r="D146" s="178"/>
      <c r="E146" s="178"/>
      <c r="F146" s="178"/>
      <c r="G146" s="143"/>
      <c r="H146" s="143"/>
      <c r="I146" s="143"/>
      <c r="J146" s="143"/>
      <c r="K146" s="143"/>
      <c r="L146" s="141"/>
      <c r="M146" s="141"/>
    </row>
    <row r="147" spans="1:13" s="142" customFormat="1" ht="17.25" customHeight="1">
      <c r="A147" s="141"/>
      <c r="B147" s="141"/>
      <c r="C147" s="177" t="s">
        <v>165</v>
      </c>
      <c r="D147" s="178"/>
      <c r="E147" s="178"/>
      <c r="F147" s="178"/>
      <c r="G147" s="143"/>
      <c r="H147" s="143"/>
      <c r="I147" s="143"/>
      <c r="J147" s="143"/>
      <c r="K147" s="143"/>
      <c r="L147" s="141"/>
      <c r="M147" s="141"/>
    </row>
    <row r="148" spans="1:13" s="142" customFormat="1" ht="30.75" customHeight="1">
      <c r="A148" s="141"/>
      <c r="B148" s="141"/>
      <c r="C148" s="179" t="s">
        <v>237</v>
      </c>
      <c r="D148" s="143"/>
      <c r="E148" s="143"/>
      <c r="F148" s="143"/>
      <c r="G148" s="143"/>
      <c r="H148" s="143"/>
      <c r="J148" s="180" t="s">
        <v>186</v>
      </c>
      <c r="K148" s="141"/>
      <c r="L148" s="141"/>
    </row>
    <row r="149" spans="1:13" s="142" customFormat="1" ht="30.75" customHeight="1">
      <c r="A149" s="141"/>
      <c r="B149" s="141"/>
      <c r="D149" s="143"/>
      <c r="E149" s="143"/>
      <c r="F149" s="143"/>
      <c r="G149" s="143"/>
      <c r="H149" s="143"/>
      <c r="J149" s="143"/>
      <c r="K149" s="143"/>
      <c r="L149" s="141"/>
      <c r="M149" s="141"/>
    </row>
    <row r="150" spans="1:13" s="142" customFormat="1" ht="30.75" customHeight="1">
      <c r="A150" s="141"/>
      <c r="B150" s="141"/>
      <c r="D150" s="143"/>
      <c r="E150" s="143"/>
      <c r="F150" s="143"/>
      <c r="G150" s="143"/>
      <c r="H150" s="143"/>
      <c r="J150" s="143"/>
      <c r="K150" s="143"/>
      <c r="L150" s="141"/>
      <c r="M150" s="141"/>
    </row>
    <row r="151" spans="1:13" s="142" customFormat="1" ht="30.75" customHeight="1">
      <c r="A151" s="141"/>
      <c r="B151" s="141"/>
      <c r="C151" s="179"/>
      <c r="D151" s="143"/>
      <c r="E151" s="143"/>
      <c r="F151" s="176"/>
      <c r="G151" s="143"/>
      <c r="H151" s="143"/>
      <c r="I151" s="180"/>
      <c r="J151" s="143"/>
      <c r="K151" s="143"/>
      <c r="L151" s="141"/>
      <c r="M151" s="141"/>
    </row>
    <row r="152" spans="1:13" s="142" customFormat="1" ht="30.75" customHeight="1">
      <c r="A152" s="141"/>
      <c r="B152" s="141"/>
      <c r="C152" s="179"/>
      <c r="D152" s="143"/>
      <c r="E152" s="143"/>
      <c r="F152" s="143"/>
      <c r="G152" s="143"/>
      <c r="H152" s="143"/>
      <c r="I152" s="180"/>
      <c r="J152" s="143"/>
      <c r="K152" s="143"/>
      <c r="L152" s="141"/>
      <c r="M152" s="141"/>
    </row>
    <row r="153" spans="1:13" s="142" customFormat="1" ht="30.75" customHeight="1">
      <c r="A153" s="141"/>
      <c r="B153" s="141"/>
      <c r="C153" s="179"/>
      <c r="D153" s="143"/>
      <c r="E153" s="143"/>
      <c r="F153" s="143"/>
      <c r="G153" s="143"/>
      <c r="H153" s="143"/>
      <c r="I153" s="180"/>
      <c r="J153" s="143"/>
      <c r="K153" s="143"/>
      <c r="L153" s="141"/>
      <c r="M153" s="141"/>
    </row>
    <row r="154" spans="1:13" ht="18.75">
      <c r="A154" s="141" t="s">
        <v>166</v>
      </c>
      <c r="B154" s="141"/>
      <c r="C154" s="143" t="s">
        <v>167</v>
      </c>
      <c r="D154" s="141"/>
      <c r="E154" s="141"/>
      <c r="F154" s="141"/>
      <c r="G154" s="141"/>
      <c r="H154" s="141"/>
      <c r="I154" s="141"/>
      <c r="J154" s="141"/>
      <c r="K154" s="141"/>
      <c r="L154" s="141"/>
      <c r="M154" s="141"/>
    </row>
  </sheetData>
  <mergeCells count="21">
    <mergeCell ref="D121:E121"/>
    <mergeCell ref="D122:E122"/>
    <mergeCell ref="C134:M135"/>
    <mergeCell ref="C106:D106"/>
    <mergeCell ref="E106:G106"/>
    <mergeCell ref="C108:D108"/>
    <mergeCell ref="E108:G108"/>
    <mergeCell ref="C110:D110"/>
    <mergeCell ref="E110:G110"/>
    <mergeCell ref="D45:E45"/>
    <mergeCell ref="E56:M57"/>
    <mergeCell ref="C61:M62"/>
    <mergeCell ref="A81:M81"/>
    <mergeCell ref="C104:D104"/>
    <mergeCell ref="E104:G104"/>
    <mergeCell ref="D44:E44"/>
    <mergeCell ref="A1:M1"/>
    <mergeCell ref="I37:K37"/>
    <mergeCell ref="I38:K38"/>
    <mergeCell ref="I39:K39"/>
    <mergeCell ref="I40:K40"/>
  </mergeCells>
  <phoneticPr fontId="45"/>
  <hyperlinks>
    <hyperlink ref="C74" r:id="rId1"/>
    <hyperlink ref="J74" location="'陸上教室2018~19'!I82" display="https://twitter.com/J6Bro"/>
    <hyperlink ref="C148" r:id="rId2"/>
    <hyperlink ref="J148" location="'陸上教室2018~19'!I82" display="https://twitter.com/J6Bro"/>
  </hyperlinks>
  <pageMargins left="1.1023622047244095" right="0.9055118110236221" top="0.55118110236220474" bottom="0.74803149606299213" header="0.31496062992125984" footer="0.31496062992125984"/>
  <pageSetup paperSize="9" scale="61" fitToHeight="0" orientation="portrait" r:id="rId3"/>
  <rowBreaks count="3" manualBreakCount="3">
    <brk id="68" max="12" man="1"/>
    <brk id="80" max="13" man="1"/>
    <brk id="141" max="1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showGridLines="0" workbookViewId="0">
      <selection activeCell="K14" sqref="K14"/>
    </sheetView>
  </sheetViews>
  <sheetFormatPr defaultRowHeight="13.5"/>
  <cols>
    <col min="1" max="1" width="17.875" style="7" customWidth="1"/>
    <col min="2" max="3" width="9" style="7"/>
    <col min="4" max="4" width="9" style="7" customWidth="1"/>
    <col min="5" max="6" width="9" style="7"/>
    <col min="7" max="7" width="13.625" style="7" customWidth="1"/>
    <col min="8" max="8" width="9.125" style="7" customWidth="1"/>
    <col min="9" max="16384" width="9" style="7"/>
  </cols>
  <sheetData>
    <row r="1" spans="1:14" ht="16.5" customHeight="1">
      <c r="A1" s="259" t="s">
        <v>22</v>
      </c>
      <c r="B1" s="259"/>
      <c r="C1" s="259"/>
      <c r="D1" s="259"/>
      <c r="E1" s="259"/>
      <c r="F1" s="259"/>
      <c r="G1" s="259"/>
      <c r="H1" s="259"/>
      <c r="I1" s="259"/>
      <c r="J1" s="259"/>
      <c r="K1" s="259"/>
      <c r="L1" s="259"/>
      <c r="M1" s="259"/>
      <c r="N1" s="259"/>
    </row>
    <row r="2" spans="1:14" customFormat="1" ht="7.5" customHeight="1" thickBot="1"/>
    <row r="3" spans="1:14" ht="19.5" customHeight="1" thickTop="1" thickBot="1">
      <c r="A3" s="25"/>
      <c r="B3" s="260" t="s">
        <v>30</v>
      </c>
      <c r="C3" s="261"/>
      <c r="D3" s="262">
        <v>43784</v>
      </c>
      <c r="E3" s="262"/>
      <c r="F3" s="262"/>
      <c r="G3" s="262"/>
      <c r="H3" s="263"/>
      <c r="J3" s="253" t="s">
        <v>97</v>
      </c>
      <c r="K3" s="254"/>
      <c r="L3" s="254"/>
      <c r="M3" s="255"/>
    </row>
    <row r="4" spans="1:14" ht="18.75" customHeight="1" thickBot="1">
      <c r="B4" s="121" t="s">
        <v>98</v>
      </c>
      <c r="C4" s="81"/>
      <c r="D4" s="81"/>
      <c r="E4" s="81"/>
      <c r="F4" s="81"/>
      <c r="G4" s="81"/>
      <c r="H4" s="81"/>
      <c r="I4" s="81"/>
      <c r="J4" s="256"/>
      <c r="K4" s="257"/>
      <c r="L4" s="257"/>
      <c r="M4" s="258"/>
    </row>
    <row r="5" spans="1:14" ht="19.5" customHeight="1" thickTop="1" thickBot="1">
      <c r="B5" s="260" t="s">
        <v>31</v>
      </c>
      <c r="C5" s="261"/>
      <c r="D5" s="264">
        <v>43782</v>
      </c>
      <c r="E5" s="265"/>
      <c r="F5" s="265"/>
      <c r="G5" s="265"/>
      <c r="H5" s="266"/>
      <c r="I5"/>
      <c r="J5" s="46"/>
      <c r="K5" s="46"/>
      <c r="L5" s="46"/>
      <c r="M5" s="46"/>
      <c r="N5" s="2"/>
    </row>
    <row r="6" spans="1:14" ht="81.75" customHeight="1">
      <c r="B6" s="252" t="s">
        <v>107</v>
      </c>
      <c r="C6" s="252"/>
      <c r="D6" s="252"/>
      <c r="E6" s="252"/>
      <c r="F6" s="252"/>
      <c r="G6" s="252"/>
      <c r="H6" s="252"/>
      <c r="I6"/>
      <c r="J6" s="81"/>
      <c r="K6" s="81"/>
      <c r="L6" s="81"/>
      <c r="M6" s="81"/>
      <c r="N6" s="81"/>
    </row>
    <row r="7" spans="1:14" ht="16.5" customHeight="1">
      <c r="A7" s="10" t="s">
        <v>24</v>
      </c>
      <c r="B7" s="7" t="s">
        <v>99</v>
      </c>
    </row>
    <row r="8" spans="1:14" ht="16.5" customHeight="1">
      <c r="A8" s="10"/>
      <c r="B8" s="7" t="s">
        <v>103</v>
      </c>
    </row>
    <row r="9" spans="1:14" ht="16.5" customHeight="1">
      <c r="A9" s="8" t="s">
        <v>18</v>
      </c>
      <c r="B9" s="44" t="s">
        <v>29</v>
      </c>
      <c r="C9" s="12"/>
      <c r="D9" s="12"/>
      <c r="E9" s="12"/>
      <c r="F9" s="12"/>
      <c r="G9" s="12"/>
      <c r="H9" s="12"/>
      <c r="I9" s="12"/>
    </row>
    <row r="10" spans="1:14" ht="16.5" customHeight="1">
      <c r="A10" s="8" t="s">
        <v>32</v>
      </c>
      <c r="B10" s="7" t="s">
        <v>189</v>
      </c>
    </row>
    <row r="11" spans="1:14" ht="16.5" customHeight="1">
      <c r="A11" s="8" t="s">
        <v>19</v>
      </c>
      <c r="B11" s="7" t="s">
        <v>192</v>
      </c>
    </row>
    <row r="12" spans="1:14" ht="16.5" customHeight="1">
      <c r="A12" s="9" t="s">
        <v>17</v>
      </c>
    </row>
    <row r="13" spans="1:14" ht="27.75" customHeight="1">
      <c r="A13" s="10" t="s">
        <v>204</v>
      </c>
      <c r="C13" s="70" t="s">
        <v>70</v>
      </c>
      <c r="D13" s="67"/>
      <c r="E13" s="67"/>
    </row>
    <row r="14" spans="1:14" ht="16.5" customHeight="1">
      <c r="A14" s="9" t="s">
        <v>17</v>
      </c>
      <c r="B14" s="7" t="s">
        <v>33</v>
      </c>
    </row>
    <row r="15" spans="1:14" ht="16.5" customHeight="1">
      <c r="A15" s="9" t="s">
        <v>17</v>
      </c>
      <c r="B15" s="7" t="s">
        <v>188</v>
      </c>
    </row>
    <row r="16" spans="1:14" ht="16.5" customHeight="1">
      <c r="A16" s="10"/>
      <c r="B16" s="70" t="s">
        <v>53</v>
      </c>
    </row>
    <row r="17" spans="1:9" ht="16.5" customHeight="1">
      <c r="A17" s="9" t="s">
        <v>17</v>
      </c>
      <c r="B17" s="48" t="s">
        <v>205</v>
      </c>
      <c r="C17" s="48"/>
      <c r="D17" s="48"/>
      <c r="E17" s="48"/>
      <c r="F17" s="48"/>
      <c r="G17" s="48"/>
      <c r="H17" s="48"/>
      <c r="I17" s="48"/>
    </row>
    <row r="18" spans="1:9" ht="16.5" customHeight="1">
      <c r="A18" s="9" t="s">
        <v>17</v>
      </c>
    </row>
    <row r="19" spans="1:9" ht="16.5" customHeight="1">
      <c r="A19" s="9" t="s">
        <v>17</v>
      </c>
      <c r="C19" s="43" t="s">
        <v>20</v>
      </c>
    </row>
    <row r="20" spans="1:9" s="48" customFormat="1" ht="16.5" customHeight="1">
      <c r="A20" s="47" t="s">
        <v>206</v>
      </c>
      <c r="B20" s="7"/>
      <c r="C20" s="42" t="s">
        <v>26</v>
      </c>
      <c r="D20" s="42"/>
      <c r="E20" s="42"/>
      <c r="F20" s="42"/>
      <c r="G20" s="42"/>
      <c r="H20" s="42"/>
      <c r="I20" s="7"/>
    </row>
    <row r="21" spans="1:9" s="48" customFormat="1" ht="16.5" customHeight="1">
      <c r="A21" s="49" t="s">
        <v>17</v>
      </c>
      <c r="B21" s="7"/>
      <c r="C21" s="7" t="s">
        <v>161</v>
      </c>
      <c r="D21" s="7"/>
      <c r="E21" s="7"/>
      <c r="F21" s="7"/>
      <c r="G21" s="7"/>
      <c r="H21" s="7"/>
      <c r="I21" s="7"/>
    </row>
    <row r="22" spans="1:9" ht="16.5" customHeight="1" thickBot="1">
      <c r="A22" s="9" t="s">
        <v>17</v>
      </c>
    </row>
    <row r="23" spans="1:9" ht="16.5" customHeight="1">
      <c r="A23" s="9" t="s">
        <v>17</v>
      </c>
      <c r="B23" s="32" t="s">
        <v>21</v>
      </c>
      <c r="C23" s="33"/>
      <c r="D23" s="34"/>
      <c r="E23" s="33"/>
      <c r="F23" s="33"/>
      <c r="G23" s="33"/>
      <c r="H23" s="33"/>
      <c r="I23" s="35"/>
    </row>
    <row r="24" spans="1:9" ht="16.5" customHeight="1">
      <c r="A24" s="9" t="s">
        <v>17</v>
      </c>
      <c r="B24" s="36"/>
      <c r="C24" s="37"/>
      <c r="D24" s="37"/>
      <c r="E24" s="37"/>
      <c r="F24" s="37"/>
      <c r="G24" s="37"/>
      <c r="H24" s="37"/>
      <c r="I24" s="38"/>
    </row>
    <row r="25" spans="1:9" ht="24" customHeight="1">
      <c r="A25" s="10" t="s">
        <v>56</v>
      </c>
      <c r="B25" s="36"/>
      <c r="C25" s="135" t="s">
        <v>70</v>
      </c>
      <c r="D25" s="136"/>
      <c r="E25" s="136"/>
      <c r="F25" s="136"/>
      <c r="G25" s="136"/>
      <c r="H25" s="37"/>
      <c r="I25" s="38"/>
    </row>
    <row r="26" spans="1:9" ht="16.5" customHeight="1">
      <c r="B26" s="36"/>
      <c r="C26" s="137" t="s">
        <v>27</v>
      </c>
      <c r="D26" s="37"/>
      <c r="E26" s="37"/>
      <c r="F26" s="37"/>
      <c r="G26" s="37"/>
      <c r="H26" s="37"/>
      <c r="I26" s="38"/>
    </row>
    <row r="27" spans="1:9" ht="16.5" customHeight="1" thickBot="1">
      <c r="B27" s="39"/>
      <c r="C27" s="40"/>
      <c r="D27" s="40"/>
      <c r="E27" s="40"/>
      <c r="F27" s="40"/>
      <c r="G27" s="40"/>
      <c r="H27" s="40"/>
      <c r="I27" s="41"/>
    </row>
    <row r="28" spans="1:9" ht="16.5" customHeight="1"/>
    <row r="29" spans="1:9" ht="30" customHeight="1"/>
    <row r="30" spans="1:9" ht="16.5" customHeight="1"/>
    <row r="31" spans="1:9" ht="16.5" customHeight="1"/>
    <row r="32" spans="1:9" ht="18" customHeight="1"/>
  </sheetData>
  <sheetProtection selectLockedCells="1" selectUnlockedCells="1"/>
  <mergeCells count="7">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Y103"/>
  <sheetViews>
    <sheetView zoomScaleNormal="100" workbookViewId="0">
      <pane ySplit="10" topLeftCell="A11" activePane="bottomLeft" state="frozen"/>
      <selection activeCell="A3" sqref="A3"/>
      <selection pane="bottomLeft" activeCell="B11" sqref="B11"/>
    </sheetView>
  </sheetViews>
  <sheetFormatPr defaultRowHeight="13.5"/>
  <cols>
    <col min="1" max="1" width="4.5" style="1" bestFit="1" customWidth="1"/>
    <col min="2" max="3" width="17.5" style="1" customWidth="1"/>
    <col min="4" max="5" width="5.5" style="1" bestFit="1" customWidth="1"/>
    <col min="6" max="6" width="8.5" style="73" customWidth="1"/>
    <col min="7" max="7" width="8.5" style="71" customWidth="1"/>
    <col min="8" max="8" width="8.25" style="73" customWidth="1"/>
    <col min="9" max="9" width="8.5" style="83" hidden="1" customWidth="1"/>
    <col min="10" max="10" width="8.5" style="83" customWidth="1"/>
    <col min="11" max="11" width="19.5" style="1" customWidth="1"/>
    <col min="12" max="12" width="9.25" style="73" customWidth="1"/>
    <col min="13" max="14" width="9.25" style="1" customWidth="1"/>
    <col min="15" max="17" width="9" style="1" customWidth="1"/>
    <col min="18" max="18" width="10.25" style="1" customWidth="1"/>
    <col min="19" max="19" width="0" style="1" hidden="1" customWidth="1"/>
    <col min="20" max="21" width="9" style="1" hidden="1" customWidth="1"/>
    <col min="22" max="22" width="13.875" style="72" hidden="1" customWidth="1"/>
    <col min="23" max="23" width="13.875" style="73" hidden="1" customWidth="1"/>
    <col min="24" max="24" width="9" style="1" hidden="1" customWidth="1"/>
    <col min="25" max="25" width="0" style="1" hidden="1" customWidth="1"/>
    <col min="26" max="16384" width="9" style="1"/>
  </cols>
  <sheetData>
    <row r="1" spans="1:25" ht="18" thickBot="1">
      <c r="A1" s="4" t="s">
        <v>101</v>
      </c>
      <c r="Q1" s="4"/>
      <c r="U1" s="1" t="s">
        <v>193</v>
      </c>
      <c r="V1" s="72">
        <f>COUNTIF(J11:J100,"S")</f>
        <v>0</v>
      </c>
    </row>
    <row r="2" spans="1:25" ht="18" thickBot="1">
      <c r="A2" s="280" t="s">
        <v>59</v>
      </c>
      <c r="B2" s="281"/>
      <c r="C2" s="270"/>
      <c r="D2" s="271"/>
      <c r="E2" s="271"/>
      <c r="F2" s="271"/>
      <c r="G2" s="271"/>
      <c r="H2" s="272"/>
      <c r="J2" s="82" t="s">
        <v>75</v>
      </c>
      <c r="L2" s="1"/>
      <c r="O2" s="4"/>
      <c r="T2" s="72"/>
      <c r="U2" s="1" t="s">
        <v>194</v>
      </c>
      <c r="V2" s="1">
        <f>COUNTIF(J11:J100,"M")</f>
        <v>0</v>
      </c>
      <c r="W2" s="1"/>
    </row>
    <row r="3" spans="1:25" ht="18" thickBot="1">
      <c r="A3" s="278" t="s">
        <v>34</v>
      </c>
      <c r="B3" s="279"/>
      <c r="C3" s="270"/>
      <c r="D3" s="271"/>
      <c r="E3" s="271"/>
      <c r="F3" s="271"/>
      <c r="G3" s="271"/>
      <c r="H3" s="272"/>
      <c r="J3" s="82" t="s">
        <v>23</v>
      </c>
      <c r="L3" s="1"/>
      <c r="O3" s="4"/>
      <c r="T3" s="72"/>
      <c r="U3" s="1" t="s">
        <v>195</v>
      </c>
      <c r="V3" s="1">
        <f>COUNTIF(J11:J100,"L")</f>
        <v>0</v>
      </c>
      <c r="W3" s="1"/>
    </row>
    <row r="4" spans="1:25" ht="19.5" customHeight="1" thickBot="1">
      <c r="A4" s="278" t="s">
        <v>35</v>
      </c>
      <c r="B4" s="279"/>
      <c r="C4" s="270"/>
      <c r="D4" s="271"/>
      <c r="E4" s="271"/>
      <c r="F4" s="271"/>
      <c r="G4" s="271"/>
      <c r="H4" s="272"/>
      <c r="J4" s="80" t="s">
        <v>23</v>
      </c>
      <c r="L4" s="1"/>
      <c r="O4" s="4"/>
      <c r="T4" s="72"/>
      <c r="U4" s="1" t="s">
        <v>196</v>
      </c>
      <c r="V4" s="1">
        <f>COUNTIF(J11:J100,"O")</f>
        <v>0</v>
      </c>
      <c r="W4" s="1"/>
    </row>
    <row r="5" spans="1:25" ht="18" thickBot="1">
      <c r="A5" s="282" t="s">
        <v>2</v>
      </c>
      <c r="B5" s="283"/>
      <c r="C5" s="273"/>
      <c r="D5" s="274"/>
      <c r="E5" s="274"/>
      <c r="F5" s="274"/>
      <c r="G5" s="274"/>
      <c r="H5" s="275"/>
      <c r="J5" s="80" t="s">
        <v>25</v>
      </c>
      <c r="L5" s="1"/>
      <c r="O5" s="4"/>
      <c r="T5" s="72"/>
      <c r="U5" s="1" t="s">
        <v>197</v>
      </c>
      <c r="V5" s="1">
        <f>COUNTIF(J11:J100,"XO")</f>
        <v>0</v>
      </c>
      <c r="W5" s="1"/>
    </row>
    <row r="6" spans="1:25">
      <c r="A6" s="2"/>
      <c r="Q6" s="2"/>
    </row>
    <row r="7" spans="1:25" s="123" customFormat="1">
      <c r="A7" s="122"/>
      <c r="F7" s="124"/>
      <c r="G7" s="125"/>
      <c r="H7" s="124"/>
      <c r="I7" s="124"/>
      <c r="J7" s="124"/>
      <c r="L7" s="124"/>
      <c r="M7" s="126"/>
      <c r="N7" s="127"/>
      <c r="O7" s="128"/>
      <c r="Q7" s="122"/>
      <c r="R7" s="129"/>
      <c r="V7" s="130" t="s">
        <v>89</v>
      </c>
      <c r="W7" s="124">
        <f>COUNTIF(W11:W100,"１５００円")</f>
        <v>0</v>
      </c>
    </row>
    <row r="8" spans="1:25" ht="14.25" thickBot="1">
      <c r="V8" s="72" t="s">
        <v>90</v>
      </c>
      <c r="W8" s="73">
        <f>COUNTIF(W11:W100,"１２００円")</f>
        <v>0</v>
      </c>
    </row>
    <row r="9" spans="1:25" ht="36.75" customHeight="1" thickBot="1">
      <c r="A9" s="14"/>
      <c r="B9" s="21" t="s">
        <v>60</v>
      </c>
      <c r="C9" s="21" t="s">
        <v>61</v>
      </c>
      <c r="D9" s="15" t="s">
        <v>62</v>
      </c>
      <c r="E9" s="17" t="s">
        <v>63</v>
      </c>
      <c r="F9" s="276" t="s">
        <v>72</v>
      </c>
      <c r="G9" s="277"/>
      <c r="H9" s="277"/>
      <c r="I9" s="191"/>
      <c r="J9" s="200" t="s">
        <v>190</v>
      </c>
      <c r="K9" s="93" t="s">
        <v>84</v>
      </c>
      <c r="L9" s="267" t="s">
        <v>86</v>
      </c>
      <c r="M9" s="268"/>
      <c r="N9" s="269"/>
      <c r="O9" s="267" t="s">
        <v>87</v>
      </c>
      <c r="P9" s="268"/>
      <c r="Q9" s="269"/>
      <c r="R9" s="110" t="s">
        <v>88</v>
      </c>
      <c r="V9" s="72" t="s">
        <v>91</v>
      </c>
      <c r="W9" s="73">
        <f>COUNTIF(W11:W100,"６００円")</f>
        <v>0</v>
      </c>
    </row>
    <row r="10" spans="1:25" ht="14.25" customHeight="1">
      <c r="A10" s="22" t="s">
        <v>64</v>
      </c>
      <c r="B10" s="11" t="s">
        <v>65</v>
      </c>
      <c r="C10" s="11" t="s">
        <v>57</v>
      </c>
      <c r="D10" s="11" t="s">
        <v>66</v>
      </c>
      <c r="E10" s="19"/>
      <c r="F10" s="18" t="s">
        <v>71</v>
      </c>
      <c r="G10" s="84" t="s">
        <v>73</v>
      </c>
      <c r="H10" s="90" t="s">
        <v>74</v>
      </c>
      <c r="I10" s="192"/>
      <c r="J10" s="20" t="s">
        <v>191</v>
      </c>
      <c r="K10" s="20" t="s">
        <v>85</v>
      </c>
      <c r="L10" s="96">
        <v>43821</v>
      </c>
      <c r="M10" s="98">
        <v>43834</v>
      </c>
      <c r="N10" s="97">
        <v>43843</v>
      </c>
      <c r="O10" s="101">
        <v>43843</v>
      </c>
      <c r="P10" s="104">
        <v>43848</v>
      </c>
      <c r="Q10" s="97">
        <v>43863</v>
      </c>
      <c r="R10" s="20"/>
      <c r="V10" s="74"/>
      <c r="W10" s="75"/>
    </row>
    <row r="11" spans="1:25">
      <c r="A11" s="23">
        <v>1</v>
      </c>
      <c r="B11" s="26"/>
      <c r="C11" s="26"/>
      <c r="D11" s="26"/>
      <c r="E11" s="27"/>
      <c r="F11" s="78"/>
      <c r="G11" s="85"/>
      <c r="H11" s="91"/>
      <c r="I11" s="193"/>
      <c r="J11" s="133"/>
      <c r="K11" s="94"/>
      <c r="L11" s="87"/>
      <c r="M11" s="99"/>
      <c r="N11" s="27"/>
      <c r="O11" s="102"/>
      <c r="P11" s="105"/>
      <c r="Q11" s="107"/>
      <c r="R11" s="28" t="str">
        <f>IF(W11="","",W11)</f>
        <v/>
      </c>
      <c r="V11" s="76">
        <f t="shared" ref="V11:V42" si="0">COUNTIF(L11:Q11,"○")</f>
        <v>0</v>
      </c>
      <c r="W11" s="77" t="str">
        <f t="shared" ref="W11:W42" si="1">IF(I11="",IF(V11=1,"６００円",IF(V11=2,"１２００円",IF(V11&gt;=3,"１５００円",""))),"")</f>
        <v/>
      </c>
    </row>
    <row r="12" spans="1:25">
      <c r="A12" s="23">
        <v>2</v>
      </c>
      <c r="B12" s="26"/>
      <c r="C12" s="26"/>
      <c r="D12" s="26"/>
      <c r="E12" s="27"/>
      <c r="F12" s="78"/>
      <c r="G12" s="85"/>
      <c r="H12" s="91"/>
      <c r="I12" s="193"/>
      <c r="J12" s="133"/>
      <c r="K12" s="94"/>
      <c r="L12" s="87"/>
      <c r="M12" s="99"/>
      <c r="N12" s="27"/>
      <c r="O12" s="102"/>
      <c r="P12" s="105"/>
      <c r="Q12" s="107"/>
      <c r="R12" s="28" t="str">
        <f t="shared" ref="R12:R75" si="2">IF(W12="","",W12)</f>
        <v/>
      </c>
      <c r="T12" s="1" t="s">
        <v>76</v>
      </c>
      <c r="U12" s="1" t="s">
        <v>5</v>
      </c>
      <c r="V12" s="76">
        <f t="shared" si="0"/>
        <v>0</v>
      </c>
      <c r="W12" s="77" t="str">
        <f t="shared" si="1"/>
        <v/>
      </c>
      <c r="X12" s="1" t="s">
        <v>67</v>
      </c>
      <c r="Y12" s="1" t="s">
        <v>93</v>
      </c>
    </row>
    <row r="13" spans="1:25">
      <c r="A13" s="23">
        <v>3</v>
      </c>
      <c r="B13" s="26"/>
      <c r="C13" s="26"/>
      <c r="D13" s="26"/>
      <c r="E13" s="27"/>
      <c r="F13" s="78"/>
      <c r="G13" s="85"/>
      <c r="H13" s="91"/>
      <c r="I13" s="193"/>
      <c r="J13" s="133"/>
      <c r="K13" s="94"/>
      <c r="L13" s="87"/>
      <c r="M13" s="99"/>
      <c r="N13" s="27"/>
      <c r="O13" s="102"/>
      <c r="P13" s="105"/>
      <c r="Q13" s="107"/>
      <c r="R13" s="28" t="str">
        <f t="shared" si="2"/>
        <v/>
      </c>
      <c r="S13" s="1">
        <f>COUNTIF($K$11:$K$100,"短 距 離")</f>
        <v>0</v>
      </c>
      <c r="T13" s="1" t="s">
        <v>80</v>
      </c>
      <c r="U13" s="1" t="s">
        <v>4</v>
      </c>
      <c r="V13" s="76">
        <f t="shared" si="0"/>
        <v>0</v>
      </c>
      <c r="W13" s="77" t="str">
        <f t="shared" si="1"/>
        <v/>
      </c>
      <c r="X13" s="1" t="s">
        <v>68</v>
      </c>
    </row>
    <row r="14" spans="1:25">
      <c r="A14" s="23">
        <v>4</v>
      </c>
      <c r="B14" s="26"/>
      <c r="C14" s="26"/>
      <c r="D14" s="26"/>
      <c r="E14" s="27"/>
      <c r="F14" s="78"/>
      <c r="G14" s="85"/>
      <c r="H14" s="91"/>
      <c r="I14" s="193"/>
      <c r="J14" s="133"/>
      <c r="K14" s="94"/>
      <c r="L14" s="87"/>
      <c r="M14" s="99"/>
      <c r="N14" s="27"/>
      <c r="O14" s="102"/>
      <c r="P14" s="105"/>
      <c r="Q14" s="107"/>
      <c r="R14" s="28" t="str">
        <f t="shared" si="2"/>
        <v/>
      </c>
      <c r="S14" s="1">
        <f>COUNTIF($K$11:$K$100,"中長距離")</f>
        <v>0</v>
      </c>
      <c r="T14" s="1" t="s">
        <v>77</v>
      </c>
      <c r="V14" s="76">
        <f t="shared" si="0"/>
        <v>0</v>
      </c>
      <c r="W14" s="77" t="str">
        <f t="shared" si="1"/>
        <v/>
      </c>
      <c r="X14" s="1" t="s">
        <v>69</v>
      </c>
    </row>
    <row r="15" spans="1:25">
      <c r="A15" s="23">
        <v>5</v>
      </c>
      <c r="B15" s="26"/>
      <c r="C15" s="26"/>
      <c r="D15" s="26"/>
      <c r="E15" s="27"/>
      <c r="F15" s="78"/>
      <c r="G15" s="85"/>
      <c r="H15" s="91"/>
      <c r="I15" s="193"/>
      <c r="J15" s="133"/>
      <c r="K15" s="94"/>
      <c r="L15" s="87"/>
      <c r="M15" s="99"/>
      <c r="N15" s="27"/>
      <c r="O15" s="102"/>
      <c r="P15" s="105"/>
      <c r="Q15" s="107"/>
      <c r="R15" s="28" t="str">
        <f t="shared" si="2"/>
        <v/>
      </c>
      <c r="S15" s="1">
        <f>COUNTIF($K$11:$K$100,"ハードル")</f>
        <v>0</v>
      </c>
      <c r="T15" s="1" t="s">
        <v>209</v>
      </c>
      <c r="V15" s="76">
        <f t="shared" si="0"/>
        <v>0</v>
      </c>
      <c r="W15" s="77" t="str">
        <f t="shared" si="1"/>
        <v/>
      </c>
    </row>
    <row r="16" spans="1:25">
      <c r="A16" s="23">
        <v>6</v>
      </c>
      <c r="B16" s="26"/>
      <c r="C16" s="26"/>
      <c r="D16" s="26"/>
      <c r="E16" s="27"/>
      <c r="F16" s="78"/>
      <c r="G16" s="85"/>
      <c r="H16" s="91"/>
      <c r="I16" s="193"/>
      <c r="J16" s="133"/>
      <c r="K16" s="94"/>
      <c r="L16" s="87"/>
      <c r="M16" s="99"/>
      <c r="N16" s="27"/>
      <c r="O16" s="102"/>
      <c r="P16" s="105"/>
      <c r="Q16" s="107"/>
      <c r="R16" s="28" t="str">
        <f t="shared" si="2"/>
        <v/>
      </c>
      <c r="S16" s="1">
        <f>COUNTIF($K$11:$K$100,"走 高 跳")</f>
        <v>0</v>
      </c>
      <c r="T16" s="1" t="s">
        <v>81</v>
      </c>
      <c r="V16" s="76">
        <f t="shared" si="0"/>
        <v>0</v>
      </c>
      <c r="W16" s="77" t="str">
        <f t="shared" si="1"/>
        <v/>
      </c>
    </row>
    <row r="17" spans="1:23">
      <c r="A17" s="23">
        <v>7</v>
      </c>
      <c r="B17" s="26"/>
      <c r="C17" s="26"/>
      <c r="D17" s="26"/>
      <c r="E17" s="27"/>
      <c r="F17" s="78"/>
      <c r="G17" s="85"/>
      <c r="H17" s="91"/>
      <c r="I17" s="193"/>
      <c r="J17" s="133"/>
      <c r="K17" s="94"/>
      <c r="L17" s="87"/>
      <c r="M17" s="99"/>
      <c r="N17" s="27"/>
      <c r="O17" s="102"/>
      <c r="P17" s="105"/>
      <c r="Q17" s="107"/>
      <c r="R17" s="28" t="str">
        <f t="shared" si="2"/>
        <v/>
      </c>
      <c r="S17" s="1">
        <f>COUNTIF($K$11:$K$100,"棒 高 跳")</f>
        <v>0</v>
      </c>
      <c r="T17" s="1" t="s">
        <v>82</v>
      </c>
      <c r="V17" s="76">
        <f t="shared" si="0"/>
        <v>0</v>
      </c>
      <c r="W17" s="77" t="str">
        <f t="shared" si="1"/>
        <v/>
      </c>
    </row>
    <row r="18" spans="1:23">
      <c r="A18" s="23">
        <v>8</v>
      </c>
      <c r="B18" s="26"/>
      <c r="C18" s="26"/>
      <c r="D18" s="26"/>
      <c r="E18" s="27"/>
      <c r="F18" s="78"/>
      <c r="G18" s="85"/>
      <c r="H18" s="91"/>
      <c r="I18" s="193"/>
      <c r="J18" s="133"/>
      <c r="K18" s="94"/>
      <c r="L18" s="87"/>
      <c r="M18" s="99"/>
      <c r="N18" s="27"/>
      <c r="O18" s="102"/>
      <c r="P18" s="105"/>
      <c r="Q18" s="107"/>
      <c r="R18" s="28" t="str">
        <f t="shared" si="2"/>
        <v/>
      </c>
      <c r="S18" s="1">
        <f>COUNTIF($K$11:$K$100,"幅･三段跳")</f>
        <v>0</v>
      </c>
      <c r="T18" s="1" t="s">
        <v>79</v>
      </c>
      <c r="V18" s="76">
        <f t="shared" si="0"/>
        <v>0</v>
      </c>
      <c r="W18" s="77" t="str">
        <f t="shared" si="1"/>
        <v/>
      </c>
    </row>
    <row r="19" spans="1:23">
      <c r="A19" s="23">
        <v>9</v>
      </c>
      <c r="B19" s="26"/>
      <c r="C19" s="26"/>
      <c r="D19" s="26"/>
      <c r="E19" s="27"/>
      <c r="F19" s="78"/>
      <c r="G19" s="85"/>
      <c r="H19" s="91"/>
      <c r="I19" s="193"/>
      <c r="J19" s="133"/>
      <c r="K19" s="94"/>
      <c r="L19" s="87"/>
      <c r="M19" s="99"/>
      <c r="N19" s="27"/>
      <c r="O19" s="102"/>
      <c r="P19" s="105"/>
      <c r="Q19" s="107" t="s">
        <v>58</v>
      </c>
      <c r="R19" s="28" t="str">
        <f t="shared" si="2"/>
        <v/>
      </c>
      <c r="T19" s="1" t="s">
        <v>83</v>
      </c>
      <c r="V19" s="76">
        <f t="shared" si="0"/>
        <v>0</v>
      </c>
      <c r="W19" s="77" t="str">
        <f t="shared" si="1"/>
        <v/>
      </c>
    </row>
    <row r="20" spans="1:23">
      <c r="A20" s="23">
        <v>10</v>
      </c>
      <c r="B20" s="26"/>
      <c r="C20" s="26"/>
      <c r="D20" s="26"/>
      <c r="E20" s="27"/>
      <c r="F20" s="78"/>
      <c r="G20" s="85"/>
      <c r="H20" s="91"/>
      <c r="I20" s="193"/>
      <c r="J20" s="133"/>
      <c r="K20" s="94"/>
      <c r="L20" s="87"/>
      <c r="M20" s="99"/>
      <c r="N20" s="27"/>
      <c r="O20" s="102"/>
      <c r="P20" s="105"/>
      <c r="Q20" s="107"/>
      <c r="R20" s="28" t="str">
        <f t="shared" si="2"/>
        <v/>
      </c>
      <c r="S20" s="1">
        <f>COUNTIF($K$11:$K$100,"投 て き")</f>
        <v>0</v>
      </c>
      <c r="T20" s="1" t="s">
        <v>100</v>
      </c>
      <c r="U20" s="1" t="s">
        <v>193</v>
      </c>
      <c r="V20" s="76">
        <f t="shared" si="0"/>
        <v>0</v>
      </c>
      <c r="W20" s="77" t="str">
        <f t="shared" si="1"/>
        <v/>
      </c>
    </row>
    <row r="21" spans="1:23">
      <c r="A21" s="23">
        <v>11</v>
      </c>
      <c r="B21" s="26"/>
      <c r="C21" s="26"/>
      <c r="D21" s="26"/>
      <c r="E21" s="27"/>
      <c r="F21" s="78"/>
      <c r="G21" s="85"/>
      <c r="H21" s="91"/>
      <c r="I21" s="193"/>
      <c r="J21" s="133"/>
      <c r="K21" s="94"/>
      <c r="L21" s="87"/>
      <c r="M21" s="99"/>
      <c r="N21" s="27"/>
      <c r="O21" s="102"/>
      <c r="P21" s="105"/>
      <c r="Q21" s="107"/>
      <c r="R21" s="28" t="str">
        <f t="shared" si="2"/>
        <v/>
      </c>
      <c r="U21" s="1" t="s">
        <v>194</v>
      </c>
      <c r="V21" s="76">
        <f t="shared" si="0"/>
        <v>0</v>
      </c>
      <c r="W21" s="77" t="str">
        <f t="shared" si="1"/>
        <v/>
      </c>
    </row>
    <row r="22" spans="1:23">
      <c r="A22" s="23">
        <v>12</v>
      </c>
      <c r="B22" s="26"/>
      <c r="C22" s="26"/>
      <c r="D22" s="26"/>
      <c r="E22" s="27"/>
      <c r="F22" s="78"/>
      <c r="G22" s="85"/>
      <c r="H22" s="91"/>
      <c r="I22" s="193"/>
      <c r="J22" s="133"/>
      <c r="K22" s="94"/>
      <c r="L22" s="87"/>
      <c r="M22" s="99"/>
      <c r="N22" s="27"/>
      <c r="O22" s="102"/>
      <c r="P22" s="105"/>
      <c r="Q22" s="107"/>
      <c r="R22" s="28" t="str">
        <f t="shared" si="2"/>
        <v/>
      </c>
      <c r="T22" s="1" t="s">
        <v>104</v>
      </c>
      <c r="U22" s="1" t="s">
        <v>195</v>
      </c>
      <c r="V22" s="76">
        <f t="shared" si="0"/>
        <v>0</v>
      </c>
      <c r="W22" s="77" t="str">
        <f t="shared" si="1"/>
        <v/>
      </c>
    </row>
    <row r="23" spans="1:23">
      <c r="A23" s="23">
        <v>13</v>
      </c>
      <c r="B23" s="26"/>
      <c r="C23" s="26"/>
      <c r="D23" s="26"/>
      <c r="E23" s="27"/>
      <c r="F23" s="78"/>
      <c r="G23" s="85"/>
      <c r="H23" s="91"/>
      <c r="I23" s="193"/>
      <c r="J23" s="133"/>
      <c r="K23" s="94"/>
      <c r="L23" s="87"/>
      <c r="M23" s="99"/>
      <c r="N23" s="27"/>
      <c r="O23" s="102"/>
      <c r="P23" s="105"/>
      <c r="Q23" s="107"/>
      <c r="R23" s="28" t="str">
        <f t="shared" si="2"/>
        <v/>
      </c>
      <c r="T23" s="1" t="s">
        <v>105</v>
      </c>
      <c r="U23" s="1" t="s">
        <v>196</v>
      </c>
      <c r="V23" s="76">
        <f t="shared" si="0"/>
        <v>0</v>
      </c>
      <c r="W23" s="77" t="str">
        <f t="shared" si="1"/>
        <v/>
      </c>
    </row>
    <row r="24" spans="1:23">
      <c r="A24" s="23">
        <v>14</v>
      </c>
      <c r="B24" s="26"/>
      <c r="C24" s="26"/>
      <c r="D24" s="26"/>
      <c r="E24" s="27"/>
      <c r="F24" s="78"/>
      <c r="G24" s="85"/>
      <c r="H24" s="91"/>
      <c r="I24" s="193"/>
      <c r="J24" s="133"/>
      <c r="K24" s="94"/>
      <c r="L24" s="87"/>
      <c r="M24" s="99"/>
      <c r="N24" s="27"/>
      <c r="O24" s="102"/>
      <c r="P24" s="105"/>
      <c r="Q24" s="107" t="s">
        <v>58</v>
      </c>
      <c r="R24" s="28" t="str">
        <f t="shared" si="2"/>
        <v/>
      </c>
      <c r="T24" s="1" t="s">
        <v>106</v>
      </c>
      <c r="U24" s="1" t="s">
        <v>197</v>
      </c>
      <c r="V24" s="76">
        <f t="shared" si="0"/>
        <v>0</v>
      </c>
      <c r="W24" s="77" t="str">
        <f t="shared" si="1"/>
        <v/>
      </c>
    </row>
    <row r="25" spans="1:23">
      <c r="A25" s="23">
        <v>15</v>
      </c>
      <c r="B25" s="26"/>
      <c r="C25" s="26"/>
      <c r="D25" s="26"/>
      <c r="E25" s="27"/>
      <c r="F25" s="78"/>
      <c r="G25" s="85"/>
      <c r="H25" s="91"/>
      <c r="I25" s="193"/>
      <c r="J25" s="133"/>
      <c r="K25" s="94"/>
      <c r="L25" s="87"/>
      <c r="M25" s="99"/>
      <c r="N25" s="27"/>
      <c r="O25" s="102"/>
      <c r="P25" s="105"/>
      <c r="Q25" s="107" t="s">
        <v>58</v>
      </c>
      <c r="R25" s="28" t="str">
        <f t="shared" si="2"/>
        <v/>
      </c>
      <c r="V25" s="76">
        <f t="shared" si="0"/>
        <v>0</v>
      </c>
      <c r="W25" s="77" t="str">
        <f t="shared" si="1"/>
        <v/>
      </c>
    </row>
    <row r="26" spans="1:23">
      <c r="A26" s="23">
        <v>16</v>
      </c>
      <c r="B26" s="26"/>
      <c r="C26" s="26"/>
      <c r="D26" s="26"/>
      <c r="E26" s="27"/>
      <c r="F26" s="78"/>
      <c r="G26" s="85"/>
      <c r="H26" s="91"/>
      <c r="I26" s="193"/>
      <c r="J26" s="133"/>
      <c r="K26" s="94"/>
      <c r="L26" s="87"/>
      <c r="M26" s="99"/>
      <c r="N26" s="27"/>
      <c r="O26" s="102"/>
      <c r="P26" s="105"/>
      <c r="Q26" s="107" t="s">
        <v>58</v>
      </c>
      <c r="R26" s="28" t="str">
        <f t="shared" si="2"/>
        <v/>
      </c>
      <c r="V26" s="76">
        <f t="shared" si="0"/>
        <v>0</v>
      </c>
      <c r="W26" s="77" t="str">
        <f t="shared" si="1"/>
        <v/>
      </c>
    </row>
    <row r="27" spans="1:23">
      <c r="A27" s="23">
        <v>17</v>
      </c>
      <c r="B27" s="26"/>
      <c r="C27" s="26"/>
      <c r="D27" s="26"/>
      <c r="E27" s="27"/>
      <c r="F27" s="78"/>
      <c r="G27" s="85"/>
      <c r="H27" s="91"/>
      <c r="I27" s="193"/>
      <c r="J27" s="133"/>
      <c r="K27" s="94"/>
      <c r="L27" s="87"/>
      <c r="M27" s="99"/>
      <c r="N27" s="27"/>
      <c r="O27" s="102"/>
      <c r="P27" s="105"/>
      <c r="Q27" s="107" t="s">
        <v>58</v>
      </c>
      <c r="R27" s="28" t="str">
        <f t="shared" si="2"/>
        <v/>
      </c>
      <c r="V27" s="76">
        <f t="shared" si="0"/>
        <v>0</v>
      </c>
      <c r="W27" s="77" t="str">
        <f t="shared" si="1"/>
        <v/>
      </c>
    </row>
    <row r="28" spans="1:23">
      <c r="A28" s="23">
        <v>18</v>
      </c>
      <c r="B28" s="26"/>
      <c r="C28" s="26"/>
      <c r="D28" s="26"/>
      <c r="E28" s="27"/>
      <c r="F28" s="78"/>
      <c r="G28" s="85"/>
      <c r="H28" s="91"/>
      <c r="I28" s="193"/>
      <c r="J28" s="133"/>
      <c r="K28" s="94"/>
      <c r="L28" s="87"/>
      <c r="M28" s="99"/>
      <c r="N28" s="27"/>
      <c r="O28" s="102"/>
      <c r="P28" s="105"/>
      <c r="Q28" s="107" t="s">
        <v>58</v>
      </c>
      <c r="R28" s="28" t="str">
        <f t="shared" si="2"/>
        <v/>
      </c>
      <c r="V28" s="76">
        <f t="shared" si="0"/>
        <v>0</v>
      </c>
      <c r="W28" s="77" t="str">
        <f t="shared" si="1"/>
        <v/>
      </c>
    </row>
    <row r="29" spans="1:23">
      <c r="A29" s="23">
        <v>19</v>
      </c>
      <c r="B29" s="26"/>
      <c r="C29" s="26"/>
      <c r="D29" s="26"/>
      <c r="E29" s="27"/>
      <c r="F29" s="78"/>
      <c r="G29" s="85"/>
      <c r="H29" s="91"/>
      <c r="I29" s="193"/>
      <c r="J29" s="133"/>
      <c r="K29" s="94"/>
      <c r="L29" s="87"/>
      <c r="M29" s="99"/>
      <c r="N29" s="27"/>
      <c r="O29" s="102"/>
      <c r="P29" s="105"/>
      <c r="Q29" s="107" t="s">
        <v>58</v>
      </c>
      <c r="R29" s="28" t="str">
        <f t="shared" si="2"/>
        <v/>
      </c>
      <c r="V29" s="76">
        <f t="shared" si="0"/>
        <v>0</v>
      </c>
      <c r="W29" s="77" t="str">
        <f t="shared" si="1"/>
        <v/>
      </c>
    </row>
    <row r="30" spans="1:23">
      <c r="A30" s="23">
        <v>20</v>
      </c>
      <c r="B30" s="26"/>
      <c r="C30" s="26"/>
      <c r="D30" s="26"/>
      <c r="E30" s="27"/>
      <c r="F30" s="78"/>
      <c r="G30" s="85"/>
      <c r="H30" s="91"/>
      <c r="I30" s="193"/>
      <c r="J30" s="133"/>
      <c r="K30" s="94"/>
      <c r="L30" s="87"/>
      <c r="M30" s="99"/>
      <c r="N30" s="27"/>
      <c r="O30" s="102"/>
      <c r="P30" s="105"/>
      <c r="Q30" s="107" t="s">
        <v>58</v>
      </c>
      <c r="R30" s="28" t="str">
        <f t="shared" si="2"/>
        <v/>
      </c>
      <c r="V30" s="76">
        <f t="shared" si="0"/>
        <v>0</v>
      </c>
      <c r="W30" s="77" t="str">
        <f t="shared" si="1"/>
        <v/>
      </c>
    </row>
    <row r="31" spans="1:23">
      <c r="A31" s="23">
        <v>21</v>
      </c>
      <c r="B31" s="26"/>
      <c r="C31" s="26"/>
      <c r="D31" s="26"/>
      <c r="E31" s="27"/>
      <c r="F31" s="78"/>
      <c r="G31" s="85"/>
      <c r="H31" s="91"/>
      <c r="I31" s="193"/>
      <c r="J31" s="133"/>
      <c r="K31" s="94"/>
      <c r="L31" s="87"/>
      <c r="M31" s="99"/>
      <c r="N31" s="27"/>
      <c r="O31" s="102"/>
      <c r="P31" s="105"/>
      <c r="Q31" s="107" t="s">
        <v>58</v>
      </c>
      <c r="R31" s="28" t="str">
        <f t="shared" si="2"/>
        <v/>
      </c>
      <c r="V31" s="76">
        <f t="shared" si="0"/>
        <v>0</v>
      </c>
      <c r="W31" s="77" t="str">
        <f t="shared" si="1"/>
        <v/>
      </c>
    </row>
    <row r="32" spans="1:23">
      <c r="A32" s="23">
        <v>22</v>
      </c>
      <c r="B32" s="26"/>
      <c r="C32" s="26"/>
      <c r="D32" s="26"/>
      <c r="E32" s="27"/>
      <c r="F32" s="78"/>
      <c r="G32" s="85"/>
      <c r="H32" s="91"/>
      <c r="I32" s="193"/>
      <c r="J32" s="133"/>
      <c r="K32" s="94"/>
      <c r="L32" s="87"/>
      <c r="M32" s="99"/>
      <c r="N32" s="27"/>
      <c r="O32" s="102"/>
      <c r="P32" s="105"/>
      <c r="Q32" s="107" t="s">
        <v>58</v>
      </c>
      <c r="R32" s="28" t="str">
        <f t="shared" si="2"/>
        <v/>
      </c>
      <c r="V32" s="76">
        <f t="shared" si="0"/>
        <v>0</v>
      </c>
      <c r="W32" s="77" t="str">
        <f t="shared" si="1"/>
        <v/>
      </c>
    </row>
    <row r="33" spans="1:23">
      <c r="A33" s="23">
        <v>23</v>
      </c>
      <c r="B33" s="26"/>
      <c r="C33" s="26"/>
      <c r="D33" s="26"/>
      <c r="E33" s="27"/>
      <c r="F33" s="78"/>
      <c r="G33" s="85"/>
      <c r="H33" s="91"/>
      <c r="I33" s="193"/>
      <c r="J33" s="133"/>
      <c r="K33" s="94"/>
      <c r="L33" s="87"/>
      <c r="M33" s="99"/>
      <c r="N33" s="27"/>
      <c r="O33" s="102"/>
      <c r="P33" s="105"/>
      <c r="Q33" s="107" t="s">
        <v>58</v>
      </c>
      <c r="R33" s="28" t="str">
        <f t="shared" si="2"/>
        <v/>
      </c>
      <c r="V33" s="76">
        <f t="shared" si="0"/>
        <v>0</v>
      </c>
      <c r="W33" s="77" t="str">
        <f t="shared" si="1"/>
        <v/>
      </c>
    </row>
    <row r="34" spans="1:23">
      <c r="A34" s="23">
        <v>24</v>
      </c>
      <c r="B34" s="26"/>
      <c r="C34" s="26"/>
      <c r="D34" s="26"/>
      <c r="E34" s="27"/>
      <c r="F34" s="78"/>
      <c r="G34" s="85"/>
      <c r="H34" s="91"/>
      <c r="I34" s="193"/>
      <c r="J34" s="133"/>
      <c r="K34" s="94"/>
      <c r="L34" s="87"/>
      <c r="M34" s="99"/>
      <c r="N34" s="27"/>
      <c r="O34" s="102"/>
      <c r="P34" s="105"/>
      <c r="Q34" s="107" t="s">
        <v>58</v>
      </c>
      <c r="R34" s="28" t="str">
        <f t="shared" si="2"/>
        <v/>
      </c>
      <c r="V34" s="76">
        <f t="shared" si="0"/>
        <v>0</v>
      </c>
      <c r="W34" s="77" t="str">
        <f t="shared" si="1"/>
        <v/>
      </c>
    </row>
    <row r="35" spans="1:23">
      <c r="A35" s="23">
        <v>25</v>
      </c>
      <c r="B35" s="26"/>
      <c r="C35" s="26"/>
      <c r="D35" s="26"/>
      <c r="E35" s="27"/>
      <c r="F35" s="78"/>
      <c r="G35" s="85"/>
      <c r="H35" s="91"/>
      <c r="I35" s="193"/>
      <c r="J35" s="133"/>
      <c r="K35" s="94"/>
      <c r="L35" s="87"/>
      <c r="M35" s="99"/>
      <c r="N35" s="27"/>
      <c r="O35" s="102"/>
      <c r="P35" s="105"/>
      <c r="Q35" s="107" t="s">
        <v>58</v>
      </c>
      <c r="R35" s="28" t="str">
        <f t="shared" si="2"/>
        <v/>
      </c>
      <c r="V35" s="76">
        <f t="shared" si="0"/>
        <v>0</v>
      </c>
      <c r="W35" s="77" t="str">
        <f t="shared" si="1"/>
        <v/>
      </c>
    </row>
    <row r="36" spans="1:23">
      <c r="A36" s="23">
        <v>26</v>
      </c>
      <c r="B36" s="26"/>
      <c r="C36" s="26"/>
      <c r="D36" s="26"/>
      <c r="E36" s="27"/>
      <c r="F36" s="78"/>
      <c r="G36" s="85"/>
      <c r="H36" s="91"/>
      <c r="I36" s="193"/>
      <c r="J36" s="133"/>
      <c r="K36" s="94"/>
      <c r="L36" s="87"/>
      <c r="M36" s="99"/>
      <c r="N36" s="27"/>
      <c r="O36" s="102"/>
      <c r="P36" s="105"/>
      <c r="Q36" s="107" t="s">
        <v>58</v>
      </c>
      <c r="R36" s="28" t="str">
        <f t="shared" si="2"/>
        <v/>
      </c>
      <c r="V36" s="76">
        <f t="shared" si="0"/>
        <v>0</v>
      </c>
      <c r="W36" s="77" t="str">
        <f t="shared" si="1"/>
        <v/>
      </c>
    </row>
    <row r="37" spans="1:23">
      <c r="A37" s="23">
        <v>27</v>
      </c>
      <c r="B37" s="26"/>
      <c r="C37" s="26"/>
      <c r="D37" s="26"/>
      <c r="E37" s="27"/>
      <c r="F37" s="78"/>
      <c r="G37" s="85"/>
      <c r="H37" s="91"/>
      <c r="I37" s="193"/>
      <c r="J37" s="133"/>
      <c r="K37" s="94"/>
      <c r="L37" s="87"/>
      <c r="M37" s="99"/>
      <c r="N37" s="27"/>
      <c r="O37" s="102"/>
      <c r="P37" s="105"/>
      <c r="Q37" s="107" t="s">
        <v>58</v>
      </c>
      <c r="R37" s="28" t="str">
        <f t="shared" si="2"/>
        <v/>
      </c>
      <c r="V37" s="76">
        <f t="shared" si="0"/>
        <v>0</v>
      </c>
      <c r="W37" s="77" t="str">
        <f t="shared" si="1"/>
        <v/>
      </c>
    </row>
    <row r="38" spans="1:23">
      <c r="A38" s="23">
        <v>28</v>
      </c>
      <c r="B38" s="26"/>
      <c r="C38" s="26"/>
      <c r="D38" s="26"/>
      <c r="E38" s="27"/>
      <c r="F38" s="78"/>
      <c r="G38" s="85"/>
      <c r="H38" s="91"/>
      <c r="I38" s="193"/>
      <c r="J38" s="133"/>
      <c r="K38" s="94"/>
      <c r="L38" s="87"/>
      <c r="M38" s="99"/>
      <c r="N38" s="27"/>
      <c r="O38" s="102"/>
      <c r="P38" s="105"/>
      <c r="Q38" s="107" t="s">
        <v>58</v>
      </c>
      <c r="R38" s="28" t="str">
        <f t="shared" si="2"/>
        <v/>
      </c>
      <c r="V38" s="76">
        <f t="shared" si="0"/>
        <v>0</v>
      </c>
      <c r="W38" s="77" t="str">
        <f t="shared" si="1"/>
        <v/>
      </c>
    </row>
    <row r="39" spans="1:23">
      <c r="A39" s="23">
        <v>29</v>
      </c>
      <c r="B39" s="26"/>
      <c r="C39" s="26"/>
      <c r="D39" s="26"/>
      <c r="E39" s="27"/>
      <c r="F39" s="78"/>
      <c r="G39" s="85"/>
      <c r="H39" s="91"/>
      <c r="I39" s="193"/>
      <c r="J39" s="133"/>
      <c r="K39" s="94"/>
      <c r="L39" s="87"/>
      <c r="M39" s="99"/>
      <c r="N39" s="27"/>
      <c r="O39" s="102"/>
      <c r="P39" s="105"/>
      <c r="Q39" s="107" t="s">
        <v>58</v>
      </c>
      <c r="R39" s="28" t="str">
        <f t="shared" si="2"/>
        <v/>
      </c>
      <c r="V39" s="76">
        <f t="shared" si="0"/>
        <v>0</v>
      </c>
      <c r="W39" s="77" t="str">
        <f t="shared" si="1"/>
        <v/>
      </c>
    </row>
    <row r="40" spans="1:23">
      <c r="A40" s="23">
        <v>30</v>
      </c>
      <c r="B40" s="26"/>
      <c r="C40" s="26"/>
      <c r="D40" s="26"/>
      <c r="E40" s="27"/>
      <c r="F40" s="78"/>
      <c r="G40" s="85"/>
      <c r="H40" s="91"/>
      <c r="I40" s="193"/>
      <c r="J40" s="133"/>
      <c r="K40" s="94"/>
      <c r="L40" s="87"/>
      <c r="M40" s="99"/>
      <c r="N40" s="27"/>
      <c r="O40" s="102"/>
      <c r="P40" s="105"/>
      <c r="Q40" s="107" t="s">
        <v>58</v>
      </c>
      <c r="R40" s="28" t="str">
        <f t="shared" si="2"/>
        <v/>
      </c>
      <c r="V40" s="76">
        <f t="shared" si="0"/>
        <v>0</v>
      </c>
      <c r="W40" s="77" t="str">
        <f t="shared" si="1"/>
        <v/>
      </c>
    </row>
    <row r="41" spans="1:23">
      <c r="A41" s="23">
        <v>31</v>
      </c>
      <c r="B41" s="26"/>
      <c r="C41" s="26"/>
      <c r="D41" s="26"/>
      <c r="E41" s="27"/>
      <c r="F41" s="78"/>
      <c r="G41" s="85"/>
      <c r="H41" s="91"/>
      <c r="I41" s="193"/>
      <c r="J41" s="133"/>
      <c r="K41" s="94"/>
      <c r="L41" s="87"/>
      <c r="M41" s="99"/>
      <c r="N41" s="27"/>
      <c r="O41" s="102"/>
      <c r="P41" s="105"/>
      <c r="Q41" s="107" t="s">
        <v>58</v>
      </c>
      <c r="R41" s="28" t="str">
        <f t="shared" si="2"/>
        <v/>
      </c>
      <c r="V41" s="76">
        <f t="shared" si="0"/>
        <v>0</v>
      </c>
      <c r="W41" s="77" t="str">
        <f t="shared" si="1"/>
        <v/>
      </c>
    </row>
    <row r="42" spans="1:23">
      <c r="A42" s="23">
        <v>32</v>
      </c>
      <c r="B42" s="26"/>
      <c r="C42" s="26"/>
      <c r="D42" s="26"/>
      <c r="E42" s="27"/>
      <c r="F42" s="78"/>
      <c r="G42" s="85"/>
      <c r="H42" s="91"/>
      <c r="I42" s="193"/>
      <c r="J42" s="133"/>
      <c r="K42" s="94"/>
      <c r="L42" s="87"/>
      <c r="M42" s="99"/>
      <c r="N42" s="27"/>
      <c r="O42" s="102"/>
      <c r="P42" s="105"/>
      <c r="Q42" s="107" t="s">
        <v>58</v>
      </c>
      <c r="R42" s="28" t="str">
        <f t="shared" si="2"/>
        <v/>
      </c>
      <c r="V42" s="76">
        <f t="shared" si="0"/>
        <v>0</v>
      </c>
      <c r="W42" s="77" t="str">
        <f t="shared" si="1"/>
        <v/>
      </c>
    </row>
    <row r="43" spans="1:23">
      <c r="A43" s="23">
        <v>33</v>
      </c>
      <c r="B43" s="26"/>
      <c r="C43" s="26"/>
      <c r="D43" s="26"/>
      <c r="E43" s="27"/>
      <c r="F43" s="78"/>
      <c r="G43" s="85"/>
      <c r="H43" s="91"/>
      <c r="I43" s="193"/>
      <c r="J43" s="133"/>
      <c r="K43" s="94"/>
      <c r="L43" s="87"/>
      <c r="M43" s="99"/>
      <c r="N43" s="27"/>
      <c r="O43" s="102"/>
      <c r="P43" s="105"/>
      <c r="Q43" s="107" t="s">
        <v>58</v>
      </c>
      <c r="R43" s="28" t="str">
        <f t="shared" si="2"/>
        <v/>
      </c>
      <c r="V43" s="76">
        <f t="shared" ref="V43:V75" si="3">COUNTIF(L43:Q43,"○")</f>
        <v>0</v>
      </c>
      <c r="W43" s="77" t="str">
        <f t="shared" ref="W43:W74" si="4">IF(I43="",IF(V43=1,"６００円",IF(V43=2,"１２００円",IF(V43&gt;=3,"１５００円",""))),"")</f>
        <v/>
      </c>
    </row>
    <row r="44" spans="1:23">
      <c r="A44" s="23">
        <v>34</v>
      </c>
      <c r="B44" s="26"/>
      <c r="C44" s="26"/>
      <c r="D44" s="26"/>
      <c r="E44" s="27"/>
      <c r="F44" s="78"/>
      <c r="G44" s="85"/>
      <c r="H44" s="91"/>
      <c r="I44" s="193"/>
      <c r="J44" s="133"/>
      <c r="K44" s="94"/>
      <c r="L44" s="87"/>
      <c r="M44" s="99"/>
      <c r="N44" s="27"/>
      <c r="O44" s="102"/>
      <c r="P44" s="105"/>
      <c r="Q44" s="107" t="s">
        <v>58</v>
      </c>
      <c r="R44" s="28" t="str">
        <f t="shared" si="2"/>
        <v/>
      </c>
      <c r="V44" s="76">
        <f t="shared" si="3"/>
        <v>0</v>
      </c>
      <c r="W44" s="77" t="str">
        <f t="shared" si="4"/>
        <v/>
      </c>
    </row>
    <row r="45" spans="1:23">
      <c r="A45" s="23">
        <v>35</v>
      </c>
      <c r="B45" s="26"/>
      <c r="C45" s="26"/>
      <c r="D45" s="26"/>
      <c r="E45" s="27"/>
      <c r="F45" s="78"/>
      <c r="G45" s="85"/>
      <c r="H45" s="91"/>
      <c r="I45" s="193"/>
      <c r="J45" s="133"/>
      <c r="K45" s="94"/>
      <c r="L45" s="87"/>
      <c r="M45" s="99"/>
      <c r="N45" s="27"/>
      <c r="O45" s="102"/>
      <c r="P45" s="105"/>
      <c r="Q45" s="107" t="s">
        <v>58</v>
      </c>
      <c r="R45" s="28" t="str">
        <f t="shared" si="2"/>
        <v/>
      </c>
      <c r="V45" s="76">
        <f t="shared" si="3"/>
        <v>0</v>
      </c>
      <c r="W45" s="77" t="str">
        <f t="shared" si="4"/>
        <v/>
      </c>
    </row>
    <row r="46" spans="1:23">
      <c r="A46" s="23">
        <v>36</v>
      </c>
      <c r="B46" s="26"/>
      <c r="C46" s="26"/>
      <c r="D46" s="26"/>
      <c r="E46" s="27"/>
      <c r="F46" s="78"/>
      <c r="G46" s="85"/>
      <c r="H46" s="91"/>
      <c r="I46" s="193"/>
      <c r="J46" s="133"/>
      <c r="K46" s="94"/>
      <c r="L46" s="87"/>
      <c r="M46" s="99"/>
      <c r="N46" s="27"/>
      <c r="O46" s="102"/>
      <c r="P46" s="105"/>
      <c r="Q46" s="107" t="s">
        <v>58</v>
      </c>
      <c r="R46" s="28" t="str">
        <f t="shared" si="2"/>
        <v/>
      </c>
      <c r="V46" s="76">
        <f t="shared" si="3"/>
        <v>0</v>
      </c>
      <c r="W46" s="77" t="str">
        <f t="shared" si="4"/>
        <v/>
      </c>
    </row>
    <row r="47" spans="1:23">
      <c r="A47" s="23">
        <v>37</v>
      </c>
      <c r="B47" s="26"/>
      <c r="C47" s="26"/>
      <c r="D47" s="26"/>
      <c r="E47" s="27"/>
      <c r="F47" s="78"/>
      <c r="G47" s="85"/>
      <c r="H47" s="91"/>
      <c r="I47" s="193"/>
      <c r="J47" s="133"/>
      <c r="K47" s="94"/>
      <c r="L47" s="87"/>
      <c r="M47" s="99"/>
      <c r="N47" s="27"/>
      <c r="O47" s="102"/>
      <c r="P47" s="105"/>
      <c r="Q47" s="107" t="s">
        <v>58</v>
      </c>
      <c r="R47" s="28" t="str">
        <f t="shared" si="2"/>
        <v/>
      </c>
      <c r="V47" s="76">
        <f t="shared" si="3"/>
        <v>0</v>
      </c>
      <c r="W47" s="77" t="str">
        <f t="shared" si="4"/>
        <v/>
      </c>
    </row>
    <row r="48" spans="1:23">
      <c r="A48" s="23">
        <v>38</v>
      </c>
      <c r="B48" s="26"/>
      <c r="C48" s="26"/>
      <c r="D48" s="26"/>
      <c r="E48" s="27"/>
      <c r="F48" s="78"/>
      <c r="G48" s="85"/>
      <c r="H48" s="91"/>
      <c r="I48" s="193"/>
      <c r="J48" s="133"/>
      <c r="K48" s="94"/>
      <c r="L48" s="87"/>
      <c r="M48" s="99"/>
      <c r="N48" s="27"/>
      <c r="O48" s="102"/>
      <c r="P48" s="105"/>
      <c r="Q48" s="107" t="s">
        <v>58</v>
      </c>
      <c r="R48" s="28" t="str">
        <f t="shared" si="2"/>
        <v/>
      </c>
      <c r="V48" s="76">
        <f t="shared" si="3"/>
        <v>0</v>
      </c>
      <c r="W48" s="77" t="str">
        <f t="shared" si="4"/>
        <v/>
      </c>
    </row>
    <row r="49" spans="1:23">
      <c r="A49" s="23">
        <v>39</v>
      </c>
      <c r="B49" s="26"/>
      <c r="C49" s="26"/>
      <c r="D49" s="26"/>
      <c r="E49" s="27"/>
      <c r="F49" s="78"/>
      <c r="G49" s="85"/>
      <c r="H49" s="91"/>
      <c r="I49" s="193"/>
      <c r="J49" s="133"/>
      <c r="K49" s="94"/>
      <c r="L49" s="87"/>
      <c r="M49" s="99"/>
      <c r="N49" s="27"/>
      <c r="O49" s="102"/>
      <c r="P49" s="105"/>
      <c r="Q49" s="107" t="s">
        <v>58</v>
      </c>
      <c r="R49" s="28" t="str">
        <f t="shared" si="2"/>
        <v/>
      </c>
      <c r="V49" s="76">
        <f t="shared" si="3"/>
        <v>0</v>
      </c>
      <c r="W49" s="77" t="str">
        <f t="shared" si="4"/>
        <v/>
      </c>
    </row>
    <row r="50" spans="1:23">
      <c r="A50" s="23">
        <v>40</v>
      </c>
      <c r="B50" s="26"/>
      <c r="C50" s="26"/>
      <c r="D50" s="26"/>
      <c r="E50" s="27"/>
      <c r="F50" s="78"/>
      <c r="G50" s="85"/>
      <c r="H50" s="91"/>
      <c r="I50" s="193"/>
      <c r="J50" s="133"/>
      <c r="K50" s="94"/>
      <c r="L50" s="87"/>
      <c r="M50" s="99"/>
      <c r="N50" s="27"/>
      <c r="O50" s="102"/>
      <c r="P50" s="105"/>
      <c r="Q50" s="107" t="s">
        <v>58</v>
      </c>
      <c r="R50" s="28" t="str">
        <f t="shared" si="2"/>
        <v/>
      </c>
      <c r="V50" s="76">
        <f t="shared" si="3"/>
        <v>0</v>
      </c>
      <c r="W50" s="77" t="str">
        <f t="shared" si="4"/>
        <v/>
      </c>
    </row>
    <row r="51" spans="1:23">
      <c r="A51" s="23">
        <v>41</v>
      </c>
      <c r="B51" s="26"/>
      <c r="C51" s="26"/>
      <c r="D51" s="26"/>
      <c r="E51" s="27"/>
      <c r="F51" s="78"/>
      <c r="G51" s="85"/>
      <c r="H51" s="91"/>
      <c r="I51" s="193"/>
      <c r="J51" s="133"/>
      <c r="K51" s="94"/>
      <c r="L51" s="87"/>
      <c r="M51" s="99"/>
      <c r="N51" s="27"/>
      <c r="O51" s="102"/>
      <c r="P51" s="105"/>
      <c r="Q51" s="107" t="s">
        <v>58</v>
      </c>
      <c r="R51" s="28" t="str">
        <f t="shared" si="2"/>
        <v/>
      </c>
      <c r="V51" s="76">
        <f t="shared" si="3"/>
        <v>0</v>
      </c>
      <c r="W51" s="77" t="str">
        <f t="shared" si="4"/>
        <v/>
      </c>
    </row>
    <row r="52" spans="1:23">
      <c r="A52" s="23">
        <v>42</v>
      </c>
      <c r="B52" s="26"/>
      <c r="C52" s="26"/>
      <c r="D52" s="26"/>
      <c r="E52" s="27"/>
      <c r="F52" s="78"/>
      <c r="G52" s="85"/>
      <c r="H52" s="91"/>
      <c r="I52" s="193"/>
      <c r="J52" s="133"/>
      <c r="K52" s="94"/>
      <c r="L52" s="87"/>
      <c r="M52" s="99"/>
      <c r="N52" s="27"/>
      <c r="O52" s="102"/>
      <c r="P52" s="105"/>
      <c r="Q52" s="107" t="s">
        <v>58</v>
      </c>
      <c r="R52" s="28" t="str">
        <f t="shared" si="2"/>
        <v/>
      </c>
      <c r="V52" s="76">
        <f t="shared" si="3"/>
        <v>0</v>
      </c>
      <c r="W52" s="77" t="str">
        <f t="shared" si="4"/>
        <v/>
      </c>
    </row>
    <row r="53" spans="1:23">
      <c r="A53" s="23">
        <v>43</v>
      </c>
      <c r="B53" s="26"/>
      <c r="C53" s="26"/>
      <c r="D53" s="26"/>
      <c r="E53" s="27"/>
      <c r="F53" s="78"/>
      <c r="G53" s="85"/>
      <c r="H53" s="91"/>
      <c r="I53" s="193"/>
      <c r="J53" s="133"/>
      <c r="K53" s="94"/>
      <c r="L53" s="87"/>
      <c r="M53" s="99"/>
      <c r="N53" s="27"/>
      <c r="O53" s="102"/>
      <c r="P53" s="105"/>
      <c r="Q53" s="107" t="s">
        <v>58</v>
      </c>
      <c r="R53" s="28" t="str">
        <f t="shared" si="2"/>
        <v/>
      </c>
      <c r="V53" s="76">
        <f t="shared" si="3"/>
        <v>0</v>
      </c>
      <c r="W53" s="77" t="str">
        <f t="shared" si="4"/>
        <v/>
      </c>
    </row>
    <row r="54" spans="1:23">
      <c r="A54" s="23">
        <v>44</v>
      </c>
      <c r="B54" s="26"/>
      <c r="C54" s="26"/>
      <c r="D54" s="26"/>
      <c r="E54" s="27"/>
      <c r="F54" s="78"/>
      <c r="G54" s="85"/>
      <c r="H54" s="91"/>
      <c r="I54" s="193"/>
      <c r="J54" s="133"/>
      <c r="K54" s="94"/>
      <c r="L54" s="87"/>
      <c r="M54" s="99"/>
      <c r="N54" s="27"/>
      <c r="O54" s="102"/>
      <c r="P54" s="105"/>
      <c r="Q54" s="107" t="s">
        <v>58</v>
      </c>
      <c r="R54" s="28" t="str">
        <f t="shared" si="2"/>
        <v/>
      </c>
      <c r="V54" s="76">
        <f t="shared" si="3"/>
        <v>0</v>
      </c>
      <c r="W54" s="77" t="str">
        <f t="shared" si="4"/>
        <v/>
      </c>
    </row>
    <row r="55" spans="1:23">
      <c r="A55" s="23">
        <v>45</v>
      </c>
      <c r="B55" s="26"/>
      <c r="C55" s="26"/>
      <c r="D55" s="26"/>
      <c r="E55" s="27"/>
      <c r="F55" s="78"/>
      <c r="G55" s="85"/>
      <c r="H55" s="91"/>
      <c r="I55" s="193"/>
      <c r="J55" s="133"/>
      <c r="K55" s="94"/>
      <c r="L55" s="87"/>
      <c r="M55" s="99"/>
      <c r="N55" s="27"/>
      <c r="O55" s="102"/>
      <c r="P55" s="105"/>
      <c r="Q55" s="107" t="s">
        <v>58</v>
      </c>
      <c r="R55" s="28" t="str">
        <f t="shared" si="2"/>
        <v/>
      </c>
      <c r="V55" s="76">
        <f t="shared" si="3"/>
        <v>0</v>
      </c>
      <c r="W55" s="77" t="str">
        <f t="shared" si="4"/>
        <v/>
      </c>
    </row>
    <row r="56" spans="1:23">
      <c r="A56" s="23">
        <v>46</v>
      </c>
      <c r="B56" s="26"/>
      <c r="C56" s="26"/>
      <c r="D56" s="26"/>
      <c r="E56" s="27"/>
      <c r="F56" s="78"/>
      <c r="G56" s="85"/>
      <c r="H56" s="91"/>
      <c r="I56" s="193"/>
      <c r="J56" s="133"/>
      <c r="K56" s="94"/>
      <c r="L56" s="87"/>
      <c r="M56" s="99"/>
      <c r="N56" s="27"/>
      <c r="O56" s="102"/>
      <c r="P56" s="105"/>
      <c r="Q56" s="107" t="s">
        <v>58</v>
      </c>
      <c r="R56" s="28" t="str">
        <f t="shared" si="2"/>
        <v/>
      </c>
      <c r="V56" s="76">
        <f t="shared" si="3"/>
        <v>0</v>
      </c>
      <c r="W56" s="77" t="str">
        <f t="shared" si="4"/>
        <v/>
      </c>
    </row>
    <row r="57" spans="1:23">
      <c r="A57" s="23">
        <v>47</v>
      </c>
      <c r="B57" s="26"/>
      <c r="C57" s="26"/>
      <c r="D57" s="26"/>
      <c r="E57" s="27"/>
      <c r="F57" s="78"/>
      <c r="G57" s="85"/>
      <c r="H57" s="91"/>
      <c r="I57" s="193"/>
      <c r="J57" s="133"/>
      <c r="K57" s="94"/>
      <c r="L57" s="87"/>
      <c r="M57" s="99"/>
      <c r="N57" s="27"/>
      <c r="O57" s="102"/>
      <c r="P57" s="105"/>
      <c r="Q57" s="107" t="s">
        <v>58</v>
      </c>
      <c r="R57" s="28" t="str">
        <f t="shared" si="2"/>
        <v/>
      </c>
      <c r="V57" s="76">
        <f t="shared" si="3"/>
        <v>0</v>
      </c>
      <c r="W57" s="77" t="str">
        <f t="shared" si="4"/>
        <v/>
      </c>
    </row>
    <row r="58" spans="1:23">
      <c r="A58" s="23">
        <v>48</v>
      </c>
      <c r="B58" s="26"/>
      <c r="C58" s="26"/>
      <c r="D58" s="26"/>
      <c r="E58" s="27"/>
      <c r="F58" s="78"/>
      <c r="G58" s="85"/>
      <c r="H58" s="91"/>
      <c r="I58" s="193"/>
      <c r="J58" s="133"/>
      <c r="K58" s="94"/>
      <c r="L58" s="87"/>
      <c r="M58" s="99"/>
      <c r="N58" s="27"/>
      <c r="O58" s="102"/>
      <c r="P58" s="105"/>
      <c r="Q58" s="107" t="s">
        <v>58</v>
      </c>
      <c r="R58" s="28" t="str">
        <f t="shared" si="2"/>
        <v/>
      </c>
      <c r="V58" s="76">
        <f t="shared" si="3"/>
        <v>0</v>
      </c>
      <c r="W58" s="77" t="str">
        <f t="shared" si="4"/>
        <v/>
      </c>
    </row>
    <row r="59" spans="1:23">
      <c r="A59" s="23">
        <v>49</v>
      </c>
      <c r="B59" s="26"/>
      <c r="C59" s="26"/>
      <c r="D59" s="26"/>
      <c r="E59" s="27"/>
      <c r="F59" s="78"/>
      <c r="G59" s="85"/>
      <c r="H59" s="91"/>
      <c r="I59" s="193"/>
      <c r="J59" s="133"/>
      <c r="K59" s="94"/>
      <c r="L59" s="87"/>
      <c r="M59" s="99"/>
      <c r="N59" s="27"/>
      <c r="O59" s="102"/>
      <c r="P59" s="105"/>
      <c r="Q59" s="107" t="s">
        <v>58</v>
      </c>
      <c r="R59" s="28" t="str">
        <f t="shared" si="2"/>
        <v/>
      </c>
      <c r="V59" s="76">
        <f t="shared" si="3"/>
        <v>0</v>
      </c>
      <c r="W59" s="77" t="str">
        <f t="shared" si="4"/>
        <v/>
      </c>
    </row>
    <row r="60" spans="1:23">
      <c r="A60" s="23">
        <v>50</v>
      </c>
      <c r="B60" s="26"/>
      <c r="C60" s="26"/>
      <c r="D60" s="26"/>
      <c r="E60" s="27"/>
      <c r="F60" s="78"/>
      <c r="G60" s="85"/>
      <c r="H60" s="91"/>
      <c r="I60" s="193"/>
      <c r="J60" s="133"/>
      <c r="K60" s="94"/>
      <c r="L60" s="87"/>
      <c r="M60" s="99"/>
      <c r="N60" s="27"/>
      <c r="O60" s="102"/>
      <c r="P60" s="105"/>
      <c r="Q60" s="107" t="s">
        <v>58</v>
      </c>
      <c r="R60" s="28" t="str">
        <f t="shared" si="2"/>
        <v/>
      </c>
      <c r="V60" s="76">
        <f t="shared" si="3"/>
        <v>0</v>
      </c>
      <c r="W60" s="77" t="str">
        <f t="shared" si="4"/>
        <v/>
      </c>
    </row>
    <row r="61" spans="1:23">
      <c r="A61" s="23">
        <v>51</v>
      </c>
      <c r="B61" s="26"/>
      <c r="C61" s="26"/>
      <c r="D61" s="26"/>
      <c r="E61" s="27"/>
      <c r="F61" s="78"/>
      <c r="G61" s="85"/>
      <c r="H61" s="91"/>
      <c r="I61" s="193"/>
      <c r="J61" s="133"/>
      <c r="K61" s="94"/>
      <c r="L61" s="87"/>
      <c r="M61" s="99"/>
      <c r="N61" s="27"/>
      <c r="O61" s="102"/>
      <c r="P61" s="105"/>
      <c r="Q61" s="107" t="s">
        <v>58</v>
      </c>
      <c r="R61" s="28" t="str">
        <f t="shared" si="2"/>
        <v/>
      </c>
      <c r="V61" s="76">
        <f t="shared" si="3"/>
        <v>0</v>
      </c>
      <c r="W61" s="77" t="str">
        <f t="shared" si="4"/>
        <v/>
      </c>
    </row>
    <row r="62" spans="1:23">
      <c r="A62" s="23">
        <v>52</v>
      </c>
      <c r="B62" s="26"/>
      <c r="C62" s="26"/>
      <c r="D62" s="26"/>
      <c r="E62" s="27"/>
      <c r="F62" s="78"/>
      <c r="G62" s="85"/>
      <c r="H62" s="91"/>
      <c r="I62" s="193"/>
      <c r="J62" s="133"/>
      <c r="K62" s="94"/>
      <c r="L62" s="87"/>
      <c r="M62" s="99"/>
      <c r="N62" s="27"/>
      <c r="O62" s="102"/>
      <c r="P62" s="105"/>
      <c r="Q62" s="107" t="s">
        <v>58</v>
      </c>
      <c r="R62" s="28" t="str">
        <f t="shared" si="2"/>
        <v/>
      </c>
      <c r="V62" s="76">
        <f t="shared" si="3"/>
        <v>0</v>
      </c>
      <c r="W62" s="77" t="str">
        <f t="shared" si="4"/>
        <v/>
      </c>
    </row>
    <row r="63" spans="1:23">
      <c r="A63" s="23">
        <v>53</v>
      </c>
      <c r="B63" s="26"/>
      <c r="C63" s="26"/>
      <c r="D63" s="26"/>
      <c r="E63" s="27"/>
      <c r="F63" s="78"/>
      <c r="G63" s="85"/>
      <c r="H63" s="91"/>
      <c r="I63" s="193"/>
      <c r="J63" s="133"/>
      <c r="K63" s="94"/>
      <c r="L63" s="87"/>
      <c r="M63" s="99"/>
      <c r="N63" s="27"/>
      <c r="O63" s="102"/>
      <c r="P63" s="105"/>
      <c r="Q63" s="107" t="s">
        <v>58</v>
      </c>
      <c r="R63" s="28" t="str">
        <f t="shared" si="2"/>
        <v/>
      </c>
      <c r="V63" s="76">
        <f t="shared" si="3"/>
        <v>0</v>
      </c>
      <c r="W63" s="77" t="str">
        <f t="shared" si="4"/>
        <v/>
      </c>
    </row>
    <row r="64" spans="1:23">
      <c r="A64" s="23">
        <v>54</v>
      </c>
      <c r="B64" s="26"/>
      <c r="C64" s="26"/>
      <c r="D64" s="26"/>
      <c r="E64" s="27"/>
      <c r="F64" s="78"/>
      <c r="G64" s="85"/>
      <c r="H64" s="91"/>
      <c r="I64" s="193"/>
      <c r="J64" s="133"/>
      <c r="K64" s="94"/>
      <c r="L64" s="87"/>
      <c r="M64" s="99"/>
      <c r="N64" s="27"/>
      <c r="O64" s="102"/>
      <c r="P64" s="105"/>
      <c r="Q64" s="107" t="s">
        <v>58</v>
      </c>
      <c r="R64" s="28" t="str">
        <f t="shared" si="2"/>
        <v/>
      </c>
      <c r="V64" s="76">
        <f t="shared" si="3"/>
        <v>0</v>
      </c>
      <c r="W64" s="77" t="str">
        <f t="shared" si="4"/>
        <v/>
      </c>
    </row>
    <row r="65" spans="1:23">
      <c r="A65" s="23">
        <v>55</v>
      </c>
      <c r="B65" s="26"/>
      <c r="C65" s="26"/>
      <c r="D65" s="26"/>
      <c r="E65" s="27"/>
      <c r="F65" s="78"/>
      <c r="G65" s="85"/>
      <c r="H65" s="91"/>
      <c r="I65" s="193"/>
      <c r="J65" s="133"/>
      <c r="K65" s="94"/>
      <c r="L65" s="87"/>
      <c r="M65" s="99"/>
      <c r="N65" s="27"/>
      <c r="O65" s="102"/>
      <c r="P65" s="105"/>
      <c r="Q65" s="107" t="s">
        <v>58</v>
      </c>
      <c r="R65" s="28" t="str">
        <f t="shared" si="2"/>
        <v/>
      </c>
      <c r="V65" s="76">
        <f t="shared" si="3"/>
        <v>0</v>
      </c>
      <c r="W65" s="77" t="str">
        <f t="shared" si="4"/>
        <v/>
      </c>
    </row>
    <row r="66" spans="1:23">
      <c r="A66" s="23">
        <v>56</v>
      </c>
      <c r="B66" s="26"/>
      <c r="C66" s="26"/>
      <c r="D66" s="26"/>
      <c r="E66" s="27"/>
      <c r="F66" s="78"/>
      <c r="G66" s="85"/>
      <c r="H66" s="91"/>
      <c r="I66" s="193"/>
      <c r="J66" s="133"/>
      <c r="K66" s="94"/>
      <c r="L66" s="87"/>
      <c r="M66" s="99"/>
      <c r="N66" s="27"/>
      <c r="O66" s="102"/>
      <c r="P66" s="105"/>
      <c r="Q66" s="107" t="s">
        <v>58</v>
      </c>
      <c r="R66" s="28" t="str">
        <f t="shared" si="2"/>
        <v/>
      </c>
      <c r="V66" s="76">
        <f t="shared" si="3"/>
        <v>0</v>
      </c>
      <c r="W66" s="77" t="str">
        <f t="shared" si="4"/>
        <v/>
      </c>
    </row>
    <row r="67" spans="1:23">
      <c r="A67" s="23">
        <v>57</v>
      </c>
      <c r="B67" s="26"/>
      <c r="C67" s="26"/>
      <c r="D67" s="26"/>
      <c r="E67" s="27"/>
      <c r="F67" s="78"/>
      <c r="G67" s="85"/>
      <c r="H67" s="91"/>
      <c r="I67" s="193"/>
      <c r="J67" s="133"/>
      <c r="K67" s="94"/>
      <c r="L67" s="87"/>
      <c r="M67" s="99"/>
      <c r="N67" s="27"/>
      <c r="O67" s="102"/>
      <c r="P67" s="105"/>
      <c r="Q67" s="107" t="s">
        <v>58</v>
      </c>
      <c r="R67" s="28" t="str">
        <f t="shared" si="2"/>
        <v/>
      </c>
      <c r="V67" s="76">
        <f t="shared" si="3"/>
        <v>0</v>
      </c>
      <c r="W67" s="77" t="str">
        <f t="shared" si="4"/>
        <v/>
      </c>
    </row>
    <row r="68" spans="1:23">
      <c r="A68" s="23">
        <v>58</v>
      </c>
      <c r="B68" s="26"/>
      <c r="C68" s="26"/>
      <c r="D68" s="26"/>
      <c r="E68" s="27"/>
      <c r="F68" s="78"/>
      <c r="G68" s="85"/>
      <c r="H68" s="91"/>
      <c r="I68" s="193"/>
      <c r="J68" s="133"/>
      <c r="K68" s="94"/>
      <c r="L68" s="87"/>
      <c r="M68" s="99"/>
      <c r="N68" s="27"/>
      <c r="O68" s="102"/>
      <c r="P68" s="105"/>
      <c r="Q68" s="107" t="s">
        <v>58</v>
      </c>
      <c r="R68" s="28" t="str">
        <f t="shared" si="2"/>
        <v/>
      </c>
      <c r="V68" s="76">
        <f t="shared" si="3"/>
        <v>0</v>
      </c>
      <c r="W68" s="77" t="str">
        <f t="shared" si="4"/>
        <v/>
      </c>
    </row>
    <row r="69" spans="1:23">
      <c r="A69" s="23">
        <v>59</v>
      </c>
      <c r="B69" s="26"/>
      <c r="C69" s="26"/>
      <c r="D69" s="26"/>
      <c r="E69" s="27"/>
      <c r="F69" s="78"/>
      <c r="G69" s="85"/>
      <c r="H69" s="91"/>
      <c r="I69" s="193"/>
      <c r="J69" s="133"/>
      <c r="K69" s="94"/>
      <c r="L69" s="87"/>
      <c r="M69" s="99"/>
      <c r="N69" s="27"/>
      <c r="O69" s="102"/>
      <c r="P69" s="105"/>
      <c r="Q69" s="107" t="s">
        <v>58</v>
      </c>
      <c r="R69" s="28" t="str">
        <f t="shared" si="2"/>
        <v/>
      </c>
      <c r="V69" s="76">
        <f t="shared" si="3"/>
        <v>0</v>
      </c>
      <c r="W69" s="77" t="str">
        <f t="shared" si="4"/>
        <v/>
      </c>
    </row>
    <row r="70" spans="1:23">
      <c r="A70" s="23">
        <v>60</v>
      </c>
      <c r="B70" s="26"/>
      <c r="C70" s="26"/>
      <c r="D70" s="26"/>
      <c r="E70" s="27"/>
      <c r="F70" s="78"/>
      <c r="G70" s="85"/>
      <c r="H70" s="91"/>
      <c r="I70" s="193"/>
      <c r="J70" s="133"/>
      <c r="K70" s="94"/>
      <c r="L70" s="87"/>
      <c r="M70" s="99"/>
      <c r="N70" s="27"/>
      <c r="O70" s="102"/>
      <c r="P70" s="105"/>
      <c r="Q70" s="107" t="s">
        <v>58</v>
      </c>
      <c r="R70" s="28" t="str">
        <f t="shared" si="2"/>
        <v/>
      </c>
      <c r="V70" s="76">
        <f t="shared" si="3"/>
        <v>0</v>
      </c>
      <c r="W70" s="77" t="str">
        <f t="shared" si="4"/>
        <v/>
      </c>
    </row>
    <row r="71" spans="1:23">
      <c r="A71" s="23">
        <v>61</v>
      </c>
      <c r="B71" s="26"/>
      <c r="C71" s="26"/>
      <c r="D71" s="26"/>
      <c r="E71" s="27"/>
      <c r="F71" s="78"/>
      <c r="G71" s="85"/>
      <c r="H71" s="91"/>
      <c r="I71" s="193"/>
      <c r="J71" s="133"/>
      <c r="K71" s="94"/>
      <c r="L71" s="87"/>
      <c r="M71" s="99"/>
      <c r="N71" s="27"/>
      <c r="O71" s="102"/>
      <c r="P71" s="105"/>
      <c r="Q71" s="107" t="s">
        <v>58</v>
      </c>
      <c r="R71" s="28" t="str">
        <f t="shared" si="2"/>
        <v/>
      </c>
      <c r="V71" s="76">
        <f t="shared" si="3"/>
        <v>0</v>
      </c>
      <c r="W71" s="77" t="str">
        <f t="shared" si="4"/>
        <v/>
      </c>
    </row>
    <row r="72" spans="1:23">
      <c r="A72" s="23">
        <v>62</v>
      </c>
      <c r="B72" s="26"/>
      <c r="C72" s="26"/>
      <c r="D72" s="26"/>
      <c r="E72" s="27"/>
      <c r="F72" s="78"/>
      <c r="G72" s="85"/>
      <c r="H72" s="91"/>
      <c r="I72" s="193"/>
      <c r="J72" s="133"/>
      <c r="K72" s="94"/>
      <c r="L72" s="87"/>
      <c r="M72" s="99"/>
      <c r="N72" s="27"/>
      <c r="O72" s="102"/>
      <c r="P72" s="105"/>
      <c r="Q72" s="107" t="s">
        <v>58</v>
      </c>
      <c r="R72" s="28" t="str">
        <f t="shared" si="2"/>
        <v/>
      </c>
      <c r="V72" s="76">
        <f t="shared" si="3"/>
        <v>0</v>
      </c>
      <c r="W72" s="77" t="str">
        <f t="shared" si="4"/>
        <v/>
      </c>
    </row>
    <row r="73" spans="1:23">
      <c r="A73" s="23">
        <v>63</v>
      </c>
      <c r="B73" s="26"/>
      <c r="C73" s="26"/>
      <c r="D73" s="26"/>
      <c r="E73" s="27"/>
      <c r="F73" s="78"/>
      <c r="G73" s="85"/>
      <c r="H73" s="91"/>
      <c r="I73" s="193"/>
      <c r="J73" s="133"/>
      <c r="K73" s="94"/>
      <c r="L73" s="87"/>
      <c r="M73" s="99"/>
      <c r="N73" s="27"/>
      <c r="O73" s="102"/>
      <c r="P73" s="105"/>
      <c r="Q73" s="107" t="s">
        <v>58</v>
      </c>
      <c r="R73" s="28" t="str">
        <f t="shared" si="2"/>
        <v/>
      </c>
      <c r="V73" s="76">
        <f t="shared" si="3"/>
        <v>0</v>
      </c>
      <c r="W73" s="77" t="str">
        <f t="shared" si="4"/>
        <v/>
      </c>
    </row>
    <row r="74" spans="1:23">
      <c r="A74" s="23">
        <v>64</v>
      </c>
      <c r="B74" s="26"/>
      <c r="C74" s="26"/>
      <c r="D74" s="26"/>
      <c r="E74" s="27"/>
      <c r="F74" s="78"/>
      <c r="G74" s="85"/>
      <c r="H74" s="91"/>
      <c r="I74" s="193"/>
      <c r="J74" s="133"/>
      <c r="K74" s="94"/>
      <c r="L74" s="87"/>
      <c r="M74" s="99"/>
      <c r="N74" s="27"/>
      <c r="O74" s="102"/>
      <c r="P74" s="105"/>
      <c r="Q74" s="107" t="s">
        <v>58</v>
      </c>
      <c r="R74" s="28" t="str">
        <f t="shared" si="2"/>
        <v/>
      </c>
      <c r="V74" s="76">
        <f t="shared" si="3"/>
        <v>0</v>
      </c>
      <c r="W74" s="77" t="str">
        <f t="shared" si="4"/>
        <v/>
      </c>
    </row>
    <row r="75" spans="1:23">
      <c r="A75" s="23">
        <v>65</v>
      </c>
      <c r="B75" s="26"/>
      <c r="C75" s="26"/>
      <c r="D75" s="26"/>
      <c r="E75" s="27"/>
      <c r="F75" s="78"/>
      <c r="G75" s="85"/>
      <c r="H75" s="91"/>
      <c r="I75" s="193"/>
      <c r="J75" s="133"/>
      <c r="K75" s="94"/>
      <c r="L75" s="87"/>
      <c r="M75" s="99"/>
      <c r="N75" s="27"/>
      <c r="O75" s="102"/>
      <c r="P75" s="105"/>
      <c r="Q75" s="107" t="s">
        <v>58</v>
      </c>
      <c r="R75" s="28" t="str">
        <f t="shared" si="2"/>
        <v/>
      </c>
      <c r="V75" s="76">
        <f t="shared" si="3"/>
        <v>0</v>
      </c>
      <c r="W75" s="77" t="str">
        <f t="shared" ref="W75:W100" si="5">IF(I75="",IF(V75=1,"６００円",IF(V75=2,"１２００円",IF(V75&gt;=3,"１５００円",""))),"")</f>
        <v/>
      </c>
    </row>
    <row r="76" spans="1:23">
      <c r="A76" s="23">
        <v>66</v>
      </c>
      <c r="B76" s="26"/>
      <c r="C76" s="26"/>
      <c r="D76" s="26"/>
      <c r="E76" s="27"/>
      <c r="F76" s="78"/>
      <c r="G76" s="85"/>
      <c r="H76" s="91"/>
      <c r="I76" s="193"/>
      <c r="J76" s="133"/>
      <c r="K76" s="94"/>
      <c r="L76" s="87"/>
      <c r="M76" s="99"/>
      <c r="N76" s="27"/>
      <c r="O76" s="102"/>
      <c r="P76" s="105"/>
      <c r="Q76" s="107" t="s">
        <v>58</v>
      </c>
      <c r="R76" s="28" t="str">
        <f t="shared" ref="R76:R100" si="6">IF(W76="","",W76)</f>
        <v/>
      </c>
      <c r="V76" s="76">
        <f t="shared" ref="V76:V99" si="7">COUNTIF(L76:Q76,"○")</f>
        <v>0</v>
      </c>
      <c r="W76" s="77" t="str">
        <f t="shared" si="5"/>
        <v/>
      </c>
    </row>
    <row r="77" spans="1:23">
      <c r="A77" s="23">
        <v>67</v>
      </c>
      <c r="B77" s="26"/>
      <c r="C77" s="26"/>
      <c r="D77" s="26"/>
      <c r="E77" s="27"/>
      <c r="F77" s="78"/>
      <c r="G77" s="85"/>
      <c r="H77" s="91"/>
      <c r="I77" s="193"/>
      <c r="J77" s="133"/>
      <c r="K77" s="94"/>
      <c r="L77" s="87"/>
      <c r="M77" s="99"/>
      <c r="N77" s="27"/>
      <c r="O77" s="102"/>
      <c r="P77" s="105"/>
      <c r="Q77" s="107" t="s">
        <v>58</v>
      </c>
      <c r="R77" s="28" t="str">
        <f t="shared" si="6"/>
        <v/>
      </c>
      <c r="V77" s="76">
        <f t="shared" si="7"/>
        <v>0</v>
      </c>
      <c r="W77" s="77" t="str">
        <f t="shared" si="5"/>
        <v/>
      </c>
    </row>
    <row r="78" spans="1:23">
      <c r="A78" s="23">
        <v>68</v>
      </c>
      <c r="B78" s="26"/>
      <c r="C78" s="26"/>
      <c r="D78" s="26"/>
      <c r="E78" s="27"/>
      <c r="F78" s="78"/>
      <c r="G78" s="85"/>
      <c r="H78" s="91"/>
      <c r="I78" s="193"/>
      <c r="J78" s="133"/>
      <c r="K78" s="94"/>
      <c r="L78" s="87"/>
      <c r="M78" s="99"/>
      <c r="N78" s="27"/>
      <c r="O78" s="102"/>
      <c r="P78" s="105"/>
      <c r="Q78" s="107" t="s">
        <v>58</v>
      </c>
      <c r="R78" s="28" t="str">
        <f t="shared" si="6"/>
        <v/>
      </c>
      <c r="V78" s="76">
        <f t="shared" si="7"/>
        <v>0</v>
      </c>
      <c r="W78" s="77" t="str">
        <f t="shared" si="5"/>
        <v/>
      </c>
    </row>
    <row r="79" spans="1:23">
      <c r="A79" s="23">
        <v>69</v>
      </c>
      <c r="B79" s="26"/>
      <c r="C79" s="26"/>
      <c r="D79" s="26"/>
      <c r="E79" s="27"/>
      <c r="F79" s="78"/>
      <c r="G79" s="85"/>
      <c r="H79" s="91"/>
      <c r="I79" s="193"/>
      <c r="J79" s="133"/>
      <c r="K79" s="94"/>
      <c r="L79" s="87"/>
      <c r="M79" s="99"/>
      <c r="N79" s="27"/>
      <c r="O79" s="102"/>
      <c r="P79" s="105"/>
      <c r="Q79" s="107" t="s">
        <v>58</v>
      </c>
      <c r="R79" s="28" t="str">
        <f t="shared" si="6"/>
        <v/>
      </c>
      <c r="V79" s="76">
        <f t="shared" si="7"/>
        <v>0</v>
      </c>
      <c r="W79" s="77" t="str">
        <f t="shared" si="5"/>
        <v/>
      </c>
    </row>
    <row r="80" spans="1:23">
      <c r="A80" s="23">
        <v>70</v>
      </c>
      <c r="B80" s="26"/>
      <c r="C80" s="26"/>
      <c r="D80" s="26"/>
      <c r="E80" s="27"/>
      <c r="F80" s="78"/>
      <c r="G80" s="85"/>
      <c r="H80" s="91"/>
      <c r="I80" s="193"/>
      <c r="J80" s="133"/>
      <c r="K80" s="94"/>
      <c r="L80" s="87"/>
      <c r="M80" s="99"/>
      <c r="N80" s="27"/>
      <c r="O80" s="102"/>
      <c r="P80" s="105"/>
      <c r="Q80" s="107" t="s">
        <v>58</v>
      </c>
      <c r="R80" s="28" t="str">
        <f t="shared" si="6"/>
        <v/>
      </c>
      <c r="V80" s="76">
        <f t="shared" si="7"/>
        <v>0</v>
      </c>
      <c r="W80" s="77" t="str">
        <f t="shared" si="5"/>
        <v/>
      </c>
    </row>
    <row r="81" spans="1:23">
      <c r="A81" s="23">
        <v>71</v>
      </c>
      <c r="B81" s="26"/>
      <c r="C81" s="26"/>
      <c r="D81" s="26"/>
      <c r="E81" s="27"/>
      <c r="F81" s="78"/>
      <c r="G81" s="85"/>
      <c r="H81" s="91"/>
      <c r="I81" s="193"/>
      <c r="J81" s="133"/>
      <c r="K81" s="94"/>
      <c r="L81" s="87"/>
      <c r="M81" s="99"/>
      <c r="N81" s="27"/>
      <c r="O81" s="102"/>
      <c r="P81" s="105"/>
      <c r="Q81" s="107" t="s">
        <v>58</v>
      </c>
      <c r="R81" s="28" t="str">
        <f t="shared" si="6"/>
        <v/>
      </c>
      <c r="V81" s="76">
        <f t="shared" si="7"/>
        <v>0</v>
      </c>
      <c r="W81" s="77" t="str">
        <f t="shared" si="5"/>
        <v/>
      </c>
    </row>
    <row r="82" spans="1:23">
      <c r="A82" s="23">
        <v>72</v>
      </c>
      <c r="B82" s="26"/>
      <c r="C82" s="26"/>
      <c r="D82" s="26"/>
      <c r="E82" s="27"/>
      <c r="F82" s="78"/>
      <c r="G82" s="85"/>
      <c r="H82" s="91"/>
      <c r="I82" s="193"/>
      <c r="J82" s="133"/>
      <c r="K82" s="94"/>
      <c r="L82" s="87"/>
      <c r="M82" s="99"/>
      <c r="N82" s="27"/>
      <c r="O82" s="102"/>
      <c r="P82" s="105"/>
      <c r="Q82" s="107" t="s">
        <v>58</v>
      </c>
      <c r="R82" s="28" t="str">
        <f t="shared" si="6"/>
        <v/>
      </c>
      <c r="V82" s="76">
        <f t="shared" si="7"/>
        <v>0</v>
      </c>
      <c r="W82" s="77" t="str">
        <f t="shared" si="5"/>
        <v/>
      </c>
    </row>
    <row r="83" spans="1:23">
      <c r="A83" s="23">
        <v>73</v>
      </c>
      <c r="B83" s="26"/>
      <c r="C83" s="26"/>
      <c r="D83" s="26"/>
      <c r="E83" s="27"/>
      <c r="F83" s="78"/>
      <c r="G83" s="85"/>
      <c r="H83" s="91"/>
      <c r="I83" s="193"/>
      <c r="J83" s="133"/>
      <c r="K83" s="94"/>
      <c r="L83" s="87"/>
      <c r="M83" s="99"/>
      <c r="N83" s="27"/>
      <c r="O83" s="102"/>
      <c r="P83" s="105"/>
      <c r="Q83" s="107" t="s">
        <v>58</v>
      </c>
      <c r="R83" s="28" t="str">
        <f t="shared" si="6"/>
        <v/>
      </c>
      <c r="V83" s="76">
        <f t="shared" si="7"/>
        <v>0</v>
      </c>
      <c r="W83" s="77" t="str">
        <f t="shared" si="5"/>
        <v/>
      </c>
    </row>
    <row r="84" spans="1:23">
      <c r="A84" s="23">
        <v>74</v>
      </c>
      <c r="B84" s="26"/>
      <c r="C84" s="26"/>
      <c r="D84" s="26"/>
      <c r="E84" s="27"/>
      <c r="F84" s="78"/>
      <c r="G84" s="85"/>
      <c r="H84" s="91"/>
      <c r="I84" s="193"/>
      <c r="J84" s="133"/>
      <c r="K84" s="94"/>
      <c r="L84" s="87"/>
      <c r="M84" s="99"/>
      <c r="N84" s="27"/>
      <c r="O84" s="102"/>
      <c r="P84" s="105"/>
      <c r="Q84" s="107" t="s">
        <v>58</v>
      </c>
      <c r="R84" s="28" t="str">
        <f t="shared" si="6"/>
        <v/>
      </c>
      <c r="V84" s="76">
        <f t="shared" si="7"/>
        <v>0</v>
      </c>
      <c r="W84" s="77" t="str">
        <f t="shared" si="5"/>
        <v/>
      </c>
    </row>
    <row r="85" spans="1:23">
      <c r="A85" s="23">
        <v>75</v>
      </c>
      <c r="B85" s="26"/>
      <c r="C85" s="26"/>
      <c r="D85" s="26"/>
      <c r="E85" s="27"/>
      <c r="F85" s="78"/>
      <c r="G85" s="85"/>
      <c r="H85" s="91"/>
      <c r="I85" s="193"/>
      <c r="J85" s="133"/>
      <c r="K85" s="94"/>
      <c r="L85" s="87"/>
      <c r="M85" s="99"/>
      <c r="N85" s="27"/>
      <c r="O85" s="102"/>
      <c r="P85" s="105"/>
      <c r="Q85" s="107" t="s">
        <v>58</v>
      </c>
      <c r="R85" s="28" t="str">
        <f t="shared" si="6"/>
        <v/>
      </c>
      <c r="V85" s="76">
        <f t="shared" si="7"/>
        <v>0</v>
      </c>
      <c r="W85" s="77" t="str">
        <f t="shared" si="5"/>
        <v/>
      </c>
    </row>
    <row r="86" spans="1:23">
      <c r="A86" s="23">
        <v>76</v>
      </c>
      <c r="B86" s="26"/>
      <c r="C86" s="26"/>
      <c r="D86" s="26"/>
      <c r="E86" s="27"/>
      <c r="F86" s="78"/>
      <c r="G86" s="85"/>
      <c r="H86" s="91"/>
      <c r="I86" s="193"/>
      <c r="J86" s="133"/>
      <c r="K86" s="94"/>
      <c r="L86" s="87"/>
      <c r="M86" s="99"/>
      <c r="N86" s="27"/>
      <c r="O86" s="102"/>
      <c r="P86" s="105"/>
      <c r="Q86" s="107" t="s">
        <v>58</v>
      </c>
      <c r="R86" s="28" t="str">
        <f t="shared" si="6"/>
        <v/>
      </c>
      <c r="V86" s="76">
        <f t="shared" si="7"/>
        <v>0</v>
      </c>
      <c r="W86" s="77" t="str">
        <f t="shared" si="5"/>
        <v/>
      </c>
    </row>
    <row r="87" spans="1:23">
      <c r="A87" s="23">
        <v>77</v>
      </c>
      <c r="B87" s="26"/>
      <c r="C87" s="26"/>
      <c r="D87" s="26"/>
      <c r="E87" s="27"/>
      <c r="F87" s="78"/>
      <c r="G87" s="85"/>
      <c r="H87" s="91"/>
      <c r="I87" s="193"/>
      <c r="J87" s="133"/>
      <c r="K87" s="94"/>
      <c r="L87" s="87"/>
      <c r="M87" s="99"/>
      <c r="N87" s="27"/>
      <c r="O87" s="102"/>
      <c r="P87" s="105"/>
      <c r="Q87" s="107" t="s">
        <v>58</v>
      </c>
      <c r="R87" s="28" t="str">
        <f t="shared" si="6"/>
        <v/>
      </c>
      <c r="V87" s="76">
        <f t="shared" si="7"/>
        <v>0</v>
      </c>
      <c r="W87" s="77" t="str">
        <f t="shared" si="5"/>
        <v/>
      </c>
    </row>
    <row r="88" spans="1:23">
      <c r="A88" s="23">
        <v>78</v>
      </c>
      <c r="B88" s="26"/>
      <c r="C88" s="26"/>
      <c r="D88" s="26"/>
      <c r="E88" s="27"/>
      <c r="F88" s="78"/>
      <c r="G88" s="85"/>
      <c r="H88" s="91"/>
      <c r="I88" s="193"/>
      <c r="J88" s="133"/>
      <c r="K88" s="94"/>
      <c r="L88" s="87"/>
      <c r="M88" s="99"/>
      <c r="N88" s="27"/>
      <c r="O88" s="102"/>
      <c r="P88" s="105"/>
      <c r="Q88" s="107" t="s">
        <v>58</v>
      </c>
      <c r="R88" s="28" t="str">
        <f t="shared" si="6"/>
        <v/>
      </c>
      <c r="V88" s="76">
        <f t="shared" si="7"/>
        <v>0</v>
      </c>
      <c r="W88" s="77" t="str">
        <f t="shared" si="5"/>
        <v/>
      </c>
    </row>
    <row r="89" spans="1:23">
      <c r="A89" s="23">
        <v>79</v>
      </c>
      <c r="B89" s="26"/>
      <c r="C89" s="26"/>
      <c r="D89" s="26"/>
      <c r="E89" s="27"/>
      <c r="F89" s="78"/>
      <c r="G89" s="85"/>
      <c r="H89" s="91"/>
      <c r="I89" s="193"/>
      <c r="J89" s="133"/>
      <c r="K89" s="94"/>
      <c r="L89" s="87"/>
      <c r="M89" s="99"/>
      <c r="N89" s="27"/>
      <c r="O89" s="102"/>
      <c r="P89" s="105"/>
      <c r="Q89" s="107" t="s">
        <v>58</v>
      </c>
      <c r="R89" s="28" t="str">
        <f t="shared" si="6"/>
        <v/>
      </c>
      <c r="V89" s="76">
        <f t="shared" si="7"/>
        <v>0</v>
      </c>
      <c r="W89" s="77" t="str">
        <f t="shared" si="5"/>
        <v/>
      </c>
    </row>
    <row r="90" spans="1:23">
      <c r="A90" s="23">
        <v>80</v>
      </c>
      <c r="B90" s="26"/>
      <c r="C90" s="26"/>
      <c r="D90" s="26"/>
      <c r="E90" s="27"/>
      <c r="F90" s="78"/>
      <c r="G90" s="85"/>
      <c r="H90" s="91"/>
      <c r="I90" s="193"/>
      <c r="J90" s="133"/>
      <c r="K90" s="94"/>
      <c r="L90" s="87"/>
      <c r="M90" s="99"/>
      <c r="N90" s="27"/>
      <c r="O90" s="102"/>
      <c r="P90" s="105"/>
      <c r="Q90" s="107" t="s">
        <v>58</v>
      </c>
      <c r="R90" s="28" t="str">
        <f t="shared" si="6"/>
        <v/>
      </c>
      <c r="V90" s="76">
        <f t="shared" si="7"/>
        <v>0</v>
      </c>
      <c r="W90" s="77" t="str">
        <f t="shared" si="5"/>
        <v/>
      </c>
    </row>
    <row r="91" spans="1:23">
      <c r="A91" s="23">
        <v>81</v>
      </c>
      <c r="B91" s="26"/>
      <c r="C91" s="26"/>
      <c r="D91" s="26"/>
      <c r="E91" s="27"/>
      <c r="F91" s="78"/>
      <c r="G91" s="85"/>
      <c r="H91" s="91"/>
      <c r="I91" s="193"/>
      <c r="J91" s="133"/>
      <c r="K91" s="94"/>
      <c r="L91" s="87"/>
      <c r="M91" s="99"/>
      <c r="N91" s="27"/>
      <c r="O91" s="102"/>
      <c r="P91" s="105"/>
      <c r="Q91" s="107" t="s">
        <v>58</v>
      </c>
      <c r="R91" s="28" t="str">
        <f t="shared" si="6"/>
        <v/>
      </c>
      <c r="V91" s="76">
        <f t="shared" si="7"/>
        <v>0</v>
      </c>
      <c r="W91" s="77" t="str">
        <f t="shared" si="5"/>
        <v/>
      </c>
    </row>
    <row r="92" spans="1:23">
      <c r="A92" s="23">
        <v>82</v>
      </c>
      <c r="B92" s="26"/>
      <c r="C92" s="26"/>
      <c r="D92" s="26"/>
      <c r="E92" s="27"/>
      <c r="F92" s="78"/>
      <c r="G92" s="85"/>
      <c r="H92" s="91"/>
      <c r="I92" s="193"/>
      <c r="J92" s="133"/>
      <c r="K92" s="94"/>
      <c r="L92" s="87"/>
      <c r="M92" s="99"/>
      <c r="N92" s="27"/>
      <c r="O92" s="102"/>
      <c r="P92" s="105"/>
      <c r="Q92" s="107" t="s">
        <v>58</v>
      </c>
      <c r="R92" s="28" t="str">
        <f t="shared" si="6"/>
        <v/>
      </c>
      <c r="V92" s="76">
        <f t="shared" si="7"/>
        <v>0</v>
      </c>
      <c r="W92" s="77" t="str">
        <f t="shared" si="5"/>
        <v/>
      </c>
    </row>
    <row r="93" spans="1:23">
      <c r="A93" s="23">
        <v>83</v>
      </c>
      <c r="B93" s="26"/>
      <c r="C93" s="26"/>
      <c r="D93" s="26"/>
      <c r="E93" s="27"/>
      <c r="F93" s="78"/>
      <c r="G93" s="85"/>
      <c r="H93" s="91"/>
      <c r="I93" s="193"/>
      <c r="J93" s="133"/>
      <c r="K93" s="94"/>
      <c r="L93" s="87"/>
      <c r="M93" s="99"/>
      <c r="N93" s="27"/>
      <c r="O93" s="102"/>
      <c r="P93" s="105"/>
      <c r="Q93" s="107" t="s">
        <v>58</v>
      </c>
      <c r="R93" s="28" t="str">
        <f t="shared" si="6"/>
        <v/>
      </c>
      <c r="V93" s="76">
        <f t="shared" si="7"/>
        <v>0</v>
      </c>
      <c r="W93" s="77" t="str">
        <f t="shared" si="5"/>
        <v/>
      </c>
    </row>
    <row r="94" spans="1:23">
      <c r="A94" s="23">
        <v>84</v>
      </c>
      <c r="B94" s="26"/>
      <c r="C94" s="26"/>
      <c r="D94" s="26"/>
      <c r="E94" s="27"/>
      <c r="F94" s="78"/>
      <c r="G94" s="85"/>
      <c r="H94" s="91"/>
      <c r="I94" s="193"/>
      <c r="J94" s="133"/>
      <c r="K94" s="94"/>
      <c r="L94" s="87"/>
      <c r="M94" s="99"/>
      <c r="N94" s="27"/>
      <c r="O94" s="102"/>
      <c r="P94" s="105"/>
      <c r="Q94" s="107" t="s">
        <v>58</v>
      </c>
      <c r="R94" s="28" t="str">
        <f t="shared" si="6"/>
        <v/>
      </c>
      <c r="V94" s="76">
        <f t="shared" si="7"/>
        <v>0</v>
      </c>
      <c r="W94" s="77" t="str">
        <f t="shared" si="5"/>
        <v/>
      </c>
    </row>
    <row r="95" spans="1:23">
      <c r="A95" s="23">
        <v>85</v>
      </c>
      <c r="B95" s="26"/>
      <c r="C95" s="26"/>
      <c r="D95" s="26"/>
      <c r="E95" s="27"/>
      <c r="F95" s="78"/>
      <c r="G95" s="85"/>
      <c r="H95" s="91"/>
      <c r="I95" s="193"/>
      <c r="J95" s="133"/>
      <c r="K95" s="94"/>
      <c r="L95" s="87"/>
      <c r="M95" s="99"/>
      <c r="N95" s="27"/>
      <c r="O95" s="102"/>
      <c r="P95" s="105"/>
      <c r="Q95" s="107" t="s">
        <v>58</v>
      </c>
      <c r="R95" s="28" t="str">
        <f t="shared" si="6"/>
        <v/>
      </c>
      <c r="V95" s="76">
        <f t="shared" si="7"/>
        <v>0</v>
      </c>
      <c r="W95" s="77" t="str">
        <f t="shared" si="5"/>
        <v/>
      </c>
    </row>
    <row r="96" spans="1:23">
      <c r="A96" s="23">
        <v>86</v>
      </c>
      <c r="B96" s="26"/>
      <c r="C96" s="26"/>
      <c r="D96" s="26"/>
      <c r="E96" s="27"/>
      <c r="F96" s="78"/>
      <c r="G96" s="85"/>
      <c r="H96" s="91"/>
      <c r="I96" s="193"/>
      <c r="J96" s="133"/>
      <c r="K96" s="94"/>
      <c r="L96" s="87"/>
      <c r="M96" s="99"/>
      <c r="N96" s="27"/>
      <c r="O96" s="102"/>
      <c r="P96" s="105"/>
      <c r="Q96" s="107" t="s">
        <v>58</v>
      </c>
      <c r="R96" s="28" t="str">
        <f t="shared" si="6"/>
        <v/>
      </c>
      <c r="V96" s="76">
        <f t="shared" si="7"/>
        <v>0</v>
      </c>
      <c r="W96" s="77" t="str">
        <f t="shared" si="5"/>
        <v/>
      </c>
    </row>
    <row r="97" spans="1:23">
      <c r="A97" s="23">
        <v>87</v>
      </c>
      <c r="B97" s="26"/>
      <c r="C97" s="26"/>
      <c r="D97" s="26"/>
      <c r="E97" s="27"/>
      <c r="F97" s="78"/>
      <c r="G97" s="85"/>
      <c r="H97" s="91"/>
      <c r="I97" s="193"/>
      <c r="J97" s="133"/>
      <c r="K97" s="94"/>
      <c r="L97" s="87"/>
      <c r="M97" s="99"/>
      <c r="N97" s="27"/>
      <c r="O97" s="102"/>
      <c r="P97" s="105"/>
      <c r="Q97" s="107" t="s">
        <v>58</v>
      </c>
      <c r="R97" s="28" t="str">
        <f t="shared" si="6"/>
        <v/>
      </c>
      <c r="V97" s="76">
        <f t="shared" si="7"/>
        <v>0</v>
      </c>
      <c r="W97" s="77" t="str">
        <f t="shared" si="5"/>
        <v/>
      </c>
    </row>
    <row r="98" spans="1:23">
      <c r="A98" s="23">
        <v>88</v>
      </c>
      <c r="B98" s="26"/>
      <c r="C98" s="26"/>
      <c r="D98" s="26"/>
      <c r="E98" s="27"/>
      <c r="F98" s="78"/>
      <c r="G98" s="85"/>
      <c r="H98" s="91"/>
      <c r="I98" s="193"/>
      <c r="J98" s="133"/>
      <c r="K98" s="94"/>
      <c r="L98" s="87"/>
      <c r="M98" s="99"/>
      <c r="N98" s="27"/>
      <c r="O98" s="102"/>
      <c r="P98" s="105"/>
      <c r="Q98" s="107" t="s">
        <v>58</v>
      </c>
      <c r="R98" s="28" t="str">
        <f t="shared" si="6"/>
        <v/>
      </c>
      <c r="V98" s="76">
        <f t="shared" si="7"/>
        <v>0</v>
      </c>
      <c r="W98" s="77" t="str">
        <f t="shared" si="5"/>
        <v/>
      </c>
    </row>
    <row r="99" spans="1:23">
      <c r="A99" s="23">
        <v>89</v>
      </c>
      <c r="B99" s="26"/>
      <c r="C99" s="26"/>
      <c r="D99" s="26"/>
      <c r="E99" s="27"/>
      <c r="F99" s="78"/>
      <c r="G99" s="85"/>
      <c r="H99" s="91"/>
      <c r="I99" s="193"/>
      <c r="J99" s="133"/>
      <c r="K99" s="94"/>
      <c r="L99" s="87"/>
      <c r="M99" s="99"/>
      <c r="N99" s="27"/>
      <c r="O99" s="102"/>
      <c r="P99" s="105"/>
      <c r="Q99" s="107" t="s">
        <v>58</v>
      </c>
      <c r="R99" s="28" t="str">
        <f t="shared" si="6"/>
        <v/>
      </c>
      <c r="V99" s="76">
        <f t="shared" si="7"/>
        <v>0</v>
      </c>
      <c r="W99" s="77" t="str">
        <f t="shared" si="5"/>
        <v/>
      </c>
    </row>
    <row r="100" spans="1:23" ht="13.5" customHeight="1" thickBot="1">
      <c r="A100" s="13">
        <v>90</v>
      </c>
      <c r="B100" s="29"/>
      <c r="C100" s="29"/>
      <c r="D100" s="29"/>
      <c r="E100" s="30"/>
      <c r="F100" s="79"/>
      <c r="G100" s="86"/>
      <c r="H100" s="92"/>
      <c r="I100" s="194"/>
      <c r="J100" s="134"/>
      <c r="K100" s="95"/>
      <c r="L100" s="88"/>
      <c r="M100" s="100"/>
      <c r="N100" s="30"/>
      <c r="O100" s="103"/>
      <c r="P100" s="106"/>
      <c r="Q100" s="108" t="s">
        <v>58</v>
      </c>
      <c r="R100" s="31" t="str">
        <f t="shared" si="6"/>
        <v/>
      </c>
      <c r="V100" s="76">
        <f>COUNTIF(L100:Q100,"○")</f>
        <v>0</v>
      </c>
      <c r="W100" s="77" t="str">
        <f t="shared" si="5"/>
        <v/>
      </c>
    </row>
    <row r="101" spans="1:23">
      <c r="D101" s="1">
        <f>COUNTIF(D11:D100,"女")</f>
        <v>0</v>
      </c>
      <c r="I101" s="83">
        <f>COUNTA(I11:I100)</f>
        <v>0</v>
      </c>
      <c r="L101" s="89"/>
      <c r="M101" s="3"/>
      <c r="Q101" s="109"/>
    </row>
    <row r="102" spans="1:23">
      <c r="D102" s="1">
        <f>COUNTIF(D11:D100,"男")</f>
        <v>0</v>
      </c>
    </row>
    <row r="103" spans="1:23">
      <c r="L103" s="73">
        <f t="shared" ref="L103:Q103" si="8">COUNTIF(L11:L100,"○")</f>
        <v>0</v>
      </c>
      <c r="M103" s="83">
        <f t="shared" si="8"/>
        <v>0</v>
      </c>
      <c r="N103" s="83">
        <f t="shared" si="8"/>
        <v>0</v>
      </c>
      <c r="O103" s="83">
        <f t="shared" si="8"/>
        <v>0</v>
      </c>
      <c r="P103" s="83">
        <f t="shared" si="8"/>
        <v>0</v>
      </c>
      <c r="Q103" s="83">
        <f t="shared" si="8"/>
        <v>0</v>
      </c>
    </row>
  </sheetData>
  <sheetProtection selectLockedCells="1"/>
  <mergeCells count="11">
    <mergeCell ref="A2:B2"/>
    <mergeCell ref="A4:B4"/>
    <mergeCell ref="A5:B5"/>
    <mergeCell ref="L9:N9"/>
    <mergeCell ref="C2:H2"/>
    <mergeCell ref="C3:H3"/>
    <mergeCell ref="O9:Q9"/>
    <mergeCell ref="C4:H4"/>
    <mergeCell ref="C5:H5"/>
    <mergeCell ref="F9:H9"/>
    <mergeCell ref="A3:B3"/>
  </mergeCells>
  <phoneticPr fontId="3"/>
  <dataValidations count="10">
    <dataValidation type="list" imeMode="on" allowBlank="1" showInputMessage="1" showErrorMessage="1" sqref="D11:D100">
      <formula1>$U$12:$U$13</formula1>
    </dataValidation>
    <dataValidation imeMode="on" allowBlank="1" showInputMessage="1" showErrorMessage="1" sqref="B11:B100 B3:B5"/>
    <dataValidation imeMode="halfKatakana" allowBlank="1" showInputMessage="1" showErrorMessage="1" sqref="C10:C100 P10 C3:H3"/>
    <dataValidation type="list" allowBlank="1" showInputMessage="1" showErrorMessage="1" sqref="H11:H100">
      <formula1>IF(D11="","",IF(D11="男",$V$10:$V$29,$W$10:$W$28))</formula1>
    </dataValidation>
    <dataValidation type="whole" imeMode="off" allowBlank="1" showInputMessage="1" showErrorMessage="1" error="．やｍを使用しないでください！_x000a_" sqref="G11:G100">
      <formula1>1</formula1>
      <formula2>9999999</formula2>
    </dataValidation>
    <dataValidation imeMode="off" allowBlank="1" showInputMessage="1" showErrorMessage="1" prompt="参加予定日を入力すると、自動計算します。_x000a_" sqref="R11:R100"/>
    <dataValidation type="list" allowBlank="1" showInputMessage="1" showErrorMessage="1" sqref="L11:L100 Q11:Q100 O11:O100 N11:N102">
      <formula1>$Y$12</formula1>
    </dataValidation>
    <dataValidation type="list" imeMode="off" allowBlank="1" showInputMessage="1" showErrorMessage="1" sqref="M11:M100 O7 P11:P100">
      <formula1>$Y$12</formula1>
    </dataValidation>
    <dataValidation type="list" imeMode="off" allowBlank="1" showInputMessage="1" showErrorMessage="1" sqref="K11:K100">
      <formula1>$T$13:$T$20</formula1>
    </dataValidation>
    <dataValidation type="list" allowBlank="1" showInputMessage="1" showErrorMessage="1" sqref="J11:J100">
      <formula1>$U$20:$U$24</formula1>
    </dataValidation>
  </dataValidations>
  <pageMargins left="0.31496062992125984" right="0.31496062992125984" top="0.74803149606299213" bottom="0.74803149606299213" header="0.31496062992125984" footer="0.31496062992125984"/>
  <pageSetup paperSize="9" scale="57" orientation="portrait" r:id="rId1"/>
  <ignoredErrors>
    <ignoredError sqref="R11:R12 R13:R17 R18:R100 R101:R102"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60"/>
  <sheetViews>
    <sheetView zoomScaleNormal="100" workbookViewId="0">
      <selection activeCell="B33" sqref="B33"/>
    </sheetView>
  </sheetViews>
  <sheetFormatPr defaultRowHeight="13.5"/>
  <cols>
    <col min="1" max="1" width="3.75" style="52" customWidth="1"/>
    <col min="2" max="2" width="26.25" style="52" customWidth="1"/>
    <col min="3" max="3" width="10" style="52" customWidth="1"/>
    <col min="4" max="4" width="4.875" style="52" customWidth="1"/>
    <col min="5" max="5" width="9" style="52" customWidth="1"/>
    <col min="6" max="6" width="26.25" style="52" customWidth="1"/>
    <col min="7" max="7" width="4.875" style="52" customWidth="1"/>
    <col min="8" max="8" width="7" style="52" customWidth="1"/>
    <col min="9" max="9" width="13.25" style="52" customWidth="1"/>
    <col min="10" max="10" width="3.75" style="52" customWidth="1"/>
    <col min="11" max="11" width="9" style="52"/>
    <col min="12" max="12" width="9" style="52" customWidth="1"/>
    <col min="13" max="16" width="9" style="52" hidden="1" customWidth="1"/>
    <col min="17" max="18" width="9" style="52" customWidth="1"/>
    <col min="19" max="16384" width="9" style="52"/>
  </cols>
  <sheetData>
    <row r="1" spans="1:10" ht="17.25">
      <c r="A1" s="24" t="s">
        <v>102</v>
      </c>
      <c r="B1" s="50"/>
      <c r="C1" s="51"/>
      <c r="D1" s="284"/>
      <c r="E1" s="284"/>
      <c r="F1" s="284"/>
      <c r="G1" s="284"/>
      <c r="H1" s="284"/>
      <c r="I1" s="284"/>
      <c r="J1" s="284"/>
    </row>
    <row r="2" spans="1:10" ht="24.75" customHeight="1">
      <c r="A2" s="285" t="s">
        <v>92</v>
      </c>
      <c r="B2" s="285"/>
      <c r="C2" s="285"/>
      <c r="D2" s="285"/>
      <c r="E2" s="285"/>
      <c r="F2" s="285"/>
      <c r="G2" s="285"/>
      <c r="H2" s="285"/>
      <c r="I2" s="285"/>
      <c r="J2" s="285"/>
    </row>
    <row r="3" spans="1:10" ht="15.75" customHeight="1">
      <c r="A3" s="286" t="str">
        <f>IF(①参加者一覧表!C2="","",①参加者一覧表!C2)</f>
        <v/>
      </c>
      <c r="B3" s="286"/>
      <c r="C3" s="286"/>
      <c r="D3" s="286"/>
      <c r="E3" s="286"/>
      <c r="F3" s="286"/>
      <c r="G3" s="286"/>
      <c r="H3" s="286"/>
      <c r="I3" s="286"/>
      <c r="J3" s="286"/>
    </row>
    <row r="4" spans="1:10" ht="19.5" thickBot="1">
      <c r="A4" s="287" t="s">
        <v>54</v>
      </c>
      <c r="B4" s="287"/>
      <c r="C4" s="287"/>
      <c r="D4" s="287"/>
      <c r="E4" s="287"/>
      <c r="F4" s="287"/>
      <c r="G4" s="287"/>
      <c r="H4" s="287"/>
      <c r="I4" s="287"/>
      <c r="J4" s="287"/>
    </row>
    <row r="5" spans="1:10" ht="19.5" customHeight="1" thickBot="1">
      <c r="A5" s="53"/>
      <c r="B5" s="219" t="s">
        <v>28</v>
      </c>
      <c r="C5" s="218" t="s">
        <v>55</v>
      </c>
      <c r="D5" s="292" t="str">
        <f>IF(①参加者一覧表!C5="","",①参加者一覧表!C5)</f>
        <v/>
      </c>
      <c r="E5" s="292"/>
      <c r="F5" s="293"/>
      <c r="G5" s="188"/>
      <c r="H5" s="188"/>
      <c r="I5" s="54" t="s">
        <v>3</v>
      </c>
      <c r="J5" s="51"/>
    </row>
    <row r="6" spans="1:10" ht="22.5" customHeight="1" thickBot="1">
      <c r="A6" s="51"/>
      <c r="B6" s="64" t="str">
        <f>IF(①参加者一覧表!C4="","",①参加者一覧表!C4)</f>
        <v/>
      </c>
      <c r="C6" s="132" t="s">
        <v>37</v>
      </c>
      <c r="D6" s="289" t="str">
        <f>IF(①参加者一覧表!C2="","",①参加者一覧表!C2)</f>
        <v/>
      </c>
      <c r="E6" s="290"/>
      <c r="F6" s="290"/>
      <c r="G6" s="290"/>
      <c r="H6" s="290"/>
      <c r="I6" s="291"/>
      <c r="J6" s="55"/>
    </row>
    <row r="7" spans="1:10" ht="16.5" customHeight="1" thickBot="1">
      <c r="A7" s="51"/>
      <c r="B7" s="288"/>
      <c r="C7" s="288"/>
      <c r="D7" s="63"/>
      <c r="E7" s="56"/>
      <c r="F7" s="230"/>
      <c r="G7" s="230"/>
      <c r="H7" s="230"/>
      <c r="I7" s="230"/>
      <c r="J7" s="51"/>
    </row>
    <row r="8" spans="1:10" ht="16.5" customHeight="1">
      <c r="A8" s="51"/>
      <c r="B8" s="300" t="s">
        <v>210</v>
      </c>
      <c r="C8" s="309">
        <v>43821</v>
      </c>
      <c r="D8" s="310"/>
      <c r="E8" s="115">
        <f>IF(①参加者一覧表!L103="","",①参加者一覧表!L103)</f>
        <v>0</v>
      </c>
      <c r="F8" s="227" t="s">
        <v>94</v>
      </c>
      <c r="G8" s="226">
        <f>IF(①参加者一覧表!D102="",0,①参加者一覧表!D102)</f>
        <v>0</v>
      </c>
      <c r="H8" s="131"/>
      <c r="I8" s="51"/>
    </row>
    <row r="9" spans="1:10" ht="16.5" customHeight="1">
      <c r="A9" s="51"/>
      <c r="B9" s="301"/>
      <c r="C9" s="311">
        <v>43834</v>
      </c>
      <c r="D9" s="312"/>
      <c r="E9" s="116">
        <f>IF(①参加者一覧表!M103="","",①参加者一覧表!M103)</f>
        <v>0</v>
      </c>
      <c r="F9" s="228" t="s">
        <v>95</v>
      </c>
      <c r="G9" s="223">
        <f>IF(①参加者一覧表!D101="",0,①参加者一覧表!D101)</f>
        <v>0</v>
      </c>
      <c r="H9" s="187"/>
      <c r="I9" s="51"/>
    </row>
    <row r="10" spans="1:10" ht="16.5" customHeight="1" thickBot="1">
      <c r="A10" s="51"/>
      <c r="B10" s="302"/>
      <c r="C10" s="313">
        <v>43843</v>
      </c>
      <c r="D10" s="314"/>
      <c r="E10" s="119">
        <f>IF(①参加者一覧表!N103="","",①参加者一覧表!N103)</f>
        <v>0</v>
      </c>
      <c r="F10" s="229" t="s">
        <v>96</v>
      </c>
      <c r="G10" s="69">
        <f>SUM(G8:G9)</f>
        <v>0</v>
      </c>
      <c r="H10" s="131"/>
      <c r="I10" s="51"/>
    </row>
    <row r="11" spans="1:10" ht="16.5" customHeight="1">
      <c r="A11" s="51"/>
      <c r="B11" s="303" t="s">
        <v>211</v>
      </c>
      <c r="C11" s="315">
        <v>43843</v>
      </c>
      <c r="D11" s="316"/>
      <c r="E11" s="117">
        <f>IF(①参加者一覧表!O103="","",①参加者一覧表!O103)</f>
        <v>0</v>
      </c>
      <c r="F11" s="294" t="s">
        <v>201</v>
      </c>
      <c r="G11" s="204" t="s">
        <v>193</v>
      </c>
      <c r="H11" s="207">
        <f>IF(①参加者一覧表!$V$1="","",①参加者一覧表!$V$1)</f>
        <v>0</v>
      </c>
      <c r="I11" s="210">
        <f>IF(H11="","",H11*1500)</f>
        <v>0</v>
      </c>
    </row>
    <row r="12" spans="1:10" ht="16.5" customHeight="1">
      <c r="A12" s="51"/>
      <c r="B12" s="304"/>
      <c r="C12" s="311">
        <v>43848</v>
      </c>
      <c r="D12" s="312"/>
      <c r="E12" s="116">
        <f>IF(①参加者一覧表!P103="","",①参加者一覧表!P103)</f>
        <v>0</v>
      </c>
      <c r="F12" s="295"/>
      <c r="G12" s="205" t="s">
        <v>198</v>
      </c>
      <c r="H12" s="208">
        <f>IF(①参加者一覧表!$V$2="","",①参加者一覧表!$V$2)</f>
        <v>0</v>
      </c>
      <c r="I12" s="211">
        <f t="shared" ref="I12:I15" si="0">IF(H12="","",H12*1500)</f>
        <v>0</v>
      </c>
    </row>
    <row r="13" spans="1:10" ht="16.5" customHeight="1" thickBot="1">
      <c r="A13" s="51"/>
      <c r="B13" s="305"/>
      <c r="C13" s="297">
        <v>43863</v>
      </c>
      <c r="D13" s="298"/>
      <c r="E13" s="118">
        <f>IF(①参加者一覧表!Q103="","",①参加者一覧表!Q103)</f>
        <v>0</v>
      </c>
      <c r="F13" s="295"/>
      <c r="G13" s="205" t="s">
        <v>195</v>
      </c>
      <c r="H13" s="208">
        <f>IF(①参加者一覧表!$V$3="","",①参加者一覧表!$V$3)</f>
        <v>0</v>
      </c>
      <c r="I13" s="211">
        <f t="shared" si="0"/>
        <v>0</v>
      </c>
    </row>
    <row r="14" spans="1:10" ht="16.5" customHeight="1">
      <c r="A14" s="51"/>
      <c r="B14" s="221" t="s">
        <v>80</v>
      </c>
      <c r="C14" s="222">
        <f>①参加者一覧表!S13</f>
        <v>0</v>
      </c>
      <c r="D14" s="114"/>
      <c r="E14" s="114"/>
      <c r="F14" s="295"/>
      <c r="G14" s="205" t="s">
        <v>199</v>
      </c>
      <c r="H14" s="208">
        <f>IF(①参加者一覧表!$V$4="","",①参加者一覧表!$V$4)</f>
        <v>0</v>
      </c>
      <c r="I14" s="211">
        <f t="shared" si="0"/>
        <v>0</v>
      </c>
      <c r="J14" s="51"/>
    </row>
    <row r="15" spans="1:10" ht="16.5" customHeight="1" thickBot="1">
      <c r="A15" s="51"/>
      <c r="B15" s="66" t="s">
        <v>77</v>
      </c>
      <c r="C15" s="223">
        <f>①参加者一覧表!S14</f>
        <v>0</v>
      </c>
      <c r="D15" s="120"/>
      <c r="E15" s="111"/>
      <c r="F15" s="296"/>
      <c r="G15" s="206" t="s">
        <v>200</v>
      </c>
      <c r="H15" s="209">
        <f>IF(①参加者一覧表!$V$5="","",①参加者一覧表!$V$5)</f>
        <v>0</v>
      </c>
      <c r="I15" s="212">
        <f t="shared" si="0"/>
        <v>0</v>
      </c>
      <c r="J15" s="51"/>
    </row>
    <row r="16" spans="1:10" ht="16.5" customHeight="1">
      <c r="A16" s="51"/>
      <c r="B16" s="66" t="s">
        <v>78</v>
      </c>
      <c r="C16" s="223">
        <f>①参加者一覧表!S15</f>
        <v>0</v>
      </c>
      <c r="D16" s="120"/>
      <c r="E16" s="111"/>
      <c r="F16" s="65" t="s">
        <v>212</v>
      </c>
      <c r="G16" s="201" t="s">
        <v>187</v>
      </c>
      <c r="H16" s="202">
        <f>①参加者一覧表!W9</f>
        <v>0</v>
      </c>
      <c r="I16" s="203">
        <f>①参加者一覧表!W9*600</f>
        <v>0</v>
      </c>
      <c r="J16" s="51"/>
    </row>
    <row r="17" spans="1:10" ht="16.5" customHeight="1">
      <c r="A17" s="51"/>
      <c r="B17" s="66" t="s">
        <v>81</v>
      </c>
      <c r="C17" s="223">
        <f>①参加者一覧表!S16</f>
        <v>0</v>
      </c>
      <c r="D17" s="112"/>
      <c r="E17" s="113"/>
      <c r="F17" s="66" t="s">
        <v>207</v>
      </c>
      <c r="G17" s="189" t="s">
        <v>187</v>
      </c>
      <c r="H17" s="198">
        <f>①参加者一覧表!W8</f>
        <v>0</v>
      </c>
      <c r="I17" s="195">
        <f>①参加者一覧表!W8*1200</f>
        <v>0</v>
      </c>
      <c r="J17" s="51"/>
    </row>
    <row r="18" spans="1:10" ht="16.5" customHeight="1" thickBot="1">
      <c r="A18" s="51"/>
      <c r="B18" s="66" t="s">
        <v>82</v>
      </c>
      <c r="C18" s="223">
        <f>①参加者一覧表!S17</f>
        <v>0</v>
      </c>
      <c r="D18" s="113"/>
      <c r="E18" s="113"/>
      <c r="F18" s="68" t="s">
        <v>208</v>
      </c>
      <c r="G18" s="190" t="s">
        <v>187</v>
      </c>
      <c r="H18" s="199">
        <f>①参加者一覧表!W7</f>
        <v>0</v>
      </c>
      <c r="I18" s="196">
        <f>①参加者一覧表!W7*1500</f>
        <v>0</v>
      </c>
      <c r="J18" s="51"/>
    </row>
    <row r="19" spans="1:10" ht="16.5" customHeight="1" thickTop="1" thickBot="1">
      <c r="A19" s="51"/>
      <c r="B19" s="66" t="s">
        <v>79</v>
      </c>
      <c r="C19" s="223">
        <f>①参加者一覧表!S18</f>
        <v>0</v>
      </c>
      <c r="D19" s="113"/>
      <c r="E19" s="113"/>
      <c r="F19" s="306" t="s">
        <v>36</v>
      </c>
      <c r="G19" s="307"/>
      <c r="H19" s="308"/>
      <c r="I19" s="197">
        <f>SUM(I11:I18)</f>
        <v>0</v>
      </c>
      <c r="J19" s="51"/>
    </row>
    <row r="20" spans="1:10" ht="16.5" customHeight="1" thickBot="1">
      <c r="A20" s="51"/>
      <c r="B20" s="224" t="s">
        <v>100</v>
      </c>
      <c r="C20" s="225">
        <f>①参加者一覧表!S20</f>
        <v>0</v>
      </c>
      <c r="D20" s="220"/>
      <c r="E20" s="220"/>
      <c r="J20" s="51"/>
    </row>
    <row r="21" spans="1:10" ht="16.5" customHeight="1">
      <c r="F21" s="299">
        <f ca="1">TODAY()</f>
        <v>43705</v>
      </c>
      <c r="G21" s="299"/>
      <c r="H21" s="299"/>
      <c r="I21" s="299"/>
    </row>
    <row r="22" spans="1:10" ht="16.5" customHeight="1">
      <c r="A22" s="51"/>
      <c r="D22" s="45"/>
      <c r="E22" s="58"/>
      <c r="J22" s="51"/>
    </row>
    <row r="23" spans="1:10" ht="16.5" customHeight="1">
      <c r="A23" s="238" t="s">
        <v>203</v>
      </c>
      <c r="D23" s="57"/>
      <c r="E23" s="58"/>
      <c r="J23" s="51"/>
    </row>
    <row r="24" spans="1:10" ht="17.25">
      <c r="B24" s="186"/>
      <c r="C24" s="186"/>
      <c r="D24" s="186"/>
      <c r="E24" s="186"/>
      <c r="J24" s="186"/>
    </row>
    <row r="25" spans="1:10" ht="17.25">
      <c r="A25" s="51"/>
      <c r="B25" s="59"/>
      <c r="C25" s="59"/>
      <c r="D25" s="59"/>
      <c r="E25" s="59"/>
      <c r="F25" s="186"/>
      <c r="G25" s="186"/>
      <c r="H25" s="186"/>
      <c r="I25" s="186"/>
      <c r="J25" s="51"/>
    </row>
    <row r="26" spans="1:10" ht="14.25">
      <c r="A26" s="51"/>
      <c r="B26" s="58"/>
      <c r="C26" s="58"/>
      <c r="D26" s="58"/>
      <c r="E26" s="58"/>
      <c r="J26" s="51"/>
    </row>
    <row r="27" spans="1:10" ht="18.75">
      <c r="A27" s="51"/>
      <c r="B27" s="60"/>
      <c r="C27" s="60"/>
      <c r="D27" s="60"/>
      <c r="E27" s="60"/>
      <c r="J27" s="51"/>
    </row>
    <row r="28" spans="1:10" ht="18.75">
      <c r="A28" s="51"/>
      <c r="B28" s="60"/>
      <c r="C28" s="60"/>
      <c r="D28" s="60"/>
      <c r="E28" s="60"/>
      <c r="F28" s="60"/>
      <c r="G28" s="60"/>
      <c r="H28" s="60"/>
      <c r="I28" s="60"/>
      <c r="J28" s="51"/>
    </row>
    <row r="29" spans="1:10" ht="14.25">
      <c r="B29" s="61"/>
      <c r="C29" s="58"/>
      <c r="D29" s="58"/>
      <c r="E29" s="58"/>
      <c r="F29" s="62"/>
      <c r="G29" s="62"/>
      <c r="H29" s="62"/>
      <c r="I29" s="58"/>
    </row>
    <row r="30" spans="1:10" ht="14.25">
      <c r="B30" s="61"/>
      <c r="C30" s="58"/>
      <c r="D30" s="58"/>
      <c r="E30" s="58"/>
      <c r="F30" s="62"/>
      <c r="G30" s="62"/>
      <c r="H30" s="62"/>
      <c r="I30" s="58"/>
    </row>
    <row r="31" spans="1:10" ht="14.25">
      <c r="B31" s="61"/>
      <c r="C31" s="58"/>
      <c r="D31" s="58"/>
      <c r="E31" s="58"/>
      <c r="F31" s="62"/>
      <c r="G31" s="62"/>
      <c r="H31" s="62"/>
      <c r="I31" s="58"/>
    </row>
    <row r="32" spans="1:10" ht="14.25">
      <c r="B32" s="61"/>
      <c r="C32" s="58"/>
      <c r="D32" s="58"/>
      <c r="E32" s="58"/>
      <c r="F32" s="62"/>
      <c r="G32" s="62"/>
      <c r="H32" s="62"/>
      <c r="I32" s="58"/>
    </row>
    <row r="33" spans="2:9" ht="14.25">
      <c r="B33" s="61"/>
      <c r="C33" s="58"/>
      <c r="D33" s="58"/>
      <c r="E33" s="58"/>
      <c r="F33" s="62"/>
      <c r="G33" s="62"/>
      <c r="H33" s="62"/>
      <c r="I33" s="58"/>
    </row>
    <row r="34" spans="2:9" ht="14.25">
      <c r="B34" s="61"/>
      <c r="C34" s="58"/>
      <c r="D34" s="58"/>
      <c r="E34" s="58"/>
      <c r="F34" s="62"/>
      <c r="G34" s="62"/>
      <c r="H34" s="62"/>
      <c r="I34" s="58"/>
    </row>
    <row r="35" spans="2:9" ht="14.25">
      <c r="B35" s="61"/>
      <c r="C35" s="58"/>
      <c r="D35" s="58"/>
      <c r="E35" s="58"/>
      <c r="F35" s="62"/>
      <c r="G35" s="62"/>
      <c r="H35" s="62"/>
      <c r="I35" s="58"/>
    </row>
    <row r="36" spans="2:9" ht="14.25">
      <c r="B36" s="61"/>
      <c r="C36" s="58"/>
      <c r="D36" s="58"/>
      <c r="E36" s="58"/>
      <c r="F36" s="62"/>
      <c r="G36" s="62"/>
      <c r="H36" s="62"/>
      <c r="I36" s="58"/>
    </row>
    <row r="37" spans="2:9" ht="14.25">
      <c r="B37" s="61"/>
      <c r="C37" s="58"/>
      <c r="D37" s="58"/>
      <c r="E37" s="58"/>
      <c r="F37" s="62"/>
      <c r="G37" s="62"/>
      <c r="H37" s="62"/>
      <c r="I37" s="58"/>
    </row>
    <row r="38" spans="2:9" ht="14.25">
      <c r="B38" s="61"/>
      <c r="C38" s="58"/>
      <c r="D38" s="58"/>
      <c r="E38" s="58"/>
      <c r="F38" s="62"/>
      <c r="G38" s="62"/>
      <c r="H38" s="62"/>
      <c r="I38" s="58"/>
    </row>
    <row r="39" spans="2:9" ht="14.25">
      <c r="B39" s="61"/>
      <c r="C39" s="58"/>
      <c r="D39" s="58"/>
      <c r="E39" s="58"/>
      <c r="F39" s="62"/>
      <c r="G39" s="62"/>
      <c r="H39" s="62"/>
      <c r="I39" s="58"/>
    </row>
    <row r="40" spans="2:9" ht="14.25">
      <c r="B40" s="61"/>
      <c r="C40" s="58"/>
      <c r="D40" s="58"/>
      <c r="E40" s="58"/>
      <c r="F40" s="62"/>
      <c r="G40" s="62"/>
      <c r="H40" s="62"/>
      <c r="I40" s="58"/>
    </row>
    <row r="41" spans="2:9" ht="14.25">
      <c r="B41" s="61"/>
      <c r="C41" s="58"/>
      <c r="D41" s="58"/>
      <c r="E41" s="58"/>
      <c r="F41" s="62"/>
      <c r="G41" s="62"/>
      <c r="H41" s="62"/>
      <c r="I41" s="58"/>
    </row>
    <row r="42" spans="2:9" ht="14.25">
      <c r="B42" s="61"/>
      <c r="C42" s="58"/>
      <c r="D42" s="58"/>
      <c r="E42" s="58"/>
      <c r="F42" s="62"/>
      <c r="G42" s="62"/>
      <c r="H42" s="62"/>
      <c r="I42" s="58"/>
    </row>
    <row r="43" spans="2:9" ht="14.25">
      <c r="B43" s="61"/>
      <c r="C43" s="58"/>
      <c r="D43" s="58"/>
      <c r="E43" s="58"/>
      <c r="F43" s="62"/>
      <c r="G43" s="62"/>
      <c r="H43" s="62"/>
      <c r="I43" s="58"/>
    </row>
    <row r="44" spans="2:9" ht="14.25">
      <c r="B44" s="61"/>
      <c r="C44" s="58"/>
      <c r="D44" s="58"/>
      <c r="E44" s="58"/>
      <c r="F44" s="62"/>
      <c r="G44" s="62"/>
      <c r="H44" s="62"/>
      <c r="I44" s="58"/>
    </row>
    <row r="45" spans="2:9" ht="14.25">
      <c r="B45" s="61"/>
      <c r="C45" s="58"/>
      <c r="D45" s="58"/>
      <c r="E45" s="58"/>
      <c r="F45" s="62"/>
      <c r="G45" s="62"/>
      <c r="H45" s="62"/>
      <c r="I45" s="58"/>
    </row>
    <row r="46" spans="2:9" ht="14.25">
      <c r="B46" s="61"/>
      <c r="C46" s="58"/>
      <c r="D46" s="58"/>
      <c r="E46" s="58"/>
      <c r="F46" s="62"/>
      <c r="G46" s="62"/>
      <c r="H46" s="62"/>
      <c r="I46" s="58"/>
    </row>
    <row r="53" spans="1:8" ht="14.25" thickBot="1">
      <c r="A53" s="217"/>
      <c r="B53" s="217"/>
      <c r="C53" s="217"/>
      <c r="D53" s="217"/>
      <c r="E53" s="217"/>
      <c r="F53" s="217"/>
      <c r="G53" s="217"/>
      <c r="H53" s="217"/>
    </row>
    <row r="54" spans="1:8" ht="14.25" thickBot="1"/>
    <row r="55" spans="1:8" ht="19.5" thickBot="1">
      <c r="B55" s="216" t="s">
        <v>37</v>
      </c>
      <c r="C55" s="289" t="str">
        <f>D6</f>
        <v/>
      </c>
      <c r="D55" s="290"/>
      <c r="E55" s="290"/>
      <c r="F55" s="290"/>
      <c r="G55" s="290"/>
      <c r="H55" s="291"/>
    </row>
    <row r="56" spans="1:8" ht="14.25">
      <c r="B56" s="294" t="s">
        <v>202</v>
      </c>
      <c r="C56" s="204" t="s">
        <v>193</v>
      </c>
      <c r="D56" s="213">
        <f>IF(①参加者一覧表!$V$1="","",①参加者一覧表!$V$1)</f>
        <v>0</v>
      </c>
    </row>
    <row r="57" spans="1:8" ht="14.25">
      <c r="B57" s="295"/>
      <c r="C57" s="205" t="s">
        <v>198</v>
      </c>
      <c r="D57" s="214">
        <f>IF(①参加者一覧表!$V$2="","",①参加者一覧表!$V$2)</f>
        <v>0</v>
      </c>
    </row>
    <row r="58" spans="1:8" ht="14.25">
      <c r="B58" s="295"/>
      <c r="C58" s="205" t="s">
        <v>195</v>
      </c>
      <c r="D58" s="214">
        <f>IF(①参加者一覧表!$V$3="","",①参加者一覧表!$V$3)</f>
        <v>0</v>
      </c>
    </row>
    <row r="59" spans="1:8" ht="14.25">
      <c r="B59" s="295"/>
      <c r="C59" s="205" t="s">
        <v>199</v>
      </c>
      <c r="D59" s="214">
        <f>IF(①参加者一覧表!$V$4="","",①参加者一覧表!$V$4)</f>
        <v>0</v>
      </c>
    </row>
    <row r="60" spans="1:8" ht="15" thickBot="1">
      <c r="B60" s="296"/>
      <c r="C60" s="206" t="s">
        <v>200</v>
      </c>
      <c r="D60" s="215">
        <f>IF(①参加者一覧表!$V$5="","",①参加者一覧表!$V$5)</f>
        <v>0</v>
      </c>
    </row>
  </sheetData>
  <sheetProtection selectLockedCells="1"/>
  <mergeCells count="20">
    <mergeCell ref="B56:B60"/>
    <mergeCell ref="C13:D13"/>
    <mergeCell ref="F21:I21"/>
    <mergeCell ref="B8:B10"/>
    <mergeCell ref="B11:B13"/>
    <mergeCell ref="F19:H19"/>
    <mergeCell ref="F11:F15"/>
    <mergeCell ref="C8:D8"/>
    <mergeCell ref="C9:D9"/>
    <mergeCell ref="C10:D10"/>
    <mergeCell ref="C11:D11"/>
    <mergeCell ref="C12:D12"/>
    <mergeCell ref="C55:H55"/>
    <mergeCell ref="D1:J1"/>
    <mergeCell ref="A2:J2"/>
    <mergeCell ref="A3:J3"/>
    <mergeCell ref="A4:J4"/>
    <mergeCell ref="B7:C7"/>
    <mergeCell ref="D6:I6"/>
    <mergeCell ref="D5:F5"/>
  </mergeCells>
  <phoneticPr fontId="3"/>
  <dataValidations disablePrompts="1" count="1">
    <dataValidation imeMode="halfKatakana" allowBlank="1" showInputMessage="1" showErrorMessage="1" sqref="C12"/>
  </dataValidations>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3" max="9" man="1"/>
  </rowBreaks>
  <ignoredErrors>
    <ignoredError sqref="H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38</v>
      </c>
      <c r="B1" t="s">
        <v>39</v>
      </c>
      <c r="C1" t="s">
        <v>40</v>
      </c>
      <c r="D1" t="s">
        <v>41</v>
      </c>
      <c r="E1" t="s">
        <v>42</v>
      </c>
      <c r="F1" t="s">
        <v>43</v>
      </c>
      <c r="G1" t="s">
        <v>44</v>
      </c>
      <c r="H1" t="s">
        <v>45</v>
      </c>
      <c r="I1" t="s">
        <v>46</v>
      </c>
    </row>
    <row r="2" spans="1:9">
      <c r="A2" t="e">
        <f>IF(H2="","",RIGHT(#REF!,4))&amp;(D2&amp;"0000")+H2</f>
        <v>#VALUE!</v>
      </c>
      <c r="B2" t="str">
        <f>IF(H2="","",①参加者一覧表!B11)</f>
        <v/>
      </c>
      <c r="C2" t="str">
        <f>IF(H2="","",①参加者一覧表!C11)</f>
        <v/>
      </c>
      <c r="D2" t="str">
        <f>IF(H2="","",IF(①参加者一覧表!D11="男",1,2))</f>
        <v/>
      </c>
      <c r="E2" t="str">
        <f>IF(H2="","",23)</f>
        <v/>
      </c>
      <c r="F2" t="str">
        <f>IF(H2="","",#REF!)</f>
        <v/>
      </c>
      <c r="G2" t="str">
        <f>IF(H2="","",①参加者一覧表!$C$3)</f>
        <v/>
      </c>
      <c r="H2" t="str">
        <f>IF(①参加者一覧表!R11="","",①参加者一覧表!R11)</f>
        <v/>
      </c>
      <c r="I2" t="str">
        <f>IF(H2="","",IF(①参加者一覧表!F11="","",IF(D2=1,VLOOKUP(①参加者一覧表!F11,#REF!,2,FALSE),VLOOKUP(①参加者一覧表!F11,#REF!,2,FALSE)))&amp;" "&amp;①参加者一覧表!G11)</f>
        <v/>
      </c>
    </row>
    <row r="3" spans="1:9">
      <c r="A3" t="e">
        <f>IF(H3="","",RIGHT(#REF!,4))&amp;(D3&amp;"0000")+H3</f>
        <v>#VALUE!</v>
      </c>
      <c r="B3" t="str">
        <f>IF(H3="","",①参加者一覧表!B12)</f>
        <v/>
      </c>
      <c r="C3" t="str">
        <f>IF(H3="","",①参加者一覧表!C12)</f>
        <v/>
      </c>
      <c r="D3" t="str">
        <f>IF(H3="","",IF(①参加者一覧表!D12="男",1,2))</f>
        <v/>
      </c>
      <c r="E3" t="str">
        <f t="shared" ref="E3:E66" si="0">IF(H3="","",23)</f>
        <v/>
      </c>
      <c r="F3" t="str">
        <f>IF(H3="","",#REF!)</f>
        <v/>
      </c>
      <c r="G3" t="str">
        <f>IF(H3="","",①参加者一覧表!$C$3)</f>
        <v/>
      </c>
      <c r="H3" t="str">
        <f>IF(①参加者一覧表!R12="","",①参加者一覧表!R12)</f>
        <v/>
      </c>
      <c r="I3" t="str">
        <f>IF(H3="","",IF(①参加者一覧表!F12="","",IF(D3=1,VLOOKUP(①参加者一覧表!F12,#REF!,2,FALSE),VLOOKUP(①参加者一覧表!F12,#REF!,2,FALSE)))&amp;" "&amp;①参加者一覧表!G12)</f>
        <v/>
      </c>
    </row>
    <row r="4" spans="1:9">
      <c r="A4" t="e">
        <f>IF(H4="","",RIGHT(#REF!,4))&amp;(D4&amp;"0000")+H4</f>
        <v>#VALUE!</v>
      </c>
      <c r="B4" t="str">
        <f>IF(H4="","",①参加者一覧表!B13)</f>
        <v/>
      </c>
      <c r="C4" t="str">
        <f>IF(H4="","",①参加者一覧表!C13)</f>
        <v/>
      </c>
      <c r="D4" t="str">
        <f>IF(H4="","",IF(①参加者一覧表!D13="男",1,2))</f>
        <v/>
      </c>
      <c r="E4" t="str">
        <f t="shared" si="0"/>
        <v/>
      </c>
      <c r="F4" t="str">
        <f>IF(H4="","",#REF!)</f>
        <v/>
      </c>
      <c r="G4" t="str">
        <f>IF(H4="","",①参加者一覧表!$C$3)</f>
        <v/>
      </c>
      <c r="H4" t="str">
        <f>IF(①参加者一覧表!R13="","",①参加者一覧表!R13)</f>
        <v/>
      </c>
      <c r="I4" t="str">
        <f>IF(H4="","",IF(①参加者一覧表!F13="","",IF(D4=1,VLOOKUP(①参加者一覧表!F13,#REF!,2,FALSE),VLOOKUP(①参加者一覧表!F13,#REF!,2,FALSE)))&amp;" "&amp;①参加者一覧表!G13)</f>
        <v/>
      </c>
    </row>
    <row r="5" spans="1:9">
      <c r="A5" t="e">
        <f>IF(H5="","",RIGHT(#REF!,4))&amp;(D5&amp;"0000")+H5</f>
        <v>#VALUE!</v>
      </c>
      <c r="B5" t="str">
        <f>IF(H5="","",①参加者一覧表!B14)</f>
        <v/>
      </c>
      <c r="C5" t="str">
        <f>IF(H5="","",①参加者一覧表!C14)</f>
        <v/>
      </c>
      <c r="D5" t="str">
        <f>IF(H5="","",IF(①参加者一覧表!D14="男",1,2))</f>
        <v/>
      </c>
      <c r="E5" t="str">
        <f t="shared" si="0"/>
        <v/>
      </c>
      <c r="F5" t="str">
        <f>IF(H5="","",#REF!)</f>
        <v/>
      </c>
      <c r="G5" t="str">
        <f>IF(H5="","",①参加者一覧表!$C$3)</f>
        <v/>
      </c>
      <c r="H5" t="str">
        <f>IF(①参加者一覧表!R14="","",①参加者一覧表!R14)</f>
        <v/>
      </c>
      <c r="I5" t="str">
        <f>IF(H5="","",IF(①参加者一覧表!F14="","",IF(D5=1,VLOOKUP(①参加者一覧表!F14,#REF!,2,FALSE),VLOOKUP(①参加者一覧表!F14,#REF!,2,FALSE)))&amp;" "&amp;①参加者一覧表!G14)</f>
        <v/>
      </c>
    </row>
    <row r="6" spans="1:9">
      <c r="A6" t="e">
        <f>IF(H6="","",RIGHT(#REF!,4))&amp;(D6&amp;"0000")+H6</f>
        <v>#VALUE!</v>
      </c>
      <c r="B6" t="str">
        <f>IF(H6="","",①参加者一覧表!B15)</f>
        <v/>
      </c>
      <c r="C6" t="str">
        <f>IF(H6="","",①参加者一覧表!C15)</f>
        <v/>
      </c>
      <c r="D6" t="str">
        <f>IF(H6="","",IF(①参加者一覧表!D15="男",1,2))</f>
        <v/>
      </c>
      <c r="E6" t="str">
        <f t="shared" si="0"/>
        <v/>
      </c>
      <c r="F6" t="str">
        <f>IF(H6="","",#REF!)</f>
        <v/>
      </c>
      <c r="G6" t="str">
        <f>IF(H6="","",①参加者一覧表!$C$3)</f>
        <v/>
      </c>
      <c r="H6" t="str">
        <f>IF(①参加者一覧表!R15="","",①参加者一覧表!R15)</f>
        <v/>
      </c>
      <c r="I6" t="str">
        <f>IF(H6="","",IF(①参加者一覧表!F15="","",IF(D6=1,VLOOKUP(①参加者一覧表!F15,#REF!,2,FALSE),VLOOKUP(①参加者一覧表!F15,#REF!,2,FALSE)))&amp;" "&amp;①参加者一覧表!G15)</f>
        <v/>
      </c>
    </row>
    <row r="7" spans="1:9">
      <c r="A7" t="e">
        <f>IF(H7="","",RIGHT(#REF!,4))&amp;(D7&amp;"0000")+H7</f>
        <v>#VALUE!</v>
      </c>
      <c r="B7" t="str">
        <f>IF(H7="","",①参加者一覧表!B16)</f>
        <v/>
      </c>
      <c r="C7" t="str">
        <f>IF(H7="","",①参加者一覧表!C16)</f>
        <v/>
      </c>
      <c r="D7" t="str">
        <f>IF(H7="","",IF(①参加者一覧表!D16="男",1,2))</f>
        <v/>
      </c>
      <c r="E7" t="str">
        <f t="shared" si="0"/>
        <v/>
      </c>
      <c r="F7" t="str">
        <f>IF(H7="","",#REF!)</f>
        <v/>
      </c>
      <c r="G7" t="str">
        <f>IF(H7="","",①参加者一覧表!$C$3)</f>
        <v/>
      </c>
      <c r="H7" t="str">
        <f>IF(①参加者一覧表!R16="","",①参加者一覧表!R16)</f>
        <v/>
      </c>
      <c r="I7" t="str">
        <f>IF(H7="","",IF(①参加者一覧表!F16="","",IF(D7=1,VLOOKUP(①参加者一覧表!F16,#REF!,2,FALSE),VLOOKUP(①参加者一覧表!F16,#REF!,2,FALSE)))&amp;" "&amp;①参加者一覧表!G16)</f>
        <v/>
      </c>
    </row>
    <row r="8" spans="1:9">
      <c r="A8" t="e">
        <f>IF(H8="","",RIGHT(#REF!,4))&amp;(D8&amp;"0000")+H8</f>
        <v>#VALUE!</v>
      </c>
      <c r="B8" t="str">
        <f>IF(H8="","",①参加者一覧表!B17)</f>
        <v/>
      </c>
      <c r="C8" t="str">
        <f>IF(H8="","",①参加者一覧表!C17)</f>
        <v/>
      </c>
      <c r="D8" t="str">
        <f>IF(H8="","",IF(①参加者一覧表!D17="男",1,2))</f>
        <v/>
      </c>
      <c r="E8" t="str">
        <f t="shared" si="0"/>
        <v/>
      </c>
      <c r="F8" t="str">
        <f>IF(H8="","",#REF!)</f>
        <v/>
      </c>
      <c r="G8" t="str">
        <f>IF(H8="","",①参加者一覧表!$C$3)</f>
        <v/>
      </c>
      <c r="H8" t="str">
        <f>IF(①参加者一覧表!R17="","",①参加者一覧表!R17)</f>
        <v/>
      </c>
      <c r="I8" t="str">
        <f>IF(H8="","",IF(①参加者一覧表!F17="","",IF(D8=1,VLOOKUP(①参加者一覧表!F17,#REF!,2,FALSE),VLOOKUP(①参加者一覧表!F17,#REF!,2,FALSE)))&amp;" "&amp;①参加者一覧表!G17)</f>
        <v/>
      </c>
    </row>
    <row r="9" spans="1:9">
      <c r="A9" t="e">
        <f>IF(H9="","",RIGHT(#REF!,4))&amp;(D9&amp;"0000")+H9</f>
        <v>#VALUE!</v>
      </c>
      <c r="B9" t="str">
        <f>IF(H9="","",①参加者一覧表!B18)</f>
        <v/>
      </c>
      <c r="C9" t="str">
        <f>IF(H9="","",①参加者一覧表!C18)</f>
        <v/>
      </c>
      <c r="D9" t="str">
        <f>IF(H9="","",IF(①参加者一覧表!D18="男",1,2))</f>
        <v/>
      </c>
      <c r="E9" t="str">
        <f t="shared" si="0"/>
        <v/>
      </c>
      <c r="F9" t="str">
        <f>IF(H9="","",#REF!)</f>
        <v/>
      </c>
      <c r="G9" t="str">
        <f>IF(H9="","",①参加者一覧表!$C$3)</f>
        <v/>
      </c>
      <c r="H9" t="str">
        <f>IF(①参加者一覧表!R18="","",①参加者一覧表!R18)</f>
        <v/>
      </c>
      <c r="I9" t="str">
        <f>IF(H9="","",IF(①参加者一覧表!F18="","",IF(D9=1,VLOOKUP(①参加者一覧表!F18,#REF!,2,FALSE),VLOOKUP(①参加者一覧表!F18,#REF!,2,FALSE)))&amp;" "&amp;①参加者一覧表!G18)</f>
        <v/>
      </c>
    </row>
    <row r="10" spans="1:9">
      <c r="A10" t="e">
        <f>IF(H10="","",RIGHT(#REF!,4))&amp;(D10&amp;"0000")+H10</f>
        <v>#VALUE!</v>
      </c>
      <c r="B10" t="str">
        <f>IF(H10="","",①参加者一覧表!B19)</f>
        <v/>
      </c>
      <c r="C10" t="str">
        <f>IF(H10="","",①参加者一覧表!C19)</f>
        <v/>
      </c>
      <c r="D10" t="str">
        <f>IF(H10="","",IF(①参加者一覧表!D19="男",1,2))</f>
        <v/>
      </c>
      <c r="E10" t="str">
        <f t="shared" si="0"/>
        <v/>
      </c>
      <c r="F10" t="str">
        <f>IF(H10="","",#REF!)</f>
        <v/>
      </c>
      <c r="G10" t="str">
        <f>IF(H10="","",①参加者一覧表!$C$3)</f>
        <v/>
      </c>
      <c r="H10" t="str">
        <f>IF(①参加者一覧表!R19="","",①参加者一覧表!R19)</f>
        <v/>
      </c>
      <c r="I10" t="str">
        <f>IF(H10="","",IF(①参加者一覧表!F19="","",IF(D10=1,VLOOKUP(①参加者一覧表!F19,#REF!,2,FALSE),VLOOKUP(①参加者一覧表!F19,#REF!,2,FALSE)))&amp;" "&amp;①参加者一覧表!G19)</f>
        <v/>
      </c>
    </row>
    <row r="11" spans="1:9">
      <c r="A11" t="e">
        <f>IF(H11="","",RIGHT(#REF!,4))&amp;(D11&amp;"0000")+H11</f>
        <v>#VALUE!</v>
      </c>
      <c r="B11" t="str">
        <f>IF(H11="","",①参加者一覧表!B20)</f>
        <v/>
      </c>
      <c r="C11" t="str">
        <f>IF(H11="","",①参加者一覧表!C20)</f>
        <v/>
      </c>
      <c r="D11" t="str">
        <f>IF(H11="","",IF(①参加者一覧表!D20="男",1,2))</f>
        <v/>
      </c>
      <c r="E11" t="str">
        <f t="shared" si="0"/>
        <v/>
      </c>
      <c r="F11" t="str">
        <f>IF(H11="","",#REF!)</f>
        <v/>
      </c>
      <c r="G11" t="str">
        <f>IF(H11="","",①参加者一覧表!$C$3)</f>
        <v/>
      </c>
      <c r="H11" t="str">
        <f>IF(①参加者一覧表!R20="","",①参加者一覧表!R20)</f>
        <v/>
      </c>
      <c r="I11" t="str">
        <f>IF(H11="","",IF(①参加者一覧表!F20="","",IF(D11=1,VLOOKUP(①参加者一覧表!F20,#REF!,2,FALSE),VLOOKUP(①参加者一覧表!F20,#REF!,2,FALSE)))&amp;" "&amp;①参加者一覧表!G20)</f>
        <v/>
      </c>
    </row>
    <row r="12" spans="1:9">
      <c r="A12" t="e">
        <f>IF(H12="","",RIGHT(#REF!,4))&amp;(D12&amp;"0000")+H12</f>
        <v>#VALUE!</v>
      </c>
      <c r="B12" t="str">
        <f>IF(H12="","",①参加者一覧表!B21)</f>
        <v/>
      </c>
      <c r="C12" t="str">
        <f>IF(H12="","",①参加者一覧表!C21)</f>
        <v/>
      </c>
      <c r="D12" t="str">
        <f>IF(H12="","",IF(①参加者一覧表!D21="男",1,2))</f>
        <v/>
      </c>
      <c r="E12" t="str">
        <f t="shared" si="0"/>
        <v/>
      </c>
      <c r="F12" t="str">
        <f>IF(H12="","",#REF!)</f>
        <v/>
      </c>
      <c r="G12" t="str">
        <f>IF(H12="","",①参加者一覧表!$C$3)</f>
        <v/>
      </c>
      <c r="H12" t="str">
        <f>IF(①参加者一覧表!R21="","",①参加者一覧表!R21)</f>
        <v/>
      </c>
      <c r="I12" t="str">
        <f>IF(H12="","",IF(①参加者一覧表!F21="","",IF(D12=1,VLOOKUP(①参加者一覧表!F21,#REF!,2,FALSE),VLOOKUP(①参加者一覧表!F21,#REF!,2,FALSE)))&amp;" "&amp;①参加者一覧表!G21)</f>
        <v/>
      </c>
    </row>
    <row r="13" spans="1:9">
      <c r="A13" t="e">
        <f>IF(H13="","",RIGHT(#REF!,4))&amp;(D13&amp;"0000")+H13</f>
        <v>#VALUE!</v>
      </c>
      <c r="B13" t="str">
        <f>IF(H13="","",①参加者一覧表!B22)</f>
        <v/>
      </c>
      <c r="C13" t="str">
        <f>IF(H13="","",①参加者一覧表!C22)</f>
        <v/>
      </c>
      <c r="D13" t="str">
        <f>IF(H13="","",IF(①参加者一覧表!D22="男",1,2))</f>
        <v/>
      </c>
      <c r="E13" t="str">
        <f t="shared" si="0"/>
        <v/>
      </c>
      <c r="F13" t="str">
        <f>IF(H13="","",#REF!)</f>
        <v/>
      </c>
      <c r="G13" t="str">
        <f>IF(H13="","",①参加者一覧表!$C$3)</f>
        <v/>
      </c>
      <c r="H13" t="str">
        <f>IF(①参加者一覧表!R22="","",①参加者一覧表!R22)</f>
        <v/>
      </c>
      <c r="I13" t="str">
        <f>IF(H13="","",IF(①参加者一覧表!F22="","",IF(D13=1,VLOOKUP(①参加者一覧表!F22,#REF!,2,FALSE),VLOOKUP(①参加者一覧表!F22,#REF!,2,FALSE)))&amp;" "&amp;①参加者一覧表!G22)</f>
        <v/>
      </c>
    </row>
    <row r="14" spans="1:9">
      <c r="A14" t="e">
        <f>IF(H14="","",RIGHT(#REF!,4))&amp;(D14&amp;"0000")+H14</f>
        <v>#VALUE!</v>
      </c>
      <c r="B14" t="str">
        <f>IF(H14="","",①参加者一覧表!B23)</f>
        <v/>
      </c>
      <c r="C14" t="str">
        <f>IF(H14="","",①参加者一覧表!C23)</f>
        <v/>
      </c>
      <c r="D14" t="str">
        <f>IF(H14="","",IF(①参加者一覧表!D23="男",1,2))</f>
        <v/>
      </c>
      <c r="E14" t="str">
        <f t="shared" si="0"/>
        <v/>
      </c>
      <c r="F14" t="str">
        <f>IF(H14="","",#REF!)</f>
        <v/>
      </c>
      <c r="G14" t="str">
        <f>IF(H14="","",①参加者一覧表!$C$3)</f>
        <v/>
      </c>
      <c r="H14" t="str">
        <f>IF(①参加者一覧表!R23="","",①参加者一覧表!R23)</f>
        <v/>
      </c>
      <c r="I14" t="str">
        <f>IF(H14="","",IF(①参加者一覧表!F23="","",IF(D14=1,VLOOKUP(①参加者一覧表!F23,#REF!,2,FALSE),VLOOKUP(①参加者一覧表!F23,#REF!,2,FALSE)))&amp;" "&amp;①参加者一覧表!G23)</f>
        <v/>
      </c>
    </row>
    <row r="15" spans="1:9">
      <c r="A15" t="e">
        <f>IF(H15="","",RIGHT(#REF!,4))&amp;(D15&amp;"0000")+H15</f>
        <v>#VALUE!</v>
      </c>
      <c r="B15" t="str">
        <f>IF(H15="","",①参加者一覧表!B24)</f>
        <v/>
      </c>
      <c r="C15" t="str">
        <f>IF(H15="","",①参加者一覧表!C24)</f>
        <v/>
      </c>
      <c r="D15" t="str">
        <f>IF(H15="","",IF(①参加者一覧表!D24="男",1,2))</f>
        <v/>
      </c>
      <c r="E15" t="str">
        <f t="shared" si="0"/>
        <v/>
      </c>
      <c r="F15" t="str">
        <f>IF(H15="","",#REF!)</f>
        <v/>
      </c>
      <c r="G15" t="str">
        <f>IF(H15="","",①参加者一覧表!$C$3)</f>
        <v/>
      </c>
      <c r="H15" t="str">
        <f>IF(①参加者一覧表!R24="","",①参加者一覧表!R24)</f>
        <v/>
      </c>
      <c r="I15" t="str">
        <f>IF(H15="","",IF(①参加者一覧表!F24="","",IF(D15=1,VLOOKUP(①参加者一覧表!F24,#REF!,2,FALSE),VLOOKUP(①参加者一覧表!F24,#REF!,2,FALSE)))&amp;" "&amp;①参加者一覧表!G24)</f>
        <v/>
      </c>
    </row>
    <row r="16" spans="1:9">
      <c r="A16" t="e">
        <f>IF(H16="","",RIGHT(#REF!,4))&amp;(D16&amp;"0000")+H16</f>
        <v>#VALUE!</v>
      </c>
      <c r="B16" t="str">
        <f>IF(H16="","",①参加者一覧表!B25)</f>
        <v/>
      </c>
      <c r="C16" t="str">
        <f>IF(H16="","",①参加者一覧表!C25)</f>
        <v/>
      </c>
      <c r="D16" t="str">
        <f>IF(H16="","",IF(①参加者一覧表!D25="男",1,2))</f>
        <v/>
      </c>
      <c r="E16" t="str">
        <f t="shared" si="0"/>
        <v/>
      </c>
      <c r="F16" t="str">
        <f>IF(H16="","",#REF!)</f>
        <v/>
      </c>
      <c r="G16" t="str">
        <f>IF(H16="","",①参加者一覧表!$C$3)</f>
        <v/>
      </c>
      <c r="H16" t="str">
        <f>IF(①参加者一覧表!R25="","",①参加者一覧表!R25)</f>
        <v/>
      </c>
      <c r="I16" t="str">
        <f>IF(H16="","",IF(①参加者一覧表!F25="","",IF(D16=1,VLOOKUP(①参加者一覧表!F25,#REF!,2,FALSE),VLOOKUP(①参加者一覧表!F25,#REF!,2,FALSE)))&amp;" "&amp;①参加者一覧表!G25)</f>
        <v/>
      </c>
    </row>
    <row r="17" spans="1:9">
      <c r="A17" t="e">
        <f>IF(H17="","",RIGHT(#REF!,4))&amp;(D17&amp;"0000")+H17</f>
        <v>#VALUE!</v>
      </c>
      <c r="B17" t="str">
        <f>IF(H17="","",①参加者一覧表!B26)</f>
        <v/>
      </c>
      <c r="C17" t="str">
        <f>IF(H17="","",①参加者一覧表!C26)</f>
        <v/>
      </c>
      <c r="D17" t="str">
        <f>IF(H17="","",IF(①参加者一覧表!D26="男",1,2))</f>
        <v/>
      </c>
      <c r="E17" t="str">
        <f t="shared" si="0"/>
        <v/>
      </c>
      <c r="F17" t="str">
        <f>IF(H17="","",#REF!)</f>
        <v/>
      </c>
      <c r="G17" t="str">
        <f>IF(H17="","",①参加者一覧表!$C$3)</f>
        <v/>
      </c>
      <c r="H17" t="str">
        <f>IF(①参加者一覧表!R26="","",①参加者一覧表!R26)</f>
        <v/>
      </c>
      <c r="I17" t="str">
        <f>IF(H17="","",IF(①参加者一覧表!F26="","",IF(D17=1,VLOOKUP(①参加者一覧表!F26,#REF!,2,FALSE),VLOOKUP(①参加者一覧表!F26,#REF!,2,FALSE)))&amp;" "&amp;①参加者一覧表!G26)</f>
        <v/>
      </c>
    </row>
    <row r="18" spans="1:9">
      <c r="A18" t="e">
        <f>IF(H18="","",RIGHT(#REF!,4))&amp;(D18&amp;"0000")+H18</f>
        <v>#VALUE!</v>
      </c>
      <c r="B18" t="str">
        <f>IF(H18="","",①参加者一覧表!B27)</f>
        <v/>
      </c>
      <c r="C18" t="str">
        <f>IF(H18="","",①参加者一覧表!C27)</f>
        <v/>
      </c>
      <c r="D18" t="str">
        <f>IF(H18="","",IF(①参加者一覧表!D27="男",1,2))</f>
        <v/>
      </c>
      <c r="E18" t="str">
        <f t="shared" si="0"/>
        <v/>
      </c>
      <c r="F18" t="str">
        <f>IF(H18="","",#REF!)</f>
        <v/>
      </c>
      <c r="G18" t="str">
        <f>IF(H18="","",①参加者一覧表!$C$3)</f>
        <v/>
      </c>
      <c r="H18" t="str">
        <f>IF(①参加者一覧表!R27="","",①参加者一覧表!R27)</f>
        <v/>
      </c>
      <c r="I18" t="str">
        <f>IF(H18="","",IF(①参加者一覧表!F27="","",IF(D18=1,VLOOKUP(①参加者一覧表!F27,#REF!,2,FALSE),VLOOKUP(①参加者一覧表!F27,#REF!,2,FALSE)))&amp;" "&amp;①参加者一覧表!G27)</f>
        <v/>
      </c>
    </row>
    <row r="19" spans="1:9">
      <c r="A19" t="e">
        <f>IF(H19="","",RIGHT(#REF!,4))&amp;(D19&amp;"0000")+H19</f>
        <v>#VALUE!</v>
      </c>
      <c r="B19" t="str">
        <f>IF(H19="","",①参加者一覧表!B28)</f>
        <v/>
      </c>
      <c r="C19" t="str">
        <f>IF(H19="","",①参加者一覧表!C28)</f>
        <v/>
      </c>
      <c r="D19" t="str">
        <f>IF(H19="","",IF(①参加者一覧表!D28="男",1,2))</f>
        <v/>
      </c>
      <c r="E19" t="str">
        <f t="shared" si="0"/>
        <v/>
      </c>
      <c r="F19" t="str">
        <f>IF(H19="","",#REF!)</f>
        <v/>
      </c>
      <c r="G19" t="str">
        <f>IF(H19="","",①参加者一覧表!$C$3)</f>
        <v/>
      </c>
      <c r="H19" t="str">
        <f>IF(①参加者一覧表!R28="","",①参加者一覧表!R28)</f>
        <v/>
      </c>
      <c r="I19" t="str">
        <f>IF(H19="","",IF(①参加者一覧表!F28="","",IF(D19=1,VLOOKUP(①参加者一覧表!F28,#REF!,2,FALSE),VLOOKUP(①参加者一覧表!F28,#REF!,2,FALSE)))&amp;" "&amp;①参加者一覧表!G28)</f>
        <v/>
      </c>
    </row>
    <row r="20" spans="1:9">
      <c r="A20" t="e">
        <f>IF(H20="","",RIGHT(#REF!,4))&amp;(D20&amp;"0000")+H20</f>
        <v>#VALUE!</v>
      </c>
      <c r="B20" t="str">
        <f>IF(H20="","",①参加者一覧表!B29)</f>
        <v/>
      </c>
      <c r="C20" t="str">
        <f>IF(H20="","",①参加者一覧表!C29)</f>
        <v/>
      </c>
      <c r="D20" t="str">
        <f>IF(H20="","",IF(①参加者一覧表!D29="男",1,2))</f>
        <v/>
      </c>
      <c r="E20" t="str">
        <f t="shared" si="0"/>
        <v/>
      </c>
      <c r="F20" t="str">
        <f>IF(H20="","",#REF!)</f>
        <v/>
      </c>
      <c r="G20" t="str">
        <f>IF(H20="","",①参加者一覧表!$C$3)</f>
        <v/>
      </c>
      <c r="H20" t="str">
        <f>IF(①参加者一覧表!R29="","",①参加者一覧表!R29)</f>
        <v/>
      </c>
      <c r="I20" t="str">
        <f>IF(H20="","",IF(①参加者一覧表!F29="","",IF(D20=1,VLOOKUP(①参加者一覧表!F29,#REF!,2,FALSE),VLOOKUP(①参加者一覧表!F29,#REF!,2,FALSE)))&amp;" "&amp;①参加者一覧表!G29)</f>
        <v/>
      </c>
    </row>
    <row r="21" spans="1:9">
      <c r="A21" t="e">
        <f>IF(H21="","",RIGHT(#REF!,4))&amp;(D21&amp;"0000")+H21</f>
        <v>#VALUE!</v>
      </c>
      <c r="B21" t="str">
        <f>IF(H21="","",①参加者一覧表!B30)</f>
        <v/>
      </c>
      <c r="C21" t="str">
        <f>IF(H21="","",①参加者一覧表!C30)</f>
        <v/>
      </c>
      <c r="D21" t="str">
        <f>IF(H21="","",IF(①参加者一覧表!D30="男",1,2))</f>
        <v/>
      </c>
      <c r="E21" t="str">
        <f t="shared" si="0"/>
        <v/>
      </c>
      <c r="F21" t="str">
        <f>IF(H21="","",#REF!)</f>
        <v/>
      </c>
      <c r="G21" t="str">
        <f>IF(H21="","",①参加者一覧表!$C$3)</f>
        <v/>
      </c>
      <c r="H21" t="str">
        <f>IF(①参加者一覧表!R30="","",①参加者一覧表!R30)</f>
        <v/>
      </c>
      <c r="I21" t="str">
        <f>IF(H21="","",IF(①参加者一覧表!F30="","",IF(D21=1,VLOOKUP(①参加者一覧表!F30,#REF!,2,FALSE),VLOOKUP(①参加者一覧表!F30,#REF!,2,FALSE)))&amp;" "&amp;①参加者一覧表!G30)</f>
        <v/>
      </c>
    </row>
    <row r="22" spans="1:9">
      <c r="A22" t="e">
        <f>IF(H22="","",RIGHT(#REF!,4))&amp;(D22&amp;"0000")+H22</f>
        <v>#VALUE!</v>
      </c>
      <c r="B22" t="str">
        <f>IF(H22="","",①参加者一覧表!B31)</f>
        <v/>
      </c>
      <c r="C22" t="str">
        <f>IF(H22="","",①参加者一覧表!C31)</f>
        <v/>
      </c>
      <c r="D22" t="str">
        <f>IF(H22="","",IF(①参加者一覧表!D31="男",1,2))</f>
        <v/>
      </c>
      <c r="E22" t="str">
        <f t="shared" si="0"/>
        <v/>
      </c>
      <c r="F22" t="str">
        <f>IF(H22="","",#REF!)</f>
        <v/>
      </c>
      <c r="G22" t="str">
        <f>IF(H22="","",①参加者一覧表!$C$3)</f>
        <v/>
      </c>
      <c r="H22" t="str">
        <f>IF(①参加者一覧表!R31="","",①参加者一覧表!R31)</f>
        <v/>
      </c>
      <c r="I22" t="str">
        <f>IF(H22="","",IF(①参加者一覧表!F31="","",IF(D22=1,VLOOKUP(①参加者一覧表!F31,#REF!,2,FALSE),VLOOKUP(①参加者一覧表!F31,#REF!,2,FALSE)))&amp;" "&amp;①参加者一覧表!G31)</f>
        <v/>
      </c>
    </row>
    <row r="23" spans="1:9">
      <c r="A23" t="e">
        <f>IF(H23="","",RIGHT(#REF!,4))&amp;(D23&amp;"0000")+H23</f>
        <v>#VALUE!</v>
      </c>
      <c r="B23" t="str">
        <f>IF(H23="","",①参加者一覧表!B32)</f>
        <v/>
      </c>
      <c r="C23" t="str">
        <f>IF(H23="","",①参加者一覧表!C32)</f>
        <v/>
      </c>
      <c r="D23" t="str">
        <f>IF(H23="","",IF(①参加者一覧表!D32="男",1,2))</f>
        <v/>
      </c>
      <c r="E23" t="str">
        <f t="shared" si="0"/>
        <v/>
      </c>
      <c r="F23" t="str">
        <f>IF(H23="","",#REF!)</f>
        <v/>
      </c>
      <c r="G23" t="str">
        <f>IF(H23="","",①参加者一覧表!$C$3)</f>
        <v/>
      </c>
      <c r="H23" t="str">
        <f>IF(①参加者一覧表!R32="","",①参加者一覧表!R32)</f>
        <v/>
      </c>
      <c r="I23" t="str">
        <f>IF(H23="","",IF(①参加者一覧表!F32="","",IF(D23=1,VLOOKUP(①参加者一覧表!F32,#REF!,2,FALSE),VLOOKUP(①参加者一覧表!F32,#REF!,2,FALSE)))&amp;" "&amp;①参加者一覧表!G32)</f>
        <v/>
      </c>
    </row>
    <row r="24" spans="1:9">
      <c r="A24" t="e">
        <f>IF(H24="","",RIGHT(#REF!,4))&amp;(D24&amp;"0000")+H24</f>
        <v>#VALUE!</v>
      </c>
      <c r="B24" t="str">
        <f>IF(H24="","",①参加者一覧表!B33)</f>
        <v/>
      </c>
      <c r="C24" t="str">
        <f>IF(H24="","",①参加者一覧表!C33)</f>
        <v/>
      </c>
      <c r="D24" t="str">
        <f>IF(H24="","",IF(①参加者一覧表!D33="男",1,2))</f>
        <v/>
      </c>
      <c r="E24" t="str">
        <f t="shared" si="0"/>
        <v/>
      </c>
      <c r="F24" t="str">
        <f>IF(H24="","",#REF!)</f>
        <v/>
      </c>
      <c r="G24" t="str">
        <f>IF(H24="","",①参加者一覧表!$C$3)</f>
        <v/>
      </c>
      <c r="H24" t="str">
        <f>IF(①参加者一覧表!R33="","",①参加者一覧表!R33)</f>
        <v/>
      </c>
      <c r="I24" t="str">
        <f>IF(H24="","",IF(①参加者一覧表!F33="","",IF(D24=1,VLOOKUP(①参加者一覧表!F33,#REF!,2,FALSE),VLOOKUP(①参加者一覧表!F33,#REF!,2,FALSE)))&amp;" "&amp;①参加者一覧表!G33)</f>
        <v/>
      </c>
    </row>
    <row r="25" spans="1:9">
      <c r="A25" t="e">
        <f>IF(H25="","",RIGHT(#REF!,4))&amp;(D25&amp;"0000")+H25</f>
        <v>#VALUE!</v>
      </c>
      <c r="B25" t="str">
        <f>IF(H25="","",①参加者一覧表!B34)</f>
        <v/>
      </c>
      <c r="C25" t="str">
        <f>IF(H25="","",①参加者一覧表!C34)</f>
        <v/>
      </c>
      <c r="D25" t="str">
        <f>IF(H25="","",IF(①参加者一覧表!D34="男",1,2))</f>
        <v/>
      </c>
      <c r="E25" t="str">
        <f t="shared" si="0"/>
        <v/>
      </c>
      <c r="F25" t="str">
        <f>IF(H25="","",#REF!)</f>
        <v/>
      </c>
      <c r="G25" t="str">
        <f>IF(H25="","",①参加者一覧表!$C$3)</f>
        <v/>
      </c>
      <c r="H25" t="str">
        <f>IF(①参加者一覧表!R34="","",①参加者一覧表!R34)</f>
        <v/>
      </c>
      <c r="I25" t="str">
        <f>IF(H25="","",IF(①参加者一覧表!F34="","",IF(D25=1,VLOOKUP(①参加者一覧表!F34,#REF!,2,FALSE),VLOOKUP(①参加者一覧表!F34,#REF!,2,FALSE)))&amp;" "&amp;①参加者一覧表!G34)</f>
        <v/>
      </c>
    </row>
    <row r="26" spans="1:9">
      <c r="A26" t="e">
        <f>IF(H26="","",RIGHT(#REF!,4))&amp;(D26&amp;"0000")+H26</f>
        <v>#VALUE!</v>
      </c>
      <c r="B26" t="str">
        <f>IF(H26="","",①参加者一覧表!B35)</f>
        <v/>
      </c>
      <c r="C26" t="str">
        <f>IF(H26="","",①参加者一覧表!C35)</f>
        <v/>
      </c>
      <c r="D26" t="str">
        <f>IF(H26="","",IF(①参加者一覧表!D35="男",1,2))</f>
        <v/>
      </c>
      <c r="E26" t="str">
        <f t="shared" si="0"/>
        <v/>
      </c>
      <c r="F26" t="str">
        <f>IF(H26="","",#REF!)</f>
        <v/>
      </c>
      <c r="G26" t="str">
        <f>IF(H26="","",①参加者一覧表!$C$3)</f>
        <v/>
      </c>
      <c r="H26" t="str">
        <f>IF(①参加者一覧表!R35="","",①参加者一覧表!R35)</f>
        <v/>
      </c>
      <c r="I26" t="str">
        <f>IF(H26="","",IF(①参加者一覧表!F35="","",IF(D26=1,VLOOKUP(①参加者一覧表!F35,#REF!,2,FALSE),VLOOKUP(①参加者一覧表!F35,#REF!,2,FALSE)))&amp;" "&amp;①参加者一覧表!G35)</f>
        <v/>
      </c>
    </row>
    <row r="27" spans="1:9">
      <c r="A27" t="e">
        <f>IF(H27="","",RIGHT(#REF!,4))&amp;(D27&amp;"0000")+H27</f>
        <v>#VALUE!</v>
      </c>
      <c r="B27" t="str">
        <f>IF(H27="","",①参加者一覧表!B36)</f>
        <v/>
      </c>
      <c r="C27" t="str">
        <f>IF(H27="","",①参加者一覧表!C36)</f>
        <v/>
      </c>
      <c r="D27" t="str">
        <f>IF(H27="","",IF(①参加者一覧表!D36="男",1,2))</f>
        <v/>
      </c>
      <c r="E27" t="str">
        <f t="shared" si="0"/>
        <v/>
      </c>
      <c r="F27" t="str">
        <f>IF(H27="","",#REF!)</f>
        <v/>
      </c>
      <c r="G27" t="str">
        <f>IF(H27="","",①参加者一覧表!$C$3)</f>
        <v/>
      </c>
      <c r="H27" t="str">
        <f>IF(①参加者一覧表!R36="","",①参加者一覧表!R36)</f>
        <v/>
      </c>
      <c r="I27" t="str">
        <f>IF(H27="","",IF(①参加者一覧表!F36="","",IF(D27=1,VLOOKUP(①参加者一覧表!F36,#REF!,2,FALSE),VLOOKUP(①参加者一覧表!F36,#REF!,2,FALSE)))&amp;" "&amp;①参加者一覧表!G36)</f>
        <v/>
      </c>
    </row>
    <row r="28" spans="1:9">
      <c r="A28" t="e">
        <f>IF(H28="","",RIGHT(#REF!,4))&amp;(D28&amp;"0000")+H28</f>
        <v>#VALUE!</v>
      </c>
      <c r="B28" t="str">
        <f>IF(H28="","",①参加者一覧表!B37)</f>
        <v/>
      </c>
      <c r="C28" t="str">
        <f>IF(H28="","",①参加者一覧表!C37)</f>
        <v/>
      </c>
      <c r="D28" t="str">
        <f>IF(H28="","",IF(①参加者一覧表!D37="男",1,2))</f>
        <v/>
      </c>
      <c r="E28" t="str">
        <f t="shared" si="0"/>
        <v/>
      </c>
      <c r="F28" t="str">
        <f>IF(H28="","",#REF!)</f>
        <v/>
      </c>
      <c r="G28" t="str">
        <f>IF(H28="","",①参加者一覧表!$C$3)</f>
        <v/>
      </c>
      <c r="H28" t="str">
        <f>IF(①参加者一覧表!R37="","",①参加者一覧表!R37)</f>
        <v/>
      </c>
      <c r="I28" t="str">
        <f>IF(H28="","",IF(①参加者一覧表!F37="","",IF(D28=1,VLOOKUP(①参加者一覧表!F37,#REF!,2,FALSE),VLOOKUP(①参加者一覧表!F37,#REF!,2,FALSE)))&amp;" "&amp;①参加者一覧表!G37)</f>
        <v/>
      </c>
    </row>
    <row r="29" spans="1:9">
      <c r="A29" t="e">
        <f>IF(H29="","",RIGHT(#REF!,4))&amp;(D29&amp;"0000")+H29</f>
        <v>#VALUE!</v>
      </c>
      <c r="B29" t="str">
        <f>IF(H29="","",①参加者一覧表!B38)</f>
        <v/>
      </c>
      <c r="C29" t="str">
        <f>IF(H29="","",①参加者一覧表!C38)</f>
        <v/>
      </c>
      <c r="D29" t="str">
        <f>IF(H29="","",IF(①参加者一覧表!D38="男",1,2))</f>
        <v/>
      </c>
      <c r="E29" t="str">
        <f t="shared" si="0"/>
        <v/>
      </c>
      <c r="F29" t="str">
        <f>IF(H29="","",#REF!)</f>
        <v/>
      </c>
      <c r="G29" t="str">
        <f>IF(H29="","",①参加者一覧表!$C$3)</f>
        <v/>
      </c>
      <c r="H29" t="str">
        <f>IF(①参加者一覧表!R38="","",①参加者一覧表!R38)</f>
        <v/>
      </c>
      <c r="I29" t="str">
        <f>IF(H29="","",IF(①参加者一覧表!F38="","",IF(D29=1,VLOOKUP(①参加者一覧表!F38,#REF!,2,FALSE),VLOOKUP(①参加者一覧表!F38,#REF!,2,FALSE)))&amp;" "&amp;①参加者一覧表!G38)</f>
        <v/>
      </c>
    </row>
    <row r="30" spans="1:9">
      <c r="A30" t="e">
        <f>IF(H30="","",RIGHT(#REF!,4))&amp;(D30&amp;"0000")+H30</f>
        <v>#VALUE!</v>
      </c>
      <c r="B30" t="str">
        <f>IF(H30="","",①参加者一覧表!B39)</f>
        <v/>
      </c>
      <c r="C30" t="str">
        <f>IF(H30="","",①参加者一覧表!C39)</f>
        <v/>
      </c>
      <c r="D30" t="str">
        <f>IF(H30="","",IF(①参加者一覧表!D39="男",1,2))</f>
        <v/>
      </c>
      <c r="E30" t="str">
        <f t="shared" si="0"/>
        <v/>
      </c>
      <c r="F30" t="str">
        <f>IF(H30="","",#REF!)</f>
        <v/>
      </c>
      <c r="G30" t="str">
        <f>IF(H30="","",①参加者一覧表!$C$3)</f>
        <v/>
      </c>
      <c r="H30" t="str">
        <f>IF(①参加者一覧表!R39="","",①参加者一覧表!R39)</f>
        <v/>
      </c>
      <c r="I30" t="str">
        <f>IF(H30="","",IF(①参加者一覧表!F39="","",IF(D30=1,VLOOKUP(①参加者一覧表!F39,#REF!,2,FALSE),VLOOKUP(①参加者一覧表!F39,#REF!,2,FALSE)))&amp;" "&amp;①参加者一覧表!G39)</f>
        <v/>
      </c>
    </row>
    <row r="31" spans="1:9">
      <c r="A31" t="e">
        <f>IF(H31="","",RIGHT(#REF!,4))&amp;(D31&amp;"0000")+H31</f>
        <v>#VALUE!</v>
      </c>
      <c r="B31" t="str">
        <f>IF(H31="","",①参加者一覧表!B40)</f>
        <v/>
      </c>
      <c r="C31" t="str">
        <f>IF(H31="","",①参加者一覧表!C40)</f>
        <v/>
      </c>
      <c r="D31" t="str">
        <f>IF(H31="","",IF(①参加者一覧表!D40="男",1,2))</f>
        <v/>
      </c>
      <c r="E31" t="str">
        <f t="shared" si="0"/>
        <v/>
      </c>
      <c r="F31" t="str">
        <f>IF(H31="","",#REF!)</f>
        <v/>
      </c>
      <c r="G31" t="str">
        <f>IF(H31="","",①参加者一覧表!$C$3)</f>
        <v/>
      </c>
      <c r="H31" t="str">
        <f>IF(①参加者一覧表!R40="","",①参加者一覧表!R40)</f>
        <v/>
      </c>
      <c r="I31" t="str">
        <f>IF(H31="","",IF(①参加者一覧表!F40="","",IF(D31=1,VLOOKUP(①参加者一覧表!F40,#REF!,2,FALSE),VLOOKUP(①参加者一覧表!F40,#REF!,2,FALSE)))&amp;" "&amp;①参加者一覧表!G40)</f>
        <v/>
      </c>
    </row>
    <row r="32" spans="1:9">
      <c r="A32" t="e">
        <f>IF(H32="","",RIGHT(#REF!,4))&amp;(D32&amp;"0000")+H32</f>
        <v>#VALUE!</v>
      </c>
      <c r="B32" t="str">
        <f>IF(H32="","",①参加者一覧表!B41)</f>
        <v/>
      </c>
      <c r="C32" t="str">
        <f>IF(H32="","",①参加者一覧表!C41)</f>
        <v/>
      </c>
      <c r="D32" t="str">
        <f>IF(H32="","",IF(①参加者一覧表!D41="男",1,2))</f>
        <v/>
      </c>
      <c r="E32" t="str">
        <f t="shared" si="0"/>
        <v/>
      </c>
      <c r="F32" t="str">
        <f>IF(H32="","",#REF!)</f>
        <v/>
      </c>
      <c r="G32" t="str">
        <f>IF(H32="","",①参加者一覧表!$C$3)</f>
        <v/>
      </c>
      <c r="H32" t="str">
        <f>IF(①参加者一覧表!R41="","",①参加者一覧表!R41)</f>
        <v/>
      </c>
      <c r="I32" t="str">
        <f>IF(H32="","",IF(①参加者一覧表!F41="","",IF(D32=1,VLOOKUP(①参加者一覧表!F41,#REF!,2,FALSE),VLOOKUP(①参加者一覧表!F41,#REF!,2,FALSE)))&amp;" "&amp;①参加者一覧表!G41)</f>
        <v/>
      </c>
    </row>
    <row r="33" spans="1:9">
      <c r="A33" t="e">
        <f>IF(H33="","",RIGHT(#REF!,4))&amp;(D33&amp;"0000")+H33</f>
        <v>#VALUE!</v>
      </c>
      <c r="B33" t="str">
        <f>IF(H33="","",①参加者一覧表!B42)</f>
        <v/>
      </c>
      <c r="C33" t="str">
        <f>IF(H33="","",①参加者一覧表!C42)</f>
        <v/>
      </c>
      <c r="D33" t="str">
        <f>IF(H33="","",IF(①参加者一覧表!D42="男",1,2))</f>
        <v/>
      </c>
      <c r="E33" t="str">
        <f t="shared" si="0"/>
        <v/>
      </c>
      <c r="F33" t="str">
        <f>IF(H33="","",#REF!)</f>
        <v/>
      </c>
      <c r="G33" t="str">
        <f>IF(H33="","",①参加者一覧表!$C$3)</f>
        <v/>
      </c>
      <c r="H33" t="str">
        <f>IF(①参加者一覧表!R42="","",①参加者一覧表!R42)</f>
        <v/>
      </c>
      <c r="I33" t="str">
        <f>IF(H33="","",IF(①参加者一覧表!F42="","",IF(D33=1,VLOOKUP(①参加者一覧表!F42,#REF!,2,FALSE),VLOOKUP(①参加者一覧表!F42,#REF!,2,FALSE)))&amp;" "&amp;①参加者一覧表!G42)</f>
        <v/>
      </c>
    </row>
    <row r="34" spans="1:9">
      <c r="A34" t="e">
        <f>IF(H34="","",RIGHT(#REF!,4))&amp;(D34&amp;"0000")+H34</f>
        <v>#VALUE!</v>
      </c>
      <c r="B34" t="str">
        <f>IF(H34="","",①参加者一覧表!B43)</f>
        <v/>
      </c>
      <c r="C34" t="str">
        <f>IF(H34="","",①参加者一覧表!C43)</f>
        <v/>
      </c>
      <c r="D34" t="str">
        <f>IF(H34="","",IF(①参加者一覧表!D43="男",1,2))</f>
        <v/>
      </c>
      <c r="E34" t="str">
        <f t="shared" si="0"/>
        <v/>
      </c>
      <c r="F34" t="str">
        <f>IF(H34="","",#REF!)</f>
        <v/>
      </c>
      <c r="G34" t="str">
        <f>IF(H34="","",①参加者一覧表!$C$3)</f>
        <v/>
      </c>
      <c r="H34" t="str">
        <f>IF(①参加者一覧表!R43="","",①参加者一覧表!R43)</f>
        <v/>
      </c>
      <c r="I34" t="str">
        <f>IF(H34="","",IF(①参加者一覧表!F43="","",IF(D34=1,VLOOKUP(①参加者一覧表!F43,#REF!,2,FALSE),VLOOKUP(①参加者一覧表!F43,#REF!,2,FALSE)))&amp;" "&amp;①参加者一覧表!G43)</f>
        <v/>
      </c>
    </row>
    <row r="35" spans="1:9">
      <c r="A35" t="e">
        <f>IF(H35="","",RIGHT(#REF!,4))&amp;(D35&amp;"0000")+H35</f>
        <v>#VALUE!</v>
      </c>
      <c r="B35" t="str">
        <f>IF(H35="","",①参加者一覧表!B44)</f>
        <v/>
      </c>
      <c r="C35" t="str">
        <f>IF(H35="","",①参加者一覧表!C44)</f>
        <v/>
      </c>
      <c r="D35" t="str">
        <f>IF(H35="","",IF(①参加者一覧表!D44="男",1,2))</f>
        <v/>
      </c>
      <c r="E35" t="str">
        <f t="shared" si="0"/>
        <v/>
      </c>
      <c r="F35" t="str">
        <f>IF(H35="","",#REF!)</f>
        <v/>
      </c>
      <c r="G35" t="str">
        <f>IF(H35="","",①参加者一覧表!$C$3)</f>
        <v/>
      </c>
      <c r="H35" t="str">
        <f>IF(①参加者一覧表!R44="","",①参加者一覧表!R44)</f>
        <v/>
      </c>
      <c r="I35" t="str">
        <f>IF(H35="","",IF(①参加者一覧表!F44="","",IF(D35=1,VLOOKUP(①参加者一覧表!F44,#REF!,2,FALSE),VLOOKUP(①参加者一覧表!F44,#REF!,2,FALSE)))&amp;" "&amp;①参加者一覧表!G44)</f>
        <v/>
      </c>
    </row>
    <row r="36" spans="1:9">
      <c r="A36" t="e">
        <f>IF(H36="","",RIGHT(#REF!,4))&amp;(D36&amp;"0000")+H36</f>
        <v>#VALUE!</v>
      </c>
      <c r="B36" t="str">
        <f>IF(H36="","",①参加者一覧表!B45)</f>
        <v/>
      </c>
      <c r="C36" t="str">
        <f>IF(H36="","",①参加者一覧表!C45)</f>
        <v/>
      </c>
      <c r="D36" t="str">
        <f>IF(H36="","",IF(①参加者一覧表!D45="男",1,2))</f>
        <v/>
      </c>
      <c r="E36" t="str">
        <f t="shared" si="0"/>
        <v/>
      </c>
      <c r="F36" t="str">
        <f>IF(H36="","",#REF!)</f>
        <v/>
      </c>
      <c r="G36" t="str">
        <f>IF(H36="","",①参加者一覧表!$C$3)</f>
        <v/>
      </c>
      <c r="H36" t="str">
        <f>IF(①参加者一覧表!R45="","",①参加者一覧表!R45)</f>
        <v/>
      </c>
      <c r="I36" t="str">
        <f>IF(H36="","",IF(①参加者一覧表!F45="","",IF(D36=1,VLOOKUP(①参加者一覧表!F45,#REF!,2,FALSE),VLOOKUP(①参加者一覧表!F45,#REF!,2,FALSE)))&amp;" "&amp;①参加者一覧表!G45)</f>
        <v/>
      </c>
    </row>
    <row r="37" spans="1:9">
      <c r="A37" t="e">
        <f>IF(H37="","",RIGHT(#REF!,4))&amp;(D37&amp;"0000")+H37</f>
        <v>#VALUE!</v>
      </c>
      <c r="B37" t="str">
        <f>IF(H37="","",①参加者一覧表!B46)</f>
        <v/>
      </c>
      <c r="C37" t="str">
        <f>IF(H37="","",①参加者一覧表!C46)</f>
        <v/>
      </c>
      <c r="D37" t="str">
        <f>IF(H37="","",IF(①参加者一覧表!D46="男",1,2))</f>
        <v/>
      </c>
      <c r="E37" t="str">
        <f t="shared" si="0"/>
        <v/>
      </c>
      <c r="F37" t="str">
        <f>IF(H37="","",#REF!)</f>
        <v/>
      </c>
      <c r="G37" t="str">
        <f>IF(H37="","",①参加者一覧表!$C$3)</f>
        <v/>
      </c>
      <c r="H37" t="str">
        <f>IF(①参加者一覧表!R46="","",①参加者一覧表!R46)</f>
        <v/>
      </c>
      <c r="I37" t="str">
        <f>IF(H37="","",IF(①参加者一覧表!F46="","",IF(D37=1,VLOOKUP(①参加者一覧表!F46,#REF!,2,FALSE),VLOOKUP(①参加者一覧表!F46,#REF!,2,FALSE)))&amp;" "&amp;①参加者一覧表!G46)</f>
        <v/>
      </c>
    </row>
    <row r="38" spans="1:9">
      <c r="A38" t="e">
        <f>IF(H38="","",RIGHT(#REF!,4))&amp;(D38&amp;"0000")+H38</f>
        <v>#VALUE!</v>
      </c>
      <c r="B38" t="str">
        <f>IF(H38="","",①参加者一覧表!B47)</f>
        <v/>
      </c>
      <c r="C38" t="str">
        <f>IF(H38="","",①参加者一覧表!C47)</f>
        <v/>
      </c>
      <c r="D38" t="str">
        <f>IF(H38="","",IF(①参加者一覧表!D47="男",1,2))</f>
        <v/>
      </c>
      <c r="E38" t="str">
        <f t="shared" si="0"/>
        <v/>
      </c>
      <c r="F38" t="str">
        <f>IF(H38="","",#REF!)</f>
        <v/>
      </c>
      <c r="G38" t="str">
        <f>IF(H38="","",①参加者一覧表!$C$3)</f>
        <v/>
      </c>
      <c r="H38" t="str">
        <f>IF(①参加者一覧表!R47="","",①参加者一覧表!R47)</f>
        <v/>
      </c>
      <c r="I38" t="str">
        <f>IF(H38="","",IF(①参加者一覧表!F47="","",IF(D38=1,VLOOKUP(①参加者一覧表!F47,#REF!,2,FALSE),VLOOKUP(①参加者一覧表!F47,#REF!,2,FALSE)))&amp;" "&amp;①参加者一覧表!G47)</f>
        <v/>
      </c>
    </row>
    <row r="39" spans="1:9">
      <c r="A39" t="e">
        <f>IF(H39="","",RIGHT(#REF!,4))&amp;(D39&amp;"0000")+H39</f>
        <v>#VALUE!</v>
      </c>
      <c r="B39" t="str">
        <f>IF(H39="","",①参加者一覧表!B48)</f>
        <v/>
      </c>
      <c r="C39" t="str">
        <f>IF(H39="","",①参加者一覧表!C48)</f>
        <v/>
      </c>
      <c r="D39" t="str">
        <f>IF(H39="","",IF(①参加者一覧表!D48="男",1,2))</f>
        <v/>
      </c>
      <c r="E39" t="str">
        <f t="shared" si="0"/>
        <v/>
      </c>
      <c r="F39" t="str">
        <f>IF(H39="","",#REF!)</f>
        <v/>
      </c>
      <c r="G39" t="str">
        <f>IF(H39="","",①参加者一覧表!$C$3)</f>
        <v/>
      </c>
      <c r="H39" t="str">
        <f>IF(①参加者一覧表!R48="","",①参加者一覧表!R48)</f>
        <v/>
      </c>
      <c r="I39" t="str">
        <f>IF(H39="","",IF(①参加者一覧表!F48="","",IF(D39=1,VLOOKUP(①参加者一覧表!F48,#REF!,2,FALSE),VLOOKUP(①参加者一覧表!F48,#REF!,2,FALSE)))&amp;" "&amp;①参加者一覧表!G48)</f>
        <v/>
      </c>
    </row>
    <row r="40" spans="1:9">
      <c r="A40" t="e">
        <f>IF(H40="","",RIGHT(#REF!,4))&amp;(D40&amp;"0000")+H40</f>
        <v>#VALUE!</v>
      </c>
      <c r="B40" t="str">
        <f>IF(H40="","",①参加者一覧表!B49)</f>
        <v/>
      </c>
      <c r="C40" t="str">
        <f>IF(H40="","",①参加者一覧表!C49)</f>
        <v/>
      </c>
      <c r="D40" t="str">
        <f>IF(H40="","",IF(①参加者一覧表!D49="男",1,2))</f>
        <v/>
      </c>
      <c r="E40" t="str">
        <f t="shared" si="0"/>
        <v/>
      </c>
      <c r="F40" t="str">
        <f>IF(H40="","",#REF!)</f>
        <v/>
      </c>
      <c r="G40" t="str">
        <f>IF(H40="","",①参加者一覧表!$C$3)</f>
        <v/>
      </c>
      <c r="H40" t="str">
        <f>IF(①参加者一覧表!R49="","",①参加者一覧表!R49)</f>
        <v/>
      </c>
      <c r="I40" t="str">
        <f>IF(H40="","",IF(①参加者一覧表!F49="","",IF(D40=1,VLOOKUP(①参加者一覧表!F49,#REF!,2,FALSE),VLOOKUP(①参加者一覧表!F49,#REF!,2,FALSE)))&amp;" "&amp;①参加者一覧表!G49)</f>
        <v/>
      </c>
    </row>
    <row r="41" spans="1:9">
      <c r="A41" t="e">
        <f>IF(H41="","",RIGHT(#REF!,4))&amp;(D41&amp;"0000")+H41</f>
        <v>#VALUE!</v>
      </c>
      <c r="B41" t="str">
        <f>IF(H41="","",①参加者一覧表!B50)</f>
        <v/>
      </c>
      <c r="C41" t="str">
        <f>IF(H41="","",①参加者一覧表!C50)</f>
        <v/>
      </c>
      <c r="D41" t="str">
        <f>IF(H41="","",IF(①参加者一覧表!D50="男",1,2))</f>
        <v/>
      </c>
      <c r="E41" t="str">
        <f t="shared" si="0"/>
        <v/>
      </c>
      <c r="F41" t="str">
        <f>IF(H41="","",#REF!)</f>
        <v/>
      </c>
      <c r="G41" t="str">
        <f>IF(H41="","",①参加者一覧表!$C$3)</f>
        <v/>
      </c>
      <c r="H41" t="str">
        <f>IF(①参加者一覧表!R50="","",①参加者一覧表!R50)</f>
        <v/>
      </c>
      <c r="I41" t="str">
        <f>IF(H41="","",IF(①参加者一覧表!F50="","",IF(D41=1,VLOOKUP(①参加者一覧表!F50,#REF!,2,FALSE),VLOOKUP(①参加者一覧表!F50,#REF!,2,FALSE)))&amp;" "&amp;①参加者一覧表!G50)</f>
        <v/>
      </c>
    </row>
    <row r="42" spans="1:9">
      <c r="A42" t="e">
        <f>IF(H42="","",RIGHT(#REF!,4))&amp;(D42&amp;"0000")+H42</f>
        <v>#VALUE!</v>
      </c>
      <c r="B42" t="str">
        <f>IF(H42="","",①参加者一覧表!B51)</f>
        <v/>
      </c>
      <c r="C42" t="str">
        <f>IF(H42="","",①参加者一覧表!C51)</f>
        <v/>
      </c>
      <c r="D42" t="str">
        <f>IF(H42="","",IF(①参加者一覧表!D51="男",1,2))</f>
        <v/>
      </c>
      <c r="E42" t="str">
        <f t="shared" si="0"/>
        <v/>
      </c>
      <c r="F42" t="str">
        <f>IF(H42="","",#REF!)</f>
        <v/>
      </c>
      <c r="G42" t="str">
        <f>IF(H42="","",①参加者一覧表!$C$3)</f>
        <v/>
      </c>
      <c r="H42" t="str">
        <f>IF(①参加者一覧表!R51="","",①参加者一覧表!R51)</f>
        <v/>
      </c>
      <c r="I42" t="str">
        <f>IF(H42="","",IF(①参加者一覧表!F51="","",IF(D42=1,VLOOKUP(①参加者一覧表!F51,#REF!,2,FALSE),VLOOKUP(①参加者一覧表!F51,#REF!,2,FALSE)))&amp;" "&amp;①参加者一覧表!G51)</f>
        <v/>
      </c>
    </row>
    <row r="43" spans="1:9">
      <c r="A43" t="e">
        <f>IF(H43="","",RIGHT(#REF!,4))&amp;(D43&amp;"0000")+H43</f>
        <v>#VALUE!</v>
      </c>
      <c r="B43" t="str">
        <f>IF(H43="","",①参加者一覧表!B52)</f>
        <v/>
      </c>
      <c r="C43" t="str">
        <f>IF(H43="","",①参加者一覧表!C52)</f>
        <v/>
      </c>
      <c r="D43" t="str">
        <f>IF(H43="","",IF(①参加者一覧表!D52="男",1,2))</f>
        <v/>
      </c>
      <c r="E43" t="str">
        <f t="shared" si="0"/>
        <v/>
      </c>
      <c r="F43" t="str">
        <f>IF(H43="","",#REF!)</f>
        <v/>
      </c>
      <c r="G43" t="str">
        <f>IF(H43="","",①参加者一覧表!$C$3)</f>
        <v/>
      </c>
      <c r="H43" t="str">
        <f>IF(①参加者一覧表!R52="","",①参加者一覧表!R52)</f>
        <v/>
      </c>
      <c r="I43" t="str">
        <f>IF(H43="","",IF(①参加者一覧表!F52="","",IF(D43=1,VLOOKUP(①参加者一覧表!F52,#REF!,2,FALSE),VLOOKUP(①参加者一覧表!F52,#REF!,2,FALSE)))&amp;" "&amp;①参加者一覧表!G52)</f>
        <v/>
      </c>
    </row>
    <row r="44" spans="1:9">
      <c r="A44" t="e">
        <f>IF(H44="","",RIGHT(#REF!,4))&amp;(D44&amp;"0000")+H44</f>
        <v>#VALUE!</v>
      </c>
      <c r="B44" t="str">
        <f>IF(H44="","",①参加者一覧表!B53)</f>
        <v/>
      </c>
      <c r="C44" t="str">
        <f>IF(H44="","",①参加者一覧表!C53)</f>
        <v/>
      </c>
      <c r="D44" t="str">
        <f>IF(H44="","",IF(①参加者一覧表!D53="男",1,2))</f>
        <v/>
      </c>
      <c r="E44" t="str">
        <f t="shared" si="0"/>
        <v/>
      </c>
      <c r="F44" t="str">
        <f>IF(H44="","",#REF!)</f>
        <v/>
      </c>
      <c r="G44" t="str">
        <f>IF(H44="","",①参加者一覧表!$C$3)</f>
        <v/>
      </c>
      <c r="H44" t="str">
        <f>IF(①参加者一覧表!R53="","",①参加者一覧表!R53)</f>
        <v/>
      </c>
      <c r="I44" t="str">
        <f>IF(H44="","",IF(①参加者一覧表!F53="","",IF(D44=1,VLOOKUP(①参加者一覧表!F53,#REF!,2,FALSE),VLOOKUP(①参加者一覧表!F53,#REF!,2,FALSE)))&amp;" "&amp;①参加者一覧表!G53)</f>
        <v/>
      </c>
    </row>
    <row r="45" spans="1:9">
      <c r="A45" t="e">
        <f>IF(H45="","",RIGHT(#REF!,4))&amp;(D45&amp;"0000")+H45</f>
        <v>#VALUE!</v>
      </c>
      <c r="B45" t="str">
        <f>IF(H45="","",①参加者一覧表!B54)</f>
        <v/>
      </c>
      <c r="C45" t="str">
        <f>IF(H45="","",①参加者一覧表!C54)</f>
        <v/>
      </c>
      <c r="D45" t="str">
        <f>IF(H45="","",IF(①参加者一覧表!D54="男",1,2))</f>
        <v/>
      </c>
      <c r="E45" t="str">
        <f t="shared" si="0"/>
        <v/>
      </c>
      <c r="F45" t="str">
        <f>IF(H45="","",#REF!)</f>
        <v/>
      </c>
      <c r="G45" t="str">
        <f>IF(H45="","",①参加者一覧表!$C$3)</f>
        <v/>
      </c>
      <c r="H45" t="str">
        <f>IF(①参加者一覧表!R54="","",①参加者一覧表!R54)</f>
        <v/>
      </c>
      <c r="I45" t="str">
        <f>IF(H45="","",IF(①参加者一覧表!F54="","",IF(D45=1,VLOOKUP(①参加者一覧表!F54,#REF!,2,FALSE),VLOOKUP(①参加者一覧表!F54,#REF!,2,FALSE)))&amp;" "&amp;①参加者一覧表!G54)</f>
        <v/>
      </c>
    </row>
    <row r="46" spans="1:9">
      <c r="A46" t="e">
        <f>IF(H46="","",RIGHT(#REF!,4))&amp;(D46&amp;"0000")+H46</f>
        <v>#VALUE!</v>
      </c>
      <c r="B46" t="str">
        <f>IF(H46="","",①参加者一覧表!B55)</f>
        <v/>
      </c>
      <c r="C46" t="str">
        <f>IF(H46="","",①参加者一覧表!C55)</f>
        <v/>
      </c>
      <c r="D46" t="str">
        <f>IF(H46="","",IF(①参加者一覧表!D55="男",1,2))</f>
        <v/>
      </c>
      <c r="E46" t="str">
        <f t="shared" si="0"/>
        <v/>
      </c>
      <c r="F46" t="str">
        <f>IF(H46="","",#REF!)</f>
        <v/>
      </c>
      <c r="G46" t="str">
        <f>IF(H46="","",①参加者一覧表!$C$3)</f>
        <v/>
      </c>
      <c r="H46" t="str">
        <f>IF(①参加者一覧表!R55="","",①参加者一覧表!R55)</f>
        <v/>
      </c>
      <c r="I46" t="str">
        <f>IF(H46="","",IF(①参加者一覧表!F55="","",IF(D46=1,VLOOKUP(①参加者一覧表!F55,#REF!,2,FALSE),VLOOKUP(①参加者一覧表!F55,#REF!,2,FALSE)))&amp;" "&amp;①参加者一覧表!G55)</f>
        <v/>
      </c>
    </row>
    <row r="47" spans="1:9">
      <c r="A47" t="e">
        <f>IF(H47="","",RIGHT(#REF!,4))&amp;(D47&amp;"0000")+H47</f>
        <v>#VALUE!</v>
      </c>
      <c r="B47" t="str">
        <f>IF(H47="","",①参加者一覧表!B56)</f>
        <v/>
      </c>
      <c r="C47" t="str">
        <f>IF(H47="","",①参加者一覧表!C56)</f>
        <v/>
      </c>
      <c r="D47" t="str">
        <f>IF(H47="","",IF(①参加者一覧表!D56="男",1,2))</f>
        <v/>
      </c>
      <c r="E47" t="str">
        <f t="shared" si="0"/>
        <v/>
      </c>
      <c r="F47" t="str">
        <f>IF(H47="","",#REF!)</f>
        <v/>
      </c>
      <c r="G47" t="str">
        <f>IF(H47="","",①参加者一覧表!$C$3)</f>
        <v/>
      </c>
      <c r="H47" t="str">
        <f>IF(①参加者一覧表!R56="","",①参加者一覧表!R56)</f>
        <v/>
      </c>
      <c r="I47" t="str">
        <f>IF(H47="","",IF(①参加者一覧表!F56="","",IF(D47=1,VLOOKUP(①参加者一覧表!F56,#REF!,2,FALSE),VLOOKUP(①参加者一覧表!F56,#REF!,2,FALSE)))&amp;" "&amp;①参加者一覧表!G56)</f>
        <v/>
      </c>
    </row>
    <row r="48" spans="1:9">
      <c r="A48" t="e">
        <f>IF(H48="","",RIGHT(#REF!,4))&amp;(D48&amp;"0000")+H48</f>
        <v>#VALUE!</v>
      </c>
      <c r="B48" t="str">
        <f>IF(H48="","",①参加者一覧表!B57)</f>
        <v/>
      </c>
      <c r="C48" t="str">
        <f>IF(H48="","",①参加者一覧表!C57)</f>
        <v/>
      </c>
      <c r="D48" t="str">
        <f>IF(H48="","",IF(①参加者一覧表!D57="男",1,2))</f>
        <v/>
      </c>
      <c r="E48" t="str">
        <f t="shared" si="0"/>
        <v/>
      </c>
      <c r="F48" t="str">
        <f>IF(H48="","",#REF!)</f>
        <v/>
      </c>
      <c r="G48" t="str">
        <f>IF(H48="","",①参加者一覧表!$C$3)</f>
        <v/>
      </c>
      <c r="H48" t="str">
        <f>IF(①参加者一覧表!R57="","",①参加者一覧表!R57)</f>
        <v/>
      </c>
      <c r="I48" t="str">
        <f>IF(H48="","",IF(①参加者一覧表!F57="","",IF(D48=1,VLOOKUP(①参加者一覧表!F57,#REF!,2,FALSE),VLOOKUP(①参加者一覧表!F57,#REF!,2,FALSE)))&amp;" "&amp;①参加者一覧表!G57)</f>
        <v/>
      </c>
    </row>
    <row r="49" spans="1:9">
      <c r="A49" t="e">
        <f>IF(H49="","",RIGHT(#REF!,4))&amp;(D49&amp;"0000")+H49</f>
        <v>#VALUE!</v>
      </c>
      <c r="B49" t="str">
        <f>IF(H49="","",①参加者一覧表!B58)</f>
        <v/>
      </c>
      <c r="C49" t="str">
        <f>IF(H49="","",①参加者一覧表!C58)</f>
        <v/>
      </c>
      <c r="D49" t="str">
        <f>IF(H49="","",IF(①参加者一覧表!D58="男",1,2))</f>
        <v/>
      </c>
      <c r="E49" t="str">
        <f t="shared" si="0"/>
        <v/>
      </c>
      <c r="F49" t="str">
        <f>IF(H49="","",#REF!)</f>
        <v/>
      </c>
      <c r="G49" t="str">
        <f>IF(H49="","",①参加者一覧表!$C$3)</f>
        <v/>
      </c>
      <c r="H49" t="str">
        <f>IF(①参加者一覧表!R58="","",①参加者一覧表!R58)</f>
        <v/>
      </c>
      <c r="I49" t="str">
        <f>IF(H49="","",IF(①参加者一覧表!F58="","",IF(D49=1,VLOOKUP(①参加者一覧表!F58,#REF!,2,FALSE),VLOOKUP(①参加者一覧表!F58,#REF!,2,FALSE)))&amp;" "&amp;①参加者一覧表!G58)</f>
        <v/>
      </c>
    </row>
    <row r="50" spans="1:9">
      <c r="A50" t="e">
        <f>IF(H50="","",RIGHT(#REF!,4))&amp;(D50&amp;"0000")+H50</f>
        <v>#VALUE!</v>
      </c>
      <c r="B50" t="str">
        <f>IF(H50="","",①参加者一覧表!B59)</f>
        <v/>
      </c>
      <c r="C50" t="str">
        <f>IF(H50="","",①参加者一覧表!C59)</f>
        <v/>
      </c>
      <c r="D50" t="str">
        <f>IF(H50="","",IF(①参加者一覧表!D59="男",1,2))</f>
        <v/>
      </c>
      <c r="E50" t="str">
        <f t="shared" si="0"/>
        <v/>
      </c>
      <c r="F50" t="str">
        <f>IF(H50="","",#REF!)</f>
        <v/>
      </c>
      <c r="G50" t="str">
        <f>IF(H50="","",①参加者一覧表!$C$3)</f>
        <v/>
      </c>
      <c r="H50" t="str">
        <f>IF(①参加者一覧表!R59="","",①参加者一覧表!R59)</f>
        <v/>
      </c>
      <c r="I50" t="str">
        <f>IF(H50="","",IF(①参加者一覧表!F59="","",IF(D50=1,VLOOKUP(①参加者一覧表!F59,#REF!,2,FALSE),VLOOKUP(①参加者一覧表!F59,#REF!,2,FALSE)))&amp;" "&amp;①参加者一覧表!G59)</f>
        <v/>
      </c>
    </row>
    <row r="51" spans="1:9">
      <c r="A51" t="e">
        <f>IF(H51="","",RIGHT(#REF!,4))&amp;(D51&amp;"0000")+H51</f>
        <v>#VALUE!</v>
      </c>
      <c r="B51" t="str">
        <f>IF(H51="","",①参加者一覧表!B60)</f>
        <v/>
      </c>
      <c r="C51" t="str">
        <f>IF(H51="","",①参加者一覧表!C60)</f>
        <v/>
      </c>
      <c r="D51" t="str">
        <f>IF(H51="","",IF(①参加者一覧表!D60="男",1,2))</f>
        <v/>
      </c>
      <c r="E51" t="str">
        <f t="shared" si="0"/>
        <v/>
      </c>
      <c r="F51" t="str">
        <f>IF(H51="","",#REF!)</f>
        <v/>
      </c>
      <c r="G51" t="str">
        <f>IF(H51="","",①参加者一覧表!$C$3)</f>
        <v/>
      </c>
      <c r="H51" t="str">
        <f>IF(①参加者一覧表!R60="","",①参加者一覧表!R60)</f>
        <v/>
      </c>
      <c r="I51" t="str">
        <f>IF(H51="","",IF(①参加者一覧表!F60="","",IF(D51=1,VLOOKUP(①参加者一覧表!F60,#REF!,2,FALSE),VLOOKUP(①参加者一覧表!F60,#REF!,2,FALSE)))&amp;" "&amp;①参加者一覧表!G60)</f>
        <v/>
      </c>
    </row>
    <row r="52" spans="1:9">
      <c r="A52" t="e">
        <f>IF(H52="","",RIGHT(#REF!,4))&amp;(D52&amp;"0000")+H52</f>
        <v>#VALUE!</v>
      </c>
      <c r="B52" t="str">
        <f>IF(H52="","",①参加者一覧表!B61)</f>
        <v/>
      </c>
      <c r="C52" t="str">
        <f>IF(H52="","",①参加者一覧表!C61)</f>
        <v/>
      </c>
      <c r="D52" t="str">
        <f>IF(H52="","",IF(①参加者一覧表!D61="男",1,2))</f>
        <v/>
      </c>
      <c r="E52" t="str">
        <f t="shared" si="0"/>
        <v/>
      </c>
      <c r="F52" t="str">
        <f>IF(H52="","",#REF!)</f>
        <v/>
      </c>
      <c r="G52" t="str">
        <f>IF(H52="","",①参加者一覧表!$C$3)</f>
        <v/>
      </c>
      <c r="H52" t="str">
        <f>IF(①参加者一覧表!R61="","",①参加者一覧表!R61)</f>
        <v/>
      </c>
      <c r="I52" t="str">
        <f>IF(H52="","",IF(①参加者一覧表!F61="","",IF(D52=1,VLOOKUP(①参加者一覧表!F61,#REF!,2,FALSE),VLOOKUP(①参加者一覧表!F61,#REF!,2,FALSE)))&amp;" "&amp;①参加者一覧表!G61)</f>
        <v/>
      </c>
    </row>
    <row r="53" spans="1:9">
      <c r="A53" t="e">
        <f>IF(H53="","",RIGHT(#REF!,4))&amp;(D53&amp;"0000")+H53</f>
        <v>#VALUE!</v>
      </c>
      <c r="B53" t="str">
        <f>IF(H53="","",①参加者一覧表!B62)</f>
        <v/>
      </c>
      <c r="C53" t="str">
        <f>IF(H53="","",①参加者一覧表!C62)</f>
        <v/>
      </c>
      <c r="D53" t="str">
        <f>IF(H53="","",IF(①参加者一覧表!D62="男",1,2))</f>
        <v/>
      </c>
      <c r="E53" t="str">
        <f t="shared" si="0"/>
        <v/>
      </c>
      <c r="F53" t="str">
        <f>IF(H53="","",#REF!)</f>
        <v/>
      </c>
      <c r="G53" t="str">
        <f>IF(H53="","",①参加者一覧表!$C$3)</f>
        <v/>
      </c>
      <c r="H53" t="str">
        <f>IF(①参加者一覧表!R62="","",①参加者一覧表!R62)</f>
        <v/>
      </c>
      <c r="I53" t="str">
        <f>IF(H53="","",IF(①参加者一覧表!F62="","",IF(D53=1,VLOOKUP(①参加者一覧表!F62,#REF!,2,FALSE),VLOOKUP(①参加者一覧表!F62,#REF!,2,FALSE)))&amp;" "&amp;①参加者一覧表!G62)</f>
        <v/>
      </c>
    </row>
    <row r="54" spans="1:9">
      <c r="A54" t="e">
        <f>IF(H54="","",RIGHT(#REF!,4))&amp;(D54&amp;"0000")+H54</f>
        <v>#VALUE!</v>
      </c>
      <c r="B54" t="str">
        <f>IF(H54="","",①参加者一覧表!B63)</f>
        <v/>
      </c>
      <c r="C54" t="str">
        <f>IF(H54="","",①参加者一覧表!C63)</f>
        <v/>
      </c>
      <c r="D54" t="str">
        <f>IF(H54="","",IF(①参加者一覧表!D63="男",1,2))</f>
        <v/>
      </c>
      <c r="E54" t="str">
        <f t="shared" si="0"/>
        <v/>
      </c>
      <c r="F54" t="str">
        <f>IF(H54="","",#REF!)</f>
        <v/>
      </c>
      <c r="G54" t="str">
        <f>IF(H54="","",①参加者一覧表!$C$3)</f>
        <v/>
      </c>
      <c r="H54" t="str">
        <f>IF(①参加者一覧表!R63="","",①参加者一覧表!R63)</f>
        <v/>
      </c>
      <c r="I54" t="str">
        <f>IF(H54="","",IF(①参加者一覧表!F63="","",IF(D54=1,VLOOKUP(①参加者一覧表!F63,#REF!,2,FALSE),VLOOKUP(①参加者一覧表!F63,#REF!,2,FALSE)))&amp;" "&amp;①参加者一覧表!G63)</f>
        <v/>
      </c>
    </row>
    <row r="55" spans="1:9">
      <c r="A55" t="e">
        <f>IF(H55="","",RIGHT(#REF!,4))&amp;(D55&amp;"0000")+H55</f>
        <v>#VALUE!</v>
      </c>
      <c r="B55" t="str">
        <f>IF(H55="","",①参加者一覧表!B64)</f>
        <v/>
      </c>
      <c r="C55" t="str">
        <f>IF(H55="","",①参加者一覧表!C64)</f>
        <v/>
      </c>
      <c r="D55" t="str">
        <f>IF(H55="","",IF(①参加者一覧表!D64="男",1,2))</f>
        <v/>
      </c>
      <c r="E55" t="str">
        <f t="shared" si="0"/>
        <v/>
      </c>
      <c r="F55" t="str">
        <f>IF(H55="","",#REF!)</f>
        <v/>
      </c>
      <c r="G55" t="str">
        <f>IF(H55="","",①参加者一覧表!$C$3)</f>
        <v/>
      </c>
      <c r="H55" t="str">
        <f>IF(①参加者一覧表!R64="","",①参加者一覧表!R64)</f>
        <v/>
      </c>
      <c r="I55" t="str">
        <f>IF(H55="","",IF(①参加者一覧表!F64="","",IF(D55=1,VLOOKUP(①参加者一覧表!F64,#REF!,2,FALSE),VLOOKUP(①参加者一覧表!F64,#REF!,2,FALSE)))&amp;" "&amp;①参加者一覧表!G64)</f>
        <v/>
      </c>
    </row>
    <row r="56" spans="1:9">
      <c r="A56" t="e">
        <f>IF(H56="","",RIGHT(#REF!,4))&amp;(D56&amp;"0000")+H56</f>
        <v>#VALUE!</v>
      </c>
      <c r="B56" t="str">
        <f>IF(H56="","",①参加者一覧表!B65)</f>
        <v/>
      </c>
      <c r="C56" t="str">
        <f>IF(H56="","",①参加者一覧表!C65)</f>
        <v/>
      </c>
      <c r="D56" t="str">
        <f>IF(H56="","",IF(①参加者一覧表!D65="男",1,2))</f>
        <v/>
      </c>
      <c r="E56" t="str">
        <f t="shared" si="0"/>
        <v/>
      </c>
      <c r="F56" t="str">
        <f>IF(H56="","",#REF!)</f>
        <v/>
      </c>
      <c r="G56" t="str">
        <f>IF(H56="","",①参加者一覧表!$C$3)</f>
        <v/>
      </c>
      <c r="H56" t="str">
        <f>IF(①参加者一覧表!R65="","",①参加者一覧表!R65)</f>
        <v/>
      </c>
      <c r="I56" t="str">
        <f>IF(H56="","",IF(①参加者一覧表!F65="","",IF(D56=1,VLOOKUP(①参加者一覧表!F65,#REF!,2,FALSE),VLOOKUP(①参加者一覧表!F65,#REF!,2,FALSE)))&amp;" "&amp;①参加者一覧表!G65)</f>
        <v/>
      </c>
    </row>
    <row r="57" spans="1:9">
      <c r="A57" t="e">
        <f>IF(H57="","",RIGHT(#REF!,4))&amp;(D57&amp;"0000")+H57</f>
        <v>#VALUE!</v>
      </c>
      <c r="B57" t="str">
        <f>IF(H57="","",①参加者一覧表!B66)</f>
        <v/>
      </c>
      <c r="C57" t="str">
        <f>IF(H57="","",①参加者一覧表!C66)</f>
        <v/>
      </c>
      <c r="D57" t="str">
        <f>IF(H57="","",IF(①参加者一覧表!D66="男",1,2))</f>
        <v/>
      </c>
      <c r="E57" t="str">
        <f t="shared" si="0"/>
        <v/>
      </c>
      <c r="F57" t="str">
        <f>IF(H57="","",#REF!)</f>
        <v/>
      </c>
      <c r="G57" t="str">
        <f>IF(H57="","",①参加者一覧表!$C$3)</f>
        <v/>
      </c>
      <c r="H57" t="str">
        <f>IF(①参加者一覧表!R66="","",①参加者一覧表!R66)</f>
        <v/>
      </c>
      <c r="I57" t="str">
        <f>IF(H57="","",IF(①参加者一覧表!F66="","",IF(D57=1,VLOOKUP(①参加者一覧表!F66,#REF!,2,FALSE),VLOOKUP(①参加者一覧表!F66,#REF!,2,FALSE)))&amp;" "&amp;①参加者一覧表!G66)</f>
        <v/>
      </c>
    </row>
    <row r="58" spans="1:9">
      <c r="A58" t="e">
        <f>IF(H58="","",RIGHT(#REF!,4))&amp;(D58&amp;"0000")+H58</f>
        <v>#VALUE!</v>
      </c>
      <c r="B58" t="str">
        <f>IF(H58="","",①参加者一覧表!B67)</f>
        <v/>
      </c>
      <c r="C58" t="str">
        <f>IF(H58="","",①参加者一覧表!C67)</f>
        <v/>
      </c>
      <c r="D58" t="str">
        <f>IF(H58="","",IF(①参加者一覧表!D67="男",1,2))</f>
        <v/>
      </c>
      <c r="E58" t="str">
        <f t="shared" si="0"/>
        <v/>
      </c>
      <c r="F58" t="str">
        <f>IF(H58="","",#REF!)</f>
        <v/>
      </c>
      <c r="G58" t="str">
        <f>IF(H58="","",①参加者一覧表!$C$3)</f>
        <v/>
      </c>
      <c r="H58" t="str">
        <f>IF(①参加者一覧表!R67="","",①参加者一覧表!R67)</f>
        <v/>
      </c>
      <c r="I58" t="str">
        <f>IF(H58="","",IF(①参加者一覧表!F67="","",IF(D58=1,VLOOKUP(①参加者一覧表!F67,#REF!,2,FALSE),VLOOKUP(①参加者一覧表!F67,#REF!,2,FALSE)))&amp;" "&amp;①参加者一覧表!G67)</f>
        <v/>
      </c>
    </row>
    <row r="59" spans="1:9">
      <c r="A59" t="e">
        <f>IF(H59="","",RIGHT(#REF!,4))&amp;(D59&amp;"0000")+H59</f>
        <v>#VALUE!</v>
      </c>
      <c r="B59" t="str">
        <f>IF(H59="","",①参加者一覧表!B68)</f>
        <v/>
      </c>
      <c r="C59" t="str">
        <f>IF(H59="","",①参加者一覧表!C68)</f>
        <v/>
      </c>
      <c r="D59" t="str">
        <f>IF(H59="","",IF(①参加者一覧表!D68="男",1,2))</f>
        <v/>
      </c>
      <c r="E59" t="str">
        <f t="shared" si="0"/>
        <v/>
      </c>
      <c r="F59" t="str">
        <f>IF(H59="","",#REF!)</f>
        <v/>
      </c>
      <c r="G59" t="str">
        <f>IF(H59="","",①参加者一覧表!$C$3)</f>
        <v/>
      </c>
      <c r="H59" t="str">
        <f>IF(①参加者一覧表!R68="","",①参加者一覧表!R68)</f>
        <v/>
      </c>
      <c r="I59" t="str">
        <f>IF(H59="","",IF(①参加者一覧表!F68="","",IF(D59=1,VLOOKUP(①参加者一覧表!F68,#REF!,2,FALSE),VLOOKUP(①参加者一覧表!F68,#REF!,2,FALSE)))&amp;" "&amp;①参加者一覧表!G68)</f>
        <v/>
      </c>
    </row>
    <row r="60" spans="1:9">
      <c r="A60" t="e">
        <f>IF(H60="","",RIGHT(#REF!,4))&amp;(D60&amp;"0000")+H60</f>
        <v>#VALUE!</v>
      </c>
      <c r="B60" t="str">
        <f>IF(H60="","",①参加者一覧表!B69)</f>
        <v/>
      </c>
      <c r="C60" t="str">
        <f>IF(H60="","",①参加者一覧表!C69)</f>
        <v/>
      </c>
      <c r="D60" t="str">
        <f>IF(H60="","",IF(①参加者一覧表!D69="男",1,2))</f>
        <v/>
      </c>
      <c r="E60" t="str">
        <f t="shared" si="0"/>
        <v/>
      </c>
      <c r="F60" t="str">
        <f>IF(H60="","",#REF!)</f>
        <v/>
      </c>
      <c r="G60" t="str">
        <f>IF(H60="","",①参加者一覧表!$C$3)</f>
        <v/>
      </c>
      <c r="H60" t="str">
        <f>IF(①参加者一覧表!R69="","",①参加者一覧表!R69)</f>
        <v/>
      </c>
      <c r="I60" t="str">
        <f>IF(H60="","",IF(①参加者一覧表!F69="","",IF(D60=1,VLOOKUP(①参加者一覧表!F69,#REF!,2,FALSE),VLOOKUP(①参加者一覧表!F69,#REF!,2,FALSE)))&amp;" "&amp;①参加者一覧表!G69)</f>
        <v/>
      </c>
    </row>
    <row r="61" spans="1:9">
      <c r="A61" t="e">
        <f>IF(H61="","",RIGHT(#REF!,4))&amp;(D61&amp;"0000")+H61</f>
        <v>#VALUE!</v>
      </c>
      <c r="B61" t="str">
        <f>IF(H61="","",①参加者一覧表!B70)</f>
        <v/>
      </c>
      <c r="C61" t="str">
        <f>IF(H61="","",①参加者一覧表!C70)</f>
        <v/>
      </c>
      <c r="D61" t="str">
        <f>IF(H61="","",IF(①参加者一覧表!D70="男",1,2))</f>
        <v/>
      </c>
      <c r="E61" t="str">
        <f t="shared" si="0"/>
        <v/>
      </c>
      <c r="F61" t="str">
        <f>IF(H61="","",#REF!)</f>
        <v/>
      </c>
      <c r="G61" t="str">
        <f>IF(H61="","",①参加者一覧表!$C$3)</f>
        <v/>
      </c>
      <c r="H61" t="str">
        <f>IF(①参加者一覧表!R70="","",①参加者一覧表!R70)</f>
        <v/>
      </c>
      <c r="I61" t="str">
        <f>IF(H61="","",IF(①参加者一覧表!F70="","",IF(D61=1,VLOOKUP(①参加者一覧表!F70,#REF!,2,FALSE),VLOOKUP(①参加者一覧表!F70,#REF!,2,FALSE)))&amp;" "&amp;①参加者一覧表!G70)</f>
        <v/>
      </c>
    </row>
    <row r="62" spans="1:9">
      <c r="A62" t="e">
        <f>IF(H62="","",RIGHT(#REF!,4))&amp;(D62&amp;"0000")+H62</f>
        <v>#VALUE!</v>
      </c>
      <c r="B62" t="str">
        <f>IF(H62="","",①参加者一覧表!B71)</f>
        <v/>
      </c>
      <c r="C62" t="str">
        <f>IF(H62="","",①参加者一覧表!C71)</f>
        <v/>
      </c>
      <c r="D62" t="str">
        <f>IF(H62="","",IF(①参加者一覧表!D71="男",1,2))</f>
        <v/>
      </c>
      <c r="E62" t="str">
        <f t="shared" si="0"/>
        <v/>
      </c>
      <c r="F62" t="str">
        <f>IF(H62="","",#REF!)</f>
        <v/>
      </c>
      <c r="G62" t="str">
        <f>IF(H62="","",①参加者一覧表!$C$3)</f>
        <v/>
      </c>
      <c r="H62" t="str">
        <f>IF(①参加者一覧表!R71="","",①参加者一覧表!R71)</f>
        <v/>
      </c>
      <c r="I62" t="str">
        <f>IF(H62="","",IF(①参加者一覧表!F71="","",IF(D62=1,VLOOKUP(①参加者一覧表!F71,#REF!,2,FALSE),VLOOKUP(①参加者一覧表!F71,#REF!,2,FALSE)))&amp;" "&amp;①参加者一覧表!G71)</f>
        <v/>
      </c>
    </row>
    <row r="63" spans="1:9">
      <c r="A63" t="e">
        <f>IF(H63="","",RIGHT(#REF!,4))&amp;(D63&amp;"0000")+H63</f>
        <v>#VALUE!</v>
      </c>
      <c r="B63" t="str">
        <f>IF(H63="","",①参加者一覧表!B72)</f>
        <v/>
      </c>
      <c r="C63" t="str">
        <f>IF(H63="","",①参加者一覧表!C72)</f>
        <v/>
      </c>
      <c r="D63" t="str">
        <f>IF(H63="","",IF(①参加者一覧表!D72="男",1,2))</f>
        <v/>
      </c>
      <c r="E63" t="str">
        <f t="shared" si="0"/>
        <v/>
      </c>
      <c r="F63" t="str">
        <f>IF(H63="","",#REF!)</f>
        <v/>
      </c>
      <c r="G63" t="str">
        <f>IF(H63="","",①参加者一覧表!$C$3)</f>
        <v/>
      </c>
      <c r="H63" t="str">
        <f>IF(①参加者一覧表!R72="","",①参加者一覧表!R72)</f>
        <v/>
      </c>
      <c r="I63" t="str">
        <f>IF(H63="","",IF(①参加者一覧表!F72="","",IF(D63=1,VLOOKUP(①参加者一覧表!F72,#REF!,2,FALSE),VLOOKUP(①参加者一覧表!F72,#REF!,2,FALSE)))&amp;" "&amp;①参加者一覧表!G72)</f>
        <v/>
      </c>
    </row>
    <row r="64" spans="1:9">
      <c r="A64" t="e">
        <f>IF(H64="","",RIGHT(#REF!,4))&amp;(D64&amp;"0000")+H64</f>
        <v>#VALUE!</v>
      </c>
      <c r="B64" t="str">
        <f>IF(H64="","",①参加者一覧表!B73)</f>
        <v/>
      </c>
      <c r="C64" t="str">
        <f>IF(H64="","",①参加者一覧表!C73)</f>
        <v/>
      </c>
      <c r="D64" t="str">
        <f>IF(H64="","",IF(①参加者一覧表!D73="男",1,2))</f>
        <v/>
      </c>
      <c r="E64" t="str">
        <f t="shared" si="0"/>
        <v/>
      </c>
      <c r="F64" t="str">
        <f>IF(H64="","",#REF!)</f>
        <v/>
      </c>
      <c r="G64" t="str">
        <f>IF(H64="","",①参加者一覧表!$C$3)</f>
        <v/>
      </c>
      <c r="H64" t="str">
        <f>IF(①参加者一覧表!R73="","",①参加者一覧表!R73)</f>
        <v/>
      </c>
      <c r="I64" t="str">
        <f>IF(H64="","",IF(①参加者一覧表!F73="","",IF(D64=1,VLOOKUP(①参加者一覧表!F73,#REF!,2,FALSE),VLOOKUP(①参加者一覧表!F73,#REF!,2,FALSE)))&amp;" "&amp;①参加者一覧表!G73)</f>
        <v/>
      </c>
    </row>
    <row r="65" spans="1:9">
      <c r="A65" t="e">
        <f>IF(H65="","",RIGHT(#REF!,4))&amp;(D65&amp;"0000")+H65</f>
        <v>#VALUE!</v>
      </c>
      <c r="B65" t="str">
        <f>IF(H65="","",①参加者一覧表!B74)</f>
        <v/>
      </c>
      <c r="C65" t="str">
        <f>IF(H65="","",①参加者一覧表!C74)</f>
        <v/>
      </c>
      <c r="D65" t="str">
        <f>IF(H65="","",IF(①参加者一覧表!D74="男",1,2))</f>
        <v/>
      </c>
      <c r="E65" t="str">
        <f t="shared" si="0"/>
        <v/>
      </c>
      <c r="F65" t="str">
        <f>IF(H65="","",#REF!)</f>
        <v/>
      </c>
      <c r="G65" t="str">
        <f>IF(H65="","",①参加者一覧表!$C$3)</f>
        <v/>
      </c>
      <c r="H65" t="str">
        <f>IF(①参加者一覧表!R74="","",①参加者一覧表!R74)</f>
        <v/>
      </c>
      <c r="I65" t="str">
        <f>IF(H65="","",IF(①参加者一覧表!F74="","",IF(D65=1,VLOOKUP(①参加者一覧表!F74,#REF!,2,FALSE),VLOOKUP(①参加者一覧表!F74,#REF!,2,FALSE)))&amp;" "&amp;①参加者一覧表!G74)</f>
        <v/>
      </c>
    </row>
    <row r="66" spans="1:9">
      <c r="A66" t="e">
        <f>IF(H66="","",RIGHT(#REF!,4))&amp;(D66&amp;"0000")+H66</f>
        <v>#VALUE!</v>
      </c>
      <c r="B66" t="str">
        <f>IF(H66="","",①参加者一覧表!B75)</f>
        <v/>
      </c>
      <c r="C66" t="str">
        <f>IF(H66="","",①参加者一覧表!C75)</f>
        <v/>
      </c>
      <c r="D66" t="str">
        <f>IF(H66="","",IF(①参加者一覧表!D75="男",1,2))</f>
        <v/>
      </c>
      <c r="E66" t="str">
        <f t="shared" si="0"/>
        <v/>
      </c>
      <c r="F66" t="str">
        <f>IF(H66="","",#REF!)</f>
        <v/>
      </c>
      <c r="G66" t="str">
        <f>IF(H66="","",①参加者一覧表!$C$3)</f>
        <v/>
      </c>
      <c r="H66" t="str">
        <f>IF(①参加者一覧表!R75="","",①参加者一覧表!R75)</f>
        <v/>
      </c>
      <c r="I66" t="str">
        <f>IF(H66="","",IF(①参加者一覧表!F75="","",IF(D66=1,VLOOKUP(①参加者一覧表!F75,#REF!,2,FALSE),VLOOKUP(①参加者一覧表!F75,#REF!,2,FALSE)))&amp;" "&amp;①参加者一覧表!G75)</f>
        <v/>
      </c>
    </row>
    <row r="67" spans="1:9">
      <c r="A67" t="e">
        <f>IF(H67="","",RIGHT(#REF!,4))&amp;(D67&amp;"0000")+H67</f>
        <v>#VALUE!</v>
      </c>
      <c r="B67" t="str">
        <f>IF(H67="","",①参加者一覧表!B76)</f>
        <v/>
      </c>
      <c r="C67" t="str">
        <f>IF(H67="","",①参加者一覧表!C76)</f>
        <v/>
      </c>
      <c r="D67" t="str">
        <f>IF(H67="","",IF(①参加者一覧表!D76="男",1,2))</f>
        <v/>
      </c>
      <c r="E67" t="str">
        <f t="shared" ref="E67:E91" si="1">IF(H67="","",23)</f>
        <v/>
      </c>
      <c r="F67" t="str">
        <f>IF(H67="","",#REF!)</f>
        <v/>
      </c>
      <c r="G67" t="str">
        <f>IF(H67="","",①参加者一覧表!$C$3)</f>
        <v/>
      </c>
      <c r="H67" t="str">
        <f>IF(①参加者一覧表!R76="","",①参加者一覧表!R76)</f>
        <v/>
      </c>
      <c r="I67" t="str">
        <f>IF(H67="","",IF(①参加者一覧表!F76="","",IF(D67=1,VLOOKUP(①参加者一覧表!F76,#REF!,2,FALSE),VLOOKUP(①参加者一覧表!F76,#REF!,2,FALSE)))&amp;" "&amp;①参加者一覧表!G76)</f>
        <v/>
      </c>
    </row>
    <row r="68" spans="1:9">
      <c r="A68" t="e">
        <f>IF(H68="","",RIGHT(#REF!,4))&amp;(D68&amp;"0000")+H68</f>
        <v>#VALUE!</v>
      </c>
      <c r="B68" t="str">
        <f>IF(H68="","",①参加者一覧表!B77)</f>
        <v/>
      </c>
      <c r="C68" t="str">
        <f>IF(H68="","",①参加者一覧表!C77)</f>
        <v/>
      </c>
      <c r="D68" t="str">
        <f>IF(H68="","",IF(①参加者一覧表!D77="男",1,2))</f>
        <v/>
      </c>
      <c r="E68" t="str">
        <f t="shared" si="1"/>
        <v/>
      </c>
      <c r="F68" t="str">
        <f>IF(H68="","",#REF!)</f>
        <v/>
      </c>
      <c r="G68" t="str">
        <f>IF(H68="","",①参加者一覧表!$C$3)</f>
        <v/>
      </c>
      <c r="H68" t="str">
        <f>IF(①参加者一覧表!R77="","",①参加者一覧表!R77)</f>
        <v/>
      </c>
      <c r="I68" t="str">
        <f>IF(H68="","",IF(①参加者一覧表!F77="","",IF(D68=1,VLOOKUP(①参加者一覧表!F77,#REF!,2,FALSE),VLOOKUP(①参加者一覧表!F77,#REF!,2,FALSE)))&amp;" "&amp;①参加者一覧表!G77)</f>
        <v/>
      </c>
    </row>
    <row r="69" spans="1:9">
      <c r="A69" t="e">
        <f>IF(H69="","",RIGHT(#REF!,4))&amp;(D69&amp;"0000")+H69</f>
        <v>#VALUE!</v>
      </c>
      <c r="B69" t="str">
        <f>IF(H69="","",①参加者一覧表!B78)</f>
        <v/>
      </c>
      <c r="C69" t="str">
        <f>IF(H69="","",①参加者一覧表!C78)</f>
        <v/>
      </c>
      <c r="D69" t="str">
        <f>IF(H69="","",IF(①参加者一覧表!D78="男",1,2))</f>
        <v/>
      </c>
      <c r="E69" t="str">
        <f t="shared" si="1"/>
        <v/>
      </c>
      <c r="F69" t="str">
        <f>IF(H69="","",#REF!)</f>
        <v/>
      </c>
      <c r="G69" t="str">
        <f>IF(H69="","",①参加者一覧表!$C$3)</f>
        <v/>
      </c>
      <c r="H69" t="str">
        <f>IF(①参加者一覧表!R78="","",①参加者一覧表!R78)</f>
        <v/>
      </c>
      <c r="I69" t="str">
        <f>IF(H69="","",IF(①参加者一覧表!F78="","",IF(D69=1,VLOOKUP(①参加者一覧表!F78,#REF!,2,FALSE),VLOOKUP(①参加者一覧表!F78,#REF!,2,FALSE)))&amp;" "&amp;①参加者一覧表!G78)</f>
        <v/>
      </c>
    </row>
    <row r="70" spans="1:9">
      <c r="A70" t="e">
        <f>IF(H70="","",RIGHT(#REF!,4))&amp;(D70&amp;"0000")+H70</f>
        <v>#VALUE!</v>
      </c>
      <c r="B70" t="str">
        <f>IF(H70="","",①参加者一覧表!B79)</f>
        <v/>
      </c>
      <c r="C70" t="str">
        <f>IF(H70="","",①参加者一覧表!C79)</f>
        <v/>
      </c>
      <c r="D70" t="str">
        <f>IF(H70="","",IF(①参加者一覧表!D79="男",1,2))</f>
        <v/>
      </c>
      <c r="E70" t="str">
        <f t="shared" si="1"/>
        <v/>
      </c>
      <c r="F70" t="str">
        <f>IF(H70="","",#REF!)</f>
        <v/>
      </c>
      <c r="G70" t="str">
        <f>IF(H70="","",①参加者一覧表!$C$3)</f>
        <v/>
      </c>
      <c r="H70" t="str">
        <f>IF(①参加者一覧表!R79="","",①参加者一覧表!R79)</f>
        <v/>
      </c>
      <c r="I70" t="str">
        <f>IF(H70="","",IF(①参加者一覧表!F79="","",IF(D70=1,VLOOKUP(①参加者一覧表!F79,#REF!,2,FALSE),VLOOKUP(①参加者一覧表!F79,#REF!,2,FALSE)))&amp;" "&amp;①参加者一覧表!G79)</f>
        <v/>
      </c>
    </row>
    <row r="71" spans="1:9">
      <c r="A71" t="e">
        <f>IF(H71="","",RIGHT(#REF!,4))&amp;(D71&amp;"0000")+H71</f>
        <v>#VALUE!</v>
      </c>
      <c r="B71" t="str">
        <f>IF(H71="","",①参加者一覧表!B80)</f>
        <v/>
      </c>
      <c r="C71" t="str">
        <f>IF(H71="","",①参加者一覧表!C80)</f>
        <v/>
      </c>
      <c r="D71" t="str">
        <f>IF(H71="","",IF(①参加者一覧表!D80="男",1,2))</f>
        <v/>
      </c>
      <c r="E71" t="str">
        <f t="shared" si="1"/>
        <v/>
      </c>
      <c r="F71" t="str">
        <f>IF(H71="","",#REF!)</f>
        <v/>
      </c>
      <c r="G71" t="str">
        <f>IF(H71="","",①参加者一覧表!$C$3)</f>
        <v/>
      </c>
      <c r="H71" t="str">
        <f>IF(①参加者一覧表!R80="","",①参加者一覧表!R80)</f>
        <v/>
      </c>
      <c r="I71" t="str">
        <f>IF(H71="","",IF(①参加者一覧表!F80="","",IF(D71=1,VLOOKUP(①参加者一覧表!F80,#REF!,2,FALSE),VLOOKUP(①参加者一覧表!F80,#REF!,2,FALSE)))&amp;" "&amp;①参加者一覧表!G80)</f>
        <v/>
      </c>
    </row>
    <row r="72" spans="1:9">
      <c r="A72" t="e">
        <f>IF(H72="","",RIGHT(#REF!,4))&amp;(D72&amp;"0000")+H72</f>
        <v>#VALUE!</v>
      </c>
      <c r="B72" t="str">
        <f>IF(H72="","",①参加者一覧表!B81)</f>
        <v/>
      </c>
      <c r="C72" t="str">
        <f>IF(H72="","",①参加者一覧表!C81)</f>
        <v/>
      </c>
      <c r="D72" t="str">
        <f>IF(H72="","",IF(①参加者一覧表!D81="男",1,2))</f>
        <v/>
      </c>
      <c r="E72" t="str">
        <f t="shared" si="1"/>
        <v/>
      </c>
      <c r="F72" t="str">
        <f>IF(H72="","",#REF!)</f>
        <v/>
      </c>
      <c r="G72" t="str">
        <f>IF(H72="","",①参加者一覧表!$C$3)</f>
        <v/>
      </c>
      <c r="H72" t="str">
        <f>IF(①参加者一覧表!R81="","",①参加者一覧表!R81)</f>
        <v/>
      </c>
      <c r="I72" t="str">
        <f>IF(H72="","",IF(①参加者一覧表!F81="","",IF(D72=1,VLOOKUP(①参加者一覧表!F81,#REF!,2,FALSE),VLOOKUP(①参加者一覧表!F81,#REF!,2,FALSE)))&amp;" "&amp;①参加者一覧表!G81)</f>
        <v/>
      </c>
    </row>
    <row r="73" spans="1:9">
      <c r="A73" t="e">
        <f>IF(H73="","",RIGHT(#REF!,4))&amp;(D73&amp;"0000")+H73</f>
        <v>#VALUE!</v>
      </c>
      <c r="B73" t="str">
        <f>IF(H73="","",①参加者一覧表!B82)</f>
        <v/>
      </c>
      <c r="C73" t="str">
        <f>IF(H73="","",①参加者一覧表!C82)</f>
        <v/>
      </c>
      <c r="D73" t="str">
        <f>IF(H73="","",IF(①参加者一覧表!D82="男",1,2))</f>
        <v/>
      </c>
      <c r="E73" t="str">
        <f t="shared" si="1"/>
        <v/>
      </c>
      <c r="F73" t="str">
        <f>IF(H73="","",#REF!)</f>
        <v/>
      </c>
      <c r="G73" t="str">
        <f>IF(H73="","",①参加者一覧表!$C$3)</f>
        <v/>
      </c>
      <c r="H73" t="str">
        <f>IF(①参加者一覧表!R82="","",①参加者一覧表!R82)</f>
        <v/>
      </c>
      <c r="I73" t="str">
        <f>IF(H73="","",IF(①参加者一覧表!F82="","",IF(D73=1,VLOOKUP(①参加者一覧表!F82,#REF!,2,FALSE),VLOOKUP(①参加者一覧表!F82,#REF!,2,FALSE)))&amp;" "&amp;①参加者一覧表!G82)</f>
        <v/>
      </c>
    </row>
    <row r="74" spans="1:9">
      <c r="A74" t="e">
        <f>IF(H74="","",RIGHT(#REF!,4))&amp;(D74&amp;"0000")+H74</f>
        <v>#VALUE!</v>
      </c>
      <c r="B74" t="str">
        <f>IF(H74="","",①参加者一覧表!B83)</f>
        <v/>
      </c>
      <c r="C74" t="str">
        <f>IF(H74="","",①参加者一覧表!C83)</f>
        <v/>
      </c>
      <c r="D74" t="str">
        <f>IF(H74="","",IF(①参加者一覧表!D83="男",1,2))</f>
        <v/>
      </c>
      <c r="E74" t="str">
        <f t="shared" si="1"/>
        <v/>
      </c>
      <c r="F74" t="str">
        <f>IF(H74="","",#REF!)</f>
        <v/>
      </c>
      <c r="G74" t="str">
        <f>IF(H74="","",①参加者一覧表!$C$3)</f>
        <v/>
      </c>
      <c r="H74" t="str">
        <f>IF(①参加者一覧表!R83="","",①参加者一覧表!R83)</f>
        <v/>
      </c>
      <c r="I74" t="str">
        <f>IF(H74="","",IF(①参加者一覧表!F83="","",IF(D74=1,VLOOKUP(①参加者一覧表!F83,#REF!,2,FALSE),VLOOKUP(①参加者一覧表!F83,#REF!,2,FALSE)))&amp;" "&amp;①参加者一覧表!G83)</f>
        <v/>
      </c>
    </row>
    <row r="75" spans="1:9">
      <c r="A75" t="e">
        <f>IF(H75="","",RIGHT(#REF!,4))&amp;(D75&amp;"0000")+H75</f>
        <v>#VALUE!</v>
      </c>
      <c r="B75" t="str">
        <f>IF(H75="","",①参加者一覧表!B84)</f>
        <v/>
      </c>
      <c r="C75" t="str">
        <f>IF(H75="","",①参加者一覧表!C84)</f>
        <v/>
      </c>
      <c r="D75" t="str">
        <f>IF(H75="","",IF(①参加者一覧表!D84="男",1,2))</f>
        <v/>
      </c>
      <c r="E75" t="str">
        <f t="shared" si="1"/>
        <v/>
      </c>
      <c r="F75" t="str">
        <f>IF(H75="","",#REF!)</f>
        <v/>
      </c>
      <c r="G75" t="str">
        <f>IF(H75="","",①参加者一覧表!$C$3)</f>
        <v/>
      </c>
      <c r="H75" t="str">
        <f>IF(①参加者一覧表!R84="","",①参加者一覧表!R84)</f>
        <v/>
      </c>
      <c r="I75" t="str">
        <f>IF(H75="","",IF(①参加者一覧表!F84="","",IF(D75=1,VLOOKUP(①参加者一覧表!F84,#REF!,2,FALSE),VLOOKUP(①参加者一覧表!F84,#REF!,2,FALSE)))&amp;" "&amp;①参加者一覧表!G84)</f>
        <v/>
      </c>
    </row>
    <row r="76" spans="1:9">
      <c r="A76" t="e">
        <f>IF(H76="","",RIGHT(#REF!,4))&amp;(D76&amp;"0000")+H76</f>
        <v>#VALUE!</v>
      </c>
      <c r="B76" t="str">
        <f>IF(H76="","",①参加者一覧表!B85)</f>
        <v/>
      </c>
      <c r="C76" t="str">
        <f>IF(H76="","",①参加者一覧表!C85)</f>
        <v/>
      </c>
      <c r="D76" t="str">
        <f>IF(H76="","",IF(①参加者一覧表!D85="男",1,2))</f>
        <v/>
      </c>
      <c r="E76" t="str">
        <f t="shared" si="1"/>
        <v/>
      </c>
      <c r="F76" t="str">
        <f>IF(H76="","",#REF!)</f>
        <v/>
      </c>
      <c r="G76" t="str">
        <f>IF(H76="","",①参加者一覧表!$C$3)</f>
        <v/>
      </c>
      <c r="H76" t="str">
        <f>IF(①参加者一覧表!R85="","",①参加者一覧表!R85)</f>
        <v/>
      </c>
      <c r="I76" t="str">
        <f>IF(H76="","",IF(①参加者一覧表!F85="","",IF(D76=1,VLOOKUP(①参加者一覧表!F85,#REF!,2,FALSE),VLOOKUP(①参加者一覧表!F85,#REF!,2,FALSE)))&amp;" "&amp;①参加者一覧表!G85)</f>
        <v/>
      </c>
    </row>
    <row r="77" spans="1:9">
      <c r="A77" t="e">
        <f>IF(H77="","",RIGHT(#REF!,4))&amp;(D77&amp;"0000")+H77</f>
        <v>#VALUE!</v>
      </c>
      <c r="B77" t="str">
        <f>IF(H77="","",①参加者一覧表!B86)</f>
        <v/>
      </c>
      <c r="C77" t="str">
        <f>IF(H77="","",①参加者一覧表!C86)</f>
        <v/>
      </c>
      <c r="D77" t="str">
        <f>IF(H77="","",IF(①参加者一覧表!D86="男",1,2))</f>
        <v/>
      </c>
      <c r="E77" t="str">
        <f t="shared" si="1"/>
        <v/>
      </c>
      <c r="F77" t="str">
        <f>IF(H77="","",#REF!)</f>
        <v/>
      </c>
      <c r="G77" t="str">
        <f>IF(H77="","",①参加者一覧表!$C$3)</f>
        <v/>
      </c>
      <c r="H77" t="str">
        <f>IF(①参加者一覧表!R86="","",①参加者一覧表!R86)</f>
        <v/>
      </c>
      <c r="I77" t="str">
        <f>IF(H77="","",IF(①参加者一覧表!F86="","",IF(D77=1,VLOOKUP(①参加者一覧表!F86,#REF!,2,FALSE),VLOOKUP(①参加者一覧表!F86,#REF!,2,FALSE)))&amp;" "&amp;①参加者一覧表!G86)</f>
        <v/>
      </c>
    </row>
    <row r="78" spans="1:9">
      <c r="A78" t="e">
        <f>IF(H78="","",RIGHT(#REF!,4))&amp;(D78&amp;"0000")+H78</f>
        <v>#VALUE!</v>
      </c>
      <c r="B78" t="str">
        <f>IF(H78="","",①参加者一覧表!B87)</f>
        <v/>
      </c>
      <c r="C78" t="str">
        <f>IF(H78="","",①参加者一覧表!C87)</f>
        <v/>
      </c>
      <c r="D78" t="str">
        <f>IF(H78="","",IF(①参加者一覧表!D87="男",1,2))</f>
        <v/>
      </c>
      <c r="E78" t="str">
        <f t="shared" si="1"/>
        <v/>
      </c>
      <c r="F78" t="str">
        <f>IF(H78="","",#REF!)</f>
        <v/>
      </c>
      <c r="G78" t="str">
        <f>IF(H78="","",①参加者一覧表!$C$3)</f>
        <v/>
      </c>
      <c r="H78" t="str">
        <f>IF(①参加者一覧表!R87="","",①参加者一覧表!R87)</f>
        <v/>
      </c>
      <c r="I78" t="str">
        <f>IF(H78="","",IF(①参加者一覧表!F87="","",IF(D78=1,VLOOKUP(①参加者一覧表!F87,#REF!,2,FALSE),VLOOKUP(①参加者一覧表!F87,#REF!,2,FALSE)))&amp;" "&amp;①参加者一覧表!G87)</f>
        <v/>
      </c>
    </row>
    <row r="79" spans="1:9">
      <c r="A79" t="e">
        <f>IF(H79="","",RIGHT(#REF!,4))&amp;(D79&amp;"0000")+H79</f>
        <v>#VALUE!</v>
      </c>
      <c r="B79" t="str">
        <f>IF(H79="","",①参加者一覧表!B88)</f>
        <v/>
      </c>
      <c r="C79" t="str">
        <f>IF(H79="","",①参加者一覧表!C88)</f>
        <v/>
      </c>
      <c r="D79" t="str">
        <f>IF(H79="","",IF(①参加者一覧表!D88="男",1,2))</f>
        <v/>
      </c>
      <c r="E79" t="str">
        <f t="shared" si="1"/>
        <v/>
      </c>
      <c r="F79" t="str">
        <f>IF(H79="","",#REF!)</f>
        <v/>
      </c>
      <c r="G79" t="str">
        <f>IF(H79="","",①参加者一覧表!$C$3)</f>
        <v/>
      </c>
      <c r="H79" t="str">
        <f>IF(①参加者一覧表!R88="","",①参加者一覧表!R88)</f>
        <v/>
      </c>
      <c r="I79" t="str">
        <f>IF(H79="","",IF(①参加者一覧表!F88="","",IF(D79=1,VLOOKUP(①参加者一覧表!F88,#REF!,2,FALSE),VLOOKUP(①参加者一覧表!F88,#REF!,2,FALSE)))&amp;" "&amp;①参加者一覧表!G88)</f>
        <v/>
      </c>
    </row>
    <row r="80" spans="1:9">
      <c r="A80" t="e">
        <f>IF(H80="","",RIGHT(#REF!,4))&amp;(D80&amp;"0000")+H80</f>
        <v>#VALUE!</v>
      </c>
      <c r="B80" t="str">
        <f>IF(H80="","",①参加者一覧表!B89)</f>
        <v/>
      </c>
      <c r="C80" t="str">
        <f>IF(H80="","",①参加者一覧表!C89)</f>
        <v/>
      </c>
      <c r="D80" t="str">
        <f>IF(H80="","",IF(①参加者一覧表!D89="男",1,2))</f>
        <v/>
      </c>
      <c r="E80" t="str">
        <f t="shared" si="1"/>
        <v/>
      </c>
      <c r="F80" t="str">
        <f>IF(H80="","",#REF!)</f>
        <v/>
      </c>
      <c r="G80" t="str">
        <f>IF(H80="","",①参加者一覧表!$C$3)</f>
        <v/>
      </c>
      <c r="H80" t="str">
        <f>IF(①参加者一覧表!R89="","",①参加者一覧表!R89)</f>
        <v/>
      </c>
      <c r="I80" t="str">
        <f>IF(H80="","",IF(①参加者一覧表!F89="","",IF(D80=1,VLOOKUP(①参加者一覧表!F89,#REF!,2,FALSE),VLOOKUP(①参加者一覧表!F89,#REF!,2,FALSE)))&amp;" "&amp;①参加者一覧表!G89)</f>
        <v/>
      </c>
    </row>
    <row r="81" spans="1:9">
      <c r="A81" t="e">
        <f>IF(H81="","",RIGHT(#REF!,4))&amp;(D81&amp;"0000")+H81</f>
        <v>#VALUE!</v>
      </c>
      <c r="B81" t="str">
        <f>IF(H81="","",①参加者一覧表!B90)</f>
        <v/>
      </c>
      <c r="C81" t="str">
        <f>IF(H81="","",①参加者一覧表!C90)</f>
        <v/>
      </c>
      <c r="D81" t="str">
        <f>IF(H81="","",IF(①参加者一覧表!D90="男",1,2))</f>
        <v/>
      </c>
      <c r="E81" t="str">
        <f t="shared" si="1"/>
        <v/>
      </c>
      <c r="F81" t="str">
        <f>IF(H81="","",#REF!)</f>
        <v/>
      </c>
      <c r="G81" t="str">
        <f>IF(H81="","",①参加者一覧表!$C$3)</f>
        <v/>
      </c>
      <c r="H81" t="str">
        <f>IF(①参加者一覧表!R90="","",①参加者一覧表!R90)</f>
        <v/>
      </c>
      <c r="I81" t="str">
        <f>IF(H81="","",IF(①参加者一覧表!F90="","",IF(D81=1,VLOOKUP(①参加者一覧表!F90,#REF!,2,FALSE),VLOOKUP(①参加者一覧表!F90,#REF!,2,FALSE)))&amp;" "&amp;①参加者一覧表!G90)</f>
        <v/>
      </c>
    </row>
    <row r="82" spans="1:9">
      <c r="A82" t="e">
        <f>IF(H82="","",RIGHT(#REF!,4))&amp;(D82&amp;"0000")+H82</f>
        <v>#VALUE!</v>
      </c>
      <c r="B82" t="str">
        <f>IF(H82="","",①参加者一覧表!B91)</f>
        <v/>
      </c>
      <c r="C82" t="str">
        <f>IF(H82="","",①参加者一覧表!C91)</f>
        <v/>
      </c>
      <c r="D82" t="str">
        <f>IF(H82="","",IF(①参加者一覧表!D91="男",1,2))</f>
        <v/>
      </c>
      <c r="E82" t="str">
        <f t="shared" si="1"/>
        <v/>
      </c>
      <c r="F82" t="str">
        <f>IF(H82="","",#REF!)</f>
        <v/>
      </c>
      <c r="G82" t="str">
        <f>IF(H82="","",①参加者一覧表!$C$3)</f>
        <v/>
      </c>
      <c r="H82" t="str">
        <f>IF(①参加者一覧表!R91="","",①参加者一覧表!R91)</f>
        <v/>
      </c>
      <c r="I82" t="str">
        <f>IF(H82="","",IF(①参加者一覧表!F91="","",IF(D82=1,VLOOKUP(①参加者一覧表!F91,#REF!,2,FALSE),VLOOKUP(①参加者一覧表!F91,#REF!,2,FALSE)))&amp;" "&amp;①参加者一覧表!G91)</f>
        <v/>
      </c>
    </row>
    <row r="83" spans="1:9">
      <c r="A83" t="e">
        <f>IF(H83="","",RIGHT(#REF!,4))&amp;(D83&amp;"0000")+H83</f>
        <v>#VALUE!</v>
      </c>
      <c r="B83" t="str">
        <f>IF(H83="","",①参加者一覧表!B92)</f>
        <v/>
      </c>
      <c r="C83" t="str">
        <f>IF(H83="","",①参加者一覧表!C92)</f>
        <v/>
      </c>
      <c r="D83" t="str">
        <f>IF(H83="","",IF(①参加者一覧表!D92="男",1,2))</f>
        <v/>
      </c>
      <c r="E83" t="str">
        <f t="shared" si="1"/>
        <v/>
      </c>
      <c r="F83" t="str">
        <f>IF(H83="","",#REF!)</f>
        <v/>
      </c>
      <c r="G83" t="str">
        <f>IF(H83="","",①参加者一覧表!$C$3)</f>
        <v/>
      </c>
      <c r="H83" t="str">
        <f>IF(①参加者一覧表!R92="","",①参加者一覧表!R92)</f>
        <v/>
      </c>
      <c r="I83" t="str">
        <f>IF(H83="","",IF(①参加者一覧表!F92="","",IF(D83=1,VLOOKUP(①参加者一覧表!F92,#REF!,2,FALSE),VLOOKUP(①参加者一覧表!F92,#REF!,2,FALSE)))&amp;" "&amp;①参加者一覧表!G92)</f>
        <v/>
      </c>
    </row>
    <row r="84" spans="1:9">
      <c r="A84" t="e">
        <f>IF(H84="","",RIGHT(#REF!,4))&amp;(D84&amp;"0000")+H84</f>
        <v>#VALUE!</v>
      </c>
      <c r="B84" t="str">
        <f>IF(H84="","",①参加者一覧表!B93)</f>
        <v/>
      </c>
      <c r="C84" t="str">
        <f>IF(H84="","",①参加者一覧表!C93)</f>
        <v/>
      </c>
      <c r="D84" t="str">
        <f>IF(H84="","",IF(①参加者一覧表!D93="男",1,2))</f>
        <v/>
      </c>
      <c r="E84" t="str">
        <f t="shared" si="1"/>
        <v/>
      </c>
      <c r="F84" t="str">
        <f>IF(H84="","",#REF!)</f>
        <v/>
      </c>
      <c r="G84" t="str">
        <f>IF(H84="","",①参加者一覧表!$C$3)</f>
        <v/>
      </c>
      <c r="H84" t="str">
        <f>IF(①参加者一覧表!R93="","",①参加者一覧表!R93)</f>
        <v/>
      </c>
      <c r="I84" t="str">
        <f>IF(H84="","",IF(①参加者一覧表!F93="","",IF(D84=1,VLOOKUP(①参加者一覧表!F93,#REF!,2,FALSE),VLOOKUP(①参加者一覧表!F93,#REF!,2,FALSE)))&amp;" "&amp;①参加者一覧表!G93)</f>
        <v/>
      </c>
    </row>
    <row r="85" spans="1:9">
      <c r="A85" t="e">
        <f>IF(H85="","",RIGHT(#REF!,4))&amp;(D85&amp;"0000")+H85</f>
        <v>#VALUE!</v>
      </c>
      <c r="B85" t="str">
        <f>IF(H85="","",①参加者一覧表!B94)</f>
        <v/>
      </c>
      <c r="C85" t="str">
        <f>IF(H85="","",①参加者一覧表!C94)</f>
        <v/>
      </c>
      <c r="D85" t="str">
        <f>IF(H85="","",IF(①参加者一覧表!D94="男",1,2))</f>
        <v/>
      </c>
      <c r="E85" t="str">
        <f t="shared" si="1"/>
        <v/>
      </c>
      <c r="F85" t="str">
        <f>IF(H85="","",#REF!)</f>
        <v/>
      </c>
      <c r="G85" t="str">
        <f>IF(H85="","",①参加者一覧表!$C$3)</f>
        <v/>
      </c>
      <c r="H85" t="str">
        <f>IF(①参加者一覧表!R94="","",①参加者一覧表!R94)</f>
        <v/>
      </c>
      <c r="I85" t="str">
        <f>IF(H85="","",IF(①参加者一覧表!F94="","",IF(D85=1,VLOOKUP(①参加者一覧表!F94,#REF!,2,FALSE),VLOOKUP(①参加者一覧表!F94,#REF!,2,FALSE)))&amp;" "&amp;①参加者一覧表!G94)</f>
        <v/>
      </c>
    </row>
    <row r="86" spans="1:9">
      <c r="A86" t="e">
        <f>IF(H86="","",RIGHT(#REF!,4))&amp;(D86&amp;"0000")+H86</f>
        <v>#VALUE!</v>
      </c>
      <c r="B86" t="str">
        <f>IF(H86="","",①参加者一覧表!B95)</f>
        <v/>
      </c>
      <c r="C86" t="str">
        <f>IF(H86="","",①参加者一覧表!C95)</f>
        <v/>
      </c>
      <c r="D86" t="str">
        <f>IF(H86="","",IF(①参加者一覧表!D95="男",1,2))</f>
        <v/>
      </c>
      <c r="E86" t="str">
        <f t="shared" si="1"/>
        <v/>
      </c>
      <c r="F86" t="str">
        <f>IF(H86="","",#REF!)</f>
        <v/>
      </c>
      <c r="G86" t="str">
        <f>IF(H86="","",①参加者一覧表!$C$3)</f>
        <v/>
      </c>
      <c r="H86" t="str">
        <f>IF(①参加者一覧表!R95="","",①参加者一覧表!R95)</f>
        <v/>
      </c>
      <c r="I86" t="str">
        <f>IF(H86="","",IF(①参加者一覧表!F95="","",IF(D86=1,VLOOKUP(①参加者一覧表!F95,#REF!,2,FALSE),VLOOKUP(①参加者一覧表!F95,#REF!,2,FALSE)))&amp;" "&amp;①参加者一覧表!G95)</f>
        <v/>
      </c>
    </row>
    <row r="87" spans="1:9">
      <c r="A87" t="e">
        <f>IF(H87="","",RIGHT(#REF!,4))&amp;(D87&amp;"0000")+H87</f>
        <v>#VALUE!</v>
      </c>
      <c r="B87" t="str">
        <f>IF(H87="","",①参加者一覧表!B96)</f>
        <v/>
      </c>
      <c r="C87" t="str">
        <f>IF(H87="","",①参加者一覧表!C96)</f>
        <v/>
      </c>
      <c r="D87" t="str">
        <f>IF(H87="","",IF(①参加者一覧表!D96="男",1,2))</f>
        <v/>
      </c>
      <c r="E87" t="str">
        <f t="shared" si="1"/>
        <v/>
      </c>
      <c r="F87" t="str">
        <f>IF(H87="","",#REF!)</f>
        <v/>
      </c>
      <c r="G87" t="str">
        <f>IF(H87="","",①参加者一覧表!$C$3)</f>
        <v/>
      </c>
      <c r="H87" t="str">
        <f>IF(①参加者一覧表!R96="","",①参加者一覧表!R96)</f>
        <v/>
      </c>
      <c r="I87" t="str">
        <f>IF(H87="","",IF(①参加者一覧表!F96="","",IF(D87=1,VLOOKUP(①参加者一覧表!F96,#REF!,2,FALSE),VLOOKUP(①参加者一覧表!F96,#REF!,2,FALSE)))&amp;" "&amp;①参加者一覧表!G96)</f>
        <v/>
      </c>
    </row>
    <row r="88" spans="1:9">
      <c r="A88" t="e">
        <f>IF(H88="","",RIGHT(#REF!,4))&amp;(D88&amp;"0000")+H88</f>
        <v>#VALUE!</v>
      </c>
      <c r="B88" t="str">
        <f>IF(H88="","",①参加者一覧表!B97)</f>
        <v/>
      </c>
      <c r="C88" t="str">
        <f>IF(H88="","",①参加者一覧表!C97)</f>
        <v/>
      </c>
      <c r="D88" t="str">
        <f>IF(H88="","",IF(①参加者一覧表!D97="男",1,2))</f>
        <v/>
      </c>
      <c r="E88" t="str">
        <f t="shared" si="1"/>
        <v/>
      </c>
      <c r="F88" t="str">
        <f>IF(H88="","",#REF!)</f>
        <v/>
      </c>
      <c r="G88" t="str">
        <f>IF(H88="","",①参加者一覧表!$C$3)</f>
        <v/>
      </c>
      <c r="H88" t="str">
        <f>IF(①参加者一覧表!R97="","",①参加者一覧表!R97)</f>
        <v/>
      </c>
      <c r="I88" t="str">
        <f>IF(H88="","",IF(①参加者一覧表!F97="","",IF(D88=1,VLOOKUP(①参加者一覧表!F97,#REF!,2,FALSE),VLOOKUP(①参加者一覧表!F97,#REF!,2,FALSE)))&amp;" "&amp;①参加者一覧表!G97)</f>
        <v/>
      </c>
    </row>
    <row r="89" spans="1:9">
      <c r="A89" t="e">
        <f>IF(H89="","",RIGHT(#REF!,4))&amp;(D89&amp;"0000")+H89</f>
        <v>#VALUE!</v>
      </c>
      <c r="B89" t="str">
        <f>IF(H89="","",①参加者一覧表!B98)</f>
        <v/>
      </c>
      <c r="C89" t="str">
        <f>IF(H89="","",①参加者一覧表!C98)</f>
        <v/>
      </c>
      <c r="D89" t="str">
        <f>IF(H89="","",IF(①参加者一覧表!D98="男",1,2))</f>
        <v/>
      </c>
      <c r="E89" t="str">
        <f t="shared" si="1"/>
        <v/>
      </c>
      <c r="F89" t="str">
        <f>IF(H89="","",#REF!)</f>
        <v/>
      </c>
      <c r="G89" t="str">
        <f>IF(H89="","",①参加者一覧表!$C$3)</f>
        <v/>
      </c>
      <c r="H89" t="str">
        <f>IF(①参加者一覧表!R98="","",①参加者一覧表!R98)</f>
        <v/>
      </c>
      <c r="I89" t="str">
        <f>IF(H89="","",IF(①参加者一覧表!F98="","",IF(D89=1,VLOOKUP(①参加者一覧表!F98,#REF!,2,FALSE),VLOOKUP(①参加者一覧表!F98,#REF!,2,FALSE)))&amp;" "&amp;①参加者一覧表!G98)</f>
        <v/>
      </c>
    </row>
    <row r="90" spans="1:9">
      <c r="A90" t="e">
        <f>IF(H90="","",RIGHT(#REF!,4))&amp;(D90&amp;"0000")+H90</f>
        <v>#VALUE!</v>
      </c>
      <c r="B90" t="str">
        <f>IF(H90="","",①参加者一覧表!B99)</f>
        <v/>
      </c>
      <c r="C90" t="str">
        <f>IF(H90="","",①参加者一覧表!C99)</f>
        <v/>
      </c>
      <c r="D90" t="str">
        <f>IF(H90="","",IF(①参加者一覧表!D99="男",1,2))</f>
        <v/>
      </c>
      <c r="E90" t="str">
        <f t="shared" si="1"/>
        <v/>
      </c>
      <c r="F90" t="str">
        <f>IF(H90="","",#REF!)</f>
        <v/>
      </c>
      <c r="G90" t="str">
        <f>IF(H90="","",①参加者一覧表!$C$3)</f>
        <v/>
      </c>
      <c r="H90" t="str">
        <f>IF(①参加者一覧表!R99="","",①参加者一覧表!R99)</f>
        <v/>
      </c>
      <c r="I90" t="str">
        <f>IF(H90="","",IF(①参加者一覧表!F99="","",IF(D90=1,VLOOKUP(①参加者一覧表!F99,#REF!,2,FALSE),VLOOKUP(①参加者一覧表!F99,#REF!,2,FALSE)))&amp;" "&amp;①参加者一覧表!G99)</f>
        <v/>
      </c>
    </row>
    <row r="91" spans="1:9">
      <c r="A91" t="e">
        <f>IF(H91="","",RIGHT(#REF!,4))&amp;(D91&amp;"0000")+H91</f>
        <v>#VALUE!</v>
      </c>
      <c r="B91" t="str">
        <f>IF(H91="","",①参加者一覧表!B100)</f>
        <v/>
      </c>
      <c r="C91" t="str">
        <f>IF(H91="","",①参加者一覧表!C100)</f>
        <v/>
      </c>
      <c r="D91" t="str">
        <f>IF(H91="","",IF(①参加者一覧表!D100="男",1,2))</f>
        <v/>
      </c>
      <c r="E91" t="str">
        <f t="shared" si="1"/>
        <v/>
      </c>
      <c r="F91" t="str">
        <f>IF(H91="","",#REF!)</f>
        <v/>
      </c>
      <c r="G91" t="str">
        <f>IF(H91="","",①参加者一覧表!$C$3)</f>
        <v/>
      </c>
      <c r="H91" t="str">
        <f>IF(①参加者一覧表!R100="","",①参加者一覧表!R100)</f>
        <v/>
      </c>
      <c r="I91" t="str">
        <f>IF(H91="","",IF(①参加者一覧表!F100="","",IF(D91=1,VLOOKUP(①参加者一覧表!F100,#REF!,2,FALSE),VLOOKUP(①参加者一覧表!F100,#REF!,2,FALSE)))&amp;" "&amp;①参加者一覧表!G100)</f>
        <v/>
      </c>
    </row>
    <row r="92" spans="1:9">
      <c r="A92" s="16"/>
      <c r="B92" s="16"/>
      <c r="C92" s="16"/>
      <c r="D92" s="16"/>
      <c r="E92" s="16"/>
      <c r="F92" s="16"/>
      <c r="G92" s="16"/>
      <c r="H92" s="16"/>
      <c r="I92" s="16"/>
    </row>
  </sheetData>
  <phoneticPr fontId="4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38</v>
      </c>
      <c r="B1" t="s">
        <v>45</v>
      </c>
      <c r="C1" t="s">
        <v>39</v>
      </c>
      <c r="D1" t="s">
        <v>40</v>
      </c>
      <c r="E1" t="s">
        <v>47</v>
      </c>
      <c r="F1" t="s">
        <v>46</v>
      </c>
      <c r="G1" t="s">
        <v>48</v>
      </c>
      <c r="H1" t="s">
        <v>49</v>
      </c>
      <c r="I1" t="s">
        <v>50</v>
      </c>
      <c r="J1" t="s">
        <v>51</v>
      </c>
      <c r="K1" t="s">
        <v>52</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6" t="e">
        <f>IF(#REF!="","",1610000+#REF!*10)</f>
        <v>#REF!</v>
      </c>
      <c r="B8" s="6" t="e">
        <f>IF(A8="","",#REF!)</f>
        <v>#REF!</v>
      </c>
      <c r="C8" s="6" t="e">
        <f>IF(A8="","",#REF!)</f>
        <v>#REF!</v>
      </c>
      <c r="D8" s="6" t="e">
        <f>IF(A8="","",#REF!)</f>
        <v>#REF!</v>
      </c>
      <c r="E8" s="6"/>
      <c r="F8" s="6"/>
      <c r="G8" s="6">
        <v>1</v>
      </c>
      <c r="H8" s="6" t="e">
        <f>IF(A8="","",#REF!)</f>
        <v>#REF!</v>
      </c>
      <c r="I8" s="6" t="e">
        <f>IF(A8="","",#REF!)</f>
        <v>#REF!</v>
      </c>
      <c r="J8" s="6" t="e">
        <f>IF(A8="","",#REF!)</f>
        <v>#REF!</v>
      </c>
      <c r="K8" s="6" t="e">
        <f>IF(A8="","",#REF!)</f>
        <v>#REF!</v>
      </c>
      <c r="L8" s="6" t="e">
        <f t="shared" si="0"/>
        <v>#REF!</v>
      </c>
      <c r="M8" s="6" t="e">
        <f>IF(A8="","",#REF!)</f>
        <v>#REF!</v>
      </c>
    </row>
    <row r="9" spans="1:13">
      <c r="A9" s="6" t="e">
        <f>IF(#REF!="","",1610000+#REF!*10)</f>
        <v>#REF!</v>
      </c>
      <c r="B9" s="6" t="e">
        <f>IF(A9="","",#REF!)</f>
        <v>#REF!</v>
      </c>
      <c r="C9" s="6" t="e">
        <f>IF(A9="","",#REF!)</f>
        <v>#REF!</v>
      </c>
      <c r="D9" s="6" t="e">
        <f>IF(A9="","",#REF!)</f>
        <v>#REF!</v>
      </c>
      <c r="E9" s="6"/>
      <c r="F9" s="6"/>
      <c r="G9" s="6">
        <v>2</v>
      </c>
      <c r="H9" s="6" t="e">
        <f>IF(A9="","",#REF!)</f>
        <v>#REF!</v>
      </c>
      <c r="I9" s="6" t="e">
        <f>IF(A9="","",#REF!)</f>
        <v>#REF!</v>
      </c>
      <c r="J9" s="6" t="e">
        <f>IF(A9="","",#REF!)</f>
        <v>#REF!</v>
      </c>
      <c r="K9" s="6" t="e">
        <f>IF(A9="","",#REF!)</f>
        <v>#REF!</v>
      </c>
      <c r="L9" s="6" t="e">
        <f t="shared" si="0"/>
        <v>#REF!</v>
      </c>
      <c r="M9" s="6" t="e">
        <f>IF(A9="","",#REF!)</f>
        <v>#REF!</v>
      </c>
    </row>
    <row r="10" spans="1:13">
      <c r="A10" s="6" t="e">
        <f>IF(#REF!="","",1610000+#REF!*10)</f>
        <v>#REF!</v>
      </c>
      <c r="B10" s="6" t="e">
        <f>IF(A10="","",#REF!)</f>
        <v>#REF!</v>
      </c>
      <c r="C10" s="6" t="e">
        <f>IF(A10="","",#REF!)</f>
        <v>#REF!</v>
      </c>
      <c r="D10" s="6" t="e">
        <f>IF(A10="","",#REF!)</f>
        <v>#REF!</v>
      </c>
      <c r="E10" s="6"/>
      <c r="F10" s="6"/>
      <c r="G10" s="6">
        <v>3</v>
      </c>
      <c r="H10" s="6" t="e">
        <f>IF(A10="","",#REF!)</f>
        <v>#REF!</v>
      </c>
      <c r="I10" s="6" t="e">
        <f>IF(A10="","",#REF!)</f>
        <v>#REF!</v>
      </c>
      <c r="J10" s="6" t="e">
        <f>IF(A10="","",#REF!)</f>
        <v>#REF!</v>
      </c>
      <c r="K10" s="6" t="e">
        <f>IF(A10="","",#REF!)</f>
        <v>#REF!</v>
      </c>
      <c r="L10" s="6" t="e">
        <f t="shared" si="0"/>
        <v>#REF!</v>
      </c>
      <c r="M10" s="6" t="e">
        <f>IF(A10="","",#REF!)</f>
        <v>#REF!</v>
      </c>
    </row>
    <row r="11" spans="1:13">
      <c r="A11" s="6" t="e">
        <f>IF(#REF!="","",1610000+#REF!*10)</f>
        <v>#REF!</v>
      </c>
      <c r="B11" s="6" t="e">
        <f>IF(A11="","",#REF!)</f>
        <v>#REF!</v>
      </c>
      <c r="C11" s="6" t="e">
        <f>IF(A11="","",#REF!)</f>
        <v>#REF!</v>
      </c>
      <c r="D11" s="6" t="e">
        <f>IF(A11="","",#REF!)</f>
        <v>#REF!</v>
      </c>
      <c r="E11" s="6"/>
      <c r="F11" s="6"/>
      <c r="G11" s="6">
        <v>4</v>
      </c>
      <c r="H11" s="6" t="e">
        <f>IF(A11="","",#REF!)</f>
        <v>#REF!</v>
      </c>
      <c r="I11" s="6" t="e">
        <f>IF(A11="","",#REF!)</f>
        <v>#REF!</v>
      </c>
      <c r="J11" s="6" t="e">
        <f>IF(A11="","",#REF!)</f>
        <v>#REF!</v>
      </c>
      <c r="K11" s="6" t="e">
        <f>IF(A11="","",#REF!)</f>
        <v>#REF!</v>
      </c>
      <c r="L11" s="6" t="e">
        <f t="shared" si="0"/>
        <v>#REF!</v>
      </c>
      <c r="M11" s="6" t="e">
        <f>IF(A11="","",#REF!)</f>
        <v>#REF!</v>
      </c>
    </row>
    <row r="12" spans="1:13">
      <c r="A12" s="6" t="e">
        <f>IF(#REF!="","",1610000+#REF!*10)</f>
        <v>#REF!</v>
      </c>
      <c r="B12" s="6" t="e">
        <f>IF(A12="","",#REF!)</f>
        <v>#REF!</v>
      </c>
      <c r="C12" s="6" t="e">
        <f>IF(A12="","",#REF!)</f>
        <v>#REF!</v>
      </c>
      <c r="D12" s="6" t="e">
        <f>IF(A12="","",#REF!)</f>
        <v>#REF!</v>
      </c>
      <c r="E12" s="6"/>
      <c r="F12" s="6"/>
      <c r="G12" s="6">
        <v>5</v>
      </c>
      <c r="H12" s="6" t="e">
        <f>IF(A12="","",#REF!)</f>
        <v>#REF!</v>
      </c>
      <c r="I12" s="6" t="e">
        <f>IF(A12="","",#REF!)</f>
        <v>#REF!</v>
      </c>
      <c r="J12" s="6" t="e">
        <f>IF(A12="","",#REF!)</f>
        <v>#REF!</v>
      </c>
      <c r="K12" s="6" t="e">
        <f>IF(A12="","",#REF!)</f>
        <v>#REF!</v>
      </c>
      <c r="L12" s="6" t="e">
        <f t="shared" si="0"/>
        <v>#REF!</v>
      </c>
      <c r="M12" s="6" t="e">
        <f>IF(A12="","",#REF!)</f>
        <v>#REF!</v>
      </c>
    </row>
    <row r="13" spans="1:13">
      <c r="A13" s="6" t="e">
        <f>IF(#REF!="","",1610000+#REF!*10)</f>
        <v>#REF!</v>
      </c>
      <c r="B13" s="6" t="e">
        <f>IF(A13="","",#REF!)</f>
        <v>#REF!</v>
      </c>
      <c r="C13" s="6" t="e">
        <f>IF(A13="","",#REF!)</f>
        <v>#REF!</v>
      </c>
      <c r="D13" s="6" t="e">
        <f>IF(A13="","",#REF!)</f>
        <v>#REF!</v>
      </c>
      <c r="E13" s="6"/>
      <c r="F13" s="6"/>
      <c r="G13" s="6">
        <v>6</v>
      </c>
      <c r="H13" s="6" t="e">
        <f>IF(A13="","",#REF!)</f>
        <v>#REF!</v>
      </c>
      <c r="I13" s="6" t="e">
        <f>IF(A13="","",#REF!)</f>
        <v>#REF!</v>
      </c>
      <c r="J13" s="6" t="e">
        <f>IF(A13="","",#REF!)</f>
        <v>#REF!</v>
      </c>
      <c r="K13" s="6" t="e">
        <f>IF(A13="","",#REF!)</f>
        <v>#REF!</v>
      </c>
      <c r="L13" s="6" t="e">
        <f t="shared" si="0"/>
        <v>#REF!</v>
      </c>
      <c r="M13" s="6"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5" t="e">
        <f>IF(#REF!="","",1620000+#REF!*10)</f>
        <v>#REF!</v>
      </c>
      <c r="B20" s="5" t="e">
        <f>IF(A20="","",#REF!)</f>
        <v>#REF!</v>
      </c>
      <c r="C20" s="5" t="e">
        <f>IF(A20="","",#REF!)</f>
        <v>#REF!</v>
      </c>
      <c r="D20" s="5" t="e">
        <f>IF(A20="","",#REF!)</f>
        <v>#REF!</v>
      </c>
      <c r="E20" s="5"/>
      <c r="F20" s="5"/>
      <c r="G20" s="5">
        <v>1</v>
      </c>
      <c r="H20" s="5" t="e">
        <f>IF(A20="","",#REF!)</f>
        <v>#REF!</v>
      </c>
      <c r="I20" s="5" t="e">
        <f>IF(A20="","",#REF!)</f>
        <v>#REF!</v>
      </c>
      <c r="J20" s="5" t="e">
        <f>IF(A20="","",#REF!)</f>
        <v>#REF!</v>
      </c>
      <c r="K20" s="5" t="e">
        <f>IF(A20="","",#REF!)</f>
        <v>#REF!</v>
      </c>
      <c r="L20" s="5" t="e">
        <f t="shared" si="0"/>
        <v>#REF!</v>
      </c>
      <c r="M20" s="5" t="e">
        <f>IF(A20="","",#REF!)</f>
        <v>#REF!</v>
      </c>
    </row>
    <row r="21" spans="1:13">
      <c r="A21" s="5" t="e">
        <f>IF(#REF!="","",1620000+#REF!*10)</f>
        <v>#REF!</v>
      </c>
      <c r="B21" s="5" t="e">
        <f>IF(A21="","",#REF!)</f>
        <v>#REF!</v>
      </c>
      <c r="C21" s="5" t="e">
        <f>IF(A21="","",#REF!)</f>
        <v>#REF!</v>
      </c>
      <c r="D21" s="5" t="e">
        <f>IF(A21="","",#REF!)</f>
        <v>#REF!</v>
      </c>
      <c r="E21" s="5"/>
      <c r="F21" s="5"/>
      <c r="G21" s="5">
        <v>2</v>
      </c>
      <c r="H21" s="5" t="e">
        <f>IF(A21="","",#REF!)</f>
        <v>#REF!</v>
      </c>
      <c r="I21" s="5" t="e">
        <f>IF(A21="","",#REF!)</f>
        <v>#REF!</v>
      </c>
      <c r="J21" s="5" t="e">
        <f>IF(A21="","",#REF!)</f>
        <v>#REF!</v>
      </c>
      <c r="K21" s="5" t="e">
        <f>IF(A21="","",#REF!)</f>
        <v>#REF!</v>
      </c>
      <c r="L21" s="5" t="e">
        <f t="shared" si="0"/>
        <v>#REF!</v>
      </c>
      <c r="M21" s="5" t="e">
        <f>IF(A21="","",#REF!)</f>
        <v>#REF!</v>
      </c>
    </row>
    <row r="22" spans="1:13">
      <c r="A22" s="5" t="e">
        <f>IF(#REF!="","",1620000+#REF!*10)</f>
        <v>#REF!</v>
      </c>
      <c r="B22" s="5" t="e">
        <f>IF(A22="","",#REF!)</f>
        <v>#REF!</v>
      </c>
      <c r="C22" s="5" t="e">
        <f>IF(A22="","",#REF!)</f>
        <v>#REF!</v>
      </c>
      <c r="D22" s="5" t="e">
        <f>IF(A22="","",#REF!)</f>
        <v>#REF!</v>
      </c>
      <c r="E22" s="5"/>
      <c r="F22" s="5"/>
      <c r="G22" s="5">
        <v>3</v>
      </c>
      <c r="H22" s="5" t="e">
        <f>IF(A22="","",#REF!)</f>
        <v>#REF!</v>
      </c>
      <c r="I22" s="5" t="e">
        <f>IF(A22="","",#REF!)</f>
        <v>#REF!</v>
      </c>
      <c r="J22" s="5" t="e">
        <f>IF(A22="","",#REF!)</f>
        <v>#REF!</v>
      </c>
      <c r="K22" s="5" t="e">
        <f>IF(A22="","",#REF!)</f>
        <v>#REF!</v>
      </c>
      <c r="L22" s="5" t="e">
        <f t="shared" si="0"/>
        <v>#REF!</v>
      </c>
      <c r="M22" s="5" t="e">
        <f>IF(A22="","",#REF!)</f>
        <v>#REF!</v>
      </c>
    </row>
    <row r="23" spans="1:13">
      <c r="A23" s="5" t="e">
        <f>IF(#REF!="","",1620000+#REF!*10)</f>
        <v>#REF!</v>
      </c>
      <c r="B23" s="5" t="e">
        <f>IF(A23="","",#REF!)</f>
        <v>#REF!</v>
      </c>
      <c r="C23" s="5" t="e">
        <f>IF(A23="","",#REF!)</f>
        <v>#REF!</v>
      </c>
      <c r="D23" s="5" t="e">
        <f>IF(A23="","",#REF!)</f>
        <v>#REF!</v>
      </c>
      <c r="E23" s="5"/>
      <c r="F23" s="5"/>
      <c r="G23" s="5">
        <v>4</v>
      </c>
      <c r="H23" s="5" t="e">
        <f>IF(A23="","",#REF!)</f>
        <v>#REF!</v>
      </c>
      <c r="I23" s="5" t="e">
        <f>IF(A23="","",#REF!)</f>
        <v>#REF!</v>
      </c>
      <c r="J23" s="5" t="e">
        <f>IF(A23="","",#REF!)</f>
        <v>#REF!</v>
      </c>
      <c r="K23" s="5" t="e">
        <f>IF(A23="","",#REF!)</f>
        <v>#REF!</v>
      </c>
      <c r="L23" s="5" t="e">
        <f t="shared" si="0"/>
        <v>#REF!</v>
      </c>
      <c r="M23" s="5" t="e">
        <f>IF(A23="","",#REF!)</f>
        <v>#REF!</v>
      </c>
    </row>
    <row r="24" spans="1:13">
      <c r="A24" s="5" t="e">
        <f>IF(#REF!="","",1620000+#REF!*10)</f>
        <v>#REF!</v>
      </c>
      <c r="B24" s="5" t="e">
        <f>IF(A24="","",#REF!)</f>
        <v>#REF!</v>
      </c>
      <c r="C24" s="5" t="e">
        <f>IF(A24="","",#REF!)</f>
        <v>#REF!</v>
      </c>
      <c r="D24" s="5" t="e">
        <f>IF(A24="","",#REF!)</f>
        <v>#REF!</v>
      </c>
      <c r="E24" s="5"/>
      <c r="F24" s="5"/>
      <c r="G24" s="5">
        <v>5</v>
      </c>
      <c r="H24" s="5" t="e">
        <f>IF(A24="","",#REF!)</f>
        <v>#REF!</v>
      </c>
      <c r="I24" s="5" t="e">
        <f>IF(A24="","",#REF!)</f>
        <v>#REF!</v>
      </c>
      <c r="J24" s="5" t="e">
        <f>IF(A24="","",#REF!)</f>
        <v>#REF!</v>
      </c>
      <c r="K24" s="5" t="e">
        <f>IF(A24="","",#REF!)</f>
        <v>#REF!</v>
      </c>
      <c r="L24" s="5" t="e">
        <f t="shared" si="0"/>
        <v>#REF!</v>
      </c>
      <c r="M24" s="5" t="e">
        <f>IF(A24="","",#REF!)</f>
        <v>#REF!</v>
      </c>
    </row>
    <row r="25" spans="1:13">
      <c r="A25" s="5" t="e">
        <f>IF(#REF!="","",1620000+#REF!*10)</f>
        <v>#REF!</v>
      </c>
      <c r="B25" s="5" t="e">
        <f>IF(A25="","",#REF!)</f>
        <v>#REF!</v>
      </c>
      <c r="C25" s="5" t="e">
        <f>IF(A25="","",#REF!)</f>
        <v>#REF!</v>
      </c>
      <c r="D25" s="5" t="e">
        <f>IF(A25="","",#REF!)</f>
        <v>#REF!</v>
      </c>
      <c r="E25" s="5"/>
      <c r="F25" s="5"/>
      <c r="G25" s="5">
        <v>6</v>
      </c>
      <c r="H25" s="5" t="e">
        <f>IF(A25="","",#REF!)</f>
        <v>#REF!</v>
      </c>
      <c r="I25" s="5" t="e">
        <f>IF(A25="","",#REF!)</f>
        <v>#REF!</v>
      </c>
      <c r="J25" s="5" t="e">
        <f>IF(A25="","",#REF!)</f>
        <v>#REF!</v>
      </c>
      <c r="K25" s="5" t="e">
        <f>IF(A25="","",#REF!)</f>
        <v>#REF!</v>
      </c>
      <c r="L25" s="5" t="e">
        <f t="shared" si="0"/>
        <v>#REF!</v>
      </c>
      <c r="M25" s="5"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要項を必ずお読みください</vt:lpstr>
      <vt:lpstr>注意事項</vt:lpstr>
      <vt:lpstr>①参加者一覧表</vt:lpstr>
      <vt:lpstr>②参加人数一覧表</vt:lpstr>
      <vt:lpstr>Sheet5</vt:lpstr>
      <vt:lpstr>W4R</vt:lpstr>
      <vt:lpstr>data_team</vt:lpstr>
      <vt:lpstr>①参加者一覧表!Print_Area</vt:lpstr>
      <vt:lpstr>②参加人数一覧表!Print_Area</vt:lpstr>
      <vt:lpstr>要項を必ずお読みください!Print_Area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2019-08-28T07:59:26Z</cp:lastPrinted>
  <dcterms:created xsi:type="dcterms:W3CDTF">2013-01-03T14:12:28Z</dcterms:created>
  <dcterms:modified xsi:type="dcterms:W3CDTF">2019-08-28T08:00:08Z</dcterms:modified>
</cp:coreProperties>
</file>