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C:\Users\Nagoya\Desktop\2018市スポ\申込ファイル\"/>
    </mc:Choice>
  </mc:AlternateContent>
  <bookViews>
    <workbookView xWindow="0" yWindow="16125" windowWidth="23040" windowHeight="9555" tabRatio="925"/>
  </bookViews>
  <sheets>
    <sheet name="注意事項" sheetId="4" r:id="rId1"/>
    <sheet name="①団体情報入力" sheetId="7" r:id="rId2"/>
    <sheet name="②選手情報入力" sheetId="3" r:id="rId3"/>
    <sheet name="　　　　　　" sheetId="5" state="hidden" r:id="rId4"/>
    <sheet name="③種目別人数" sheetId="17" r:id="rId5"/>
    <sheet name="　　　　　" sheetId="14" r:id="rId6"/>
    <sheet name="種目情報" sheetId="18" r:id="rId7"/>
    <sheet name="data_kyogisha" sheetId="2" r:id="rId8"/>
    <sheet name="data_team" sheetId="22" r:id="rId9"/>
    <sheet name="Sheet6" sheetId="23" r:id="rId10"/>
  </sheets>
  <externalReferences>
    <externalReference r:id="rId11"/>
    <externalReference r:id="rId12"/>
    <externalReference r:id="rId13"/>
    <externalReference r:id="rId14"/>
    <externalReference r:id="rId15"/>
  </externalReferences>
  <definedNames>
    <definedName name="otoko">[1]一覧表!#REF!</definedName>
    <definedName name="_xlnm.Print_Area" localSheetId="4">③種目別人数!$A$1:$H$17</definedName>
    <definedName name="sin">[1]一覧表!#REF!</definedName>
    <definedName name="X">[1]一覧表!#REF!</definedName>
    <definedName name="おもて">[1]一覧表!#REF!</definedName>
    <definedName name="リレー">[2]一覧表!$R$13</definedName>
    <definedName name="女子種目">[3]一覧表!$U$13:$U$28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[3]一覧表!$T$13:$T$32</definedName>
  </definedNames>
  <calcPr calcId="152511"/>
</workbook>
</file>

<file path=xl/calcChain.xml><?xml version="1.0" encoding="utf-8"?>
<calcChain xmlns="http://schemas.openxmlformats.org/spreadsheetml/2006/main">
  <c r="C15" i="17" l="1"/>
  <c r="B15" i="17"/>
  <c r="C6" i="7"/>
  <c r="C4" i="7"/>
  <c r="D8" i="17" s="1"/>
  <c r="C5" i="7"/>
  <c r="O3" i="7"/>
  <c r="N2" i="7"/>
  <c r="N3" i="7" s="1"/>
  <c r="A25" i="22"/>
  <c r="M25" i="22"/>
  <c r="L25" i="22"/>
  <c r="K25" i="22"/>
  <c r="J25" i="22"/>
  <c r="I25" i="22"/>
  <c r="H25" i="22"/>
  <c r="D25" i="22"/>
  <c r="C25" i="22"/>
  <c r="B25" i="22"/>
  <c r="A24" i="22"/>
  <c r="M24" i="22"/>
  <c r="L24" i="22"/>
  <c r="K24" i="22"/>
  <c r="J24" i="22"/>
  <c r="I24" i="22"/>
  <c r="H24" i="22"/>
  <c r="D24" i="22"/>
  <c r="C24" i="22"/>
  <c r="B24" i="22"/>
  <c r="A23" i="22"/>
  <c r="M23" i="22"/>
  <c r="L23" i="22"/>
  <c r="K23" i="22"/>
  <c r="J23" i="22"/>
  <c r="I23" i="22"/>
  <c r="H23" i="22"/>
  <c r="D23" i="22"/>
  <c r="C23" i="22"/>
  <c r="B23" i="22"/>
  <c r="A22" i="22"/>
  <c r="M22" i="22"/>
  <c r="L22" i="22"/>
  <c r="K22" i="22"/>
  <c r="J22" i="22"/>
  <c r="I22" i="22"/>
  <c r="H22" i="22"/>
  <c r="D22" i="22"/>
  <c r="C22" i="22"/>
  <c r="B22" i="22"/>
  <c r="A21" i="22"/>
  <c r="M21" i="22"/>
  <c r="L21" i="22"/>
  <c r="K21" i="22"/>
  <c r="J21" i="22"/>
  <c r="I21" i="22"/>
  <c r="H21" i="22"/>
  <c r="D21" i="22"/>
  <c r="C21" i="22"/>
  <c r="B21" i="22"/>
  <c r="A20" i="22"/>
  <c r="M20" i="22"/>
  <c r="L20" i="22"/>
  <c r="K20" i="22"/>
  <c r="J20" i="22"/>
  <c r="I20" i="22"/>
  <c r="H20" i="22"/>
  <c r="D20" i="22"/>
  <c r="C20" i="22"/>
  <c r="B20" i="22"/>
  <c r="A19" i="22"/>
  <c r="M19" i="22"/>
  <c r="L19" i="22"/>
  <c r="K19" i="22"/>
  <c r="J19" i="22"/>
  <c r="I19" i="22"/>
  <c r="H19" i="22"/>
  <c r="D19" i="22"/>
  <c r="C19" i="22"/>
  <c r="B19" i="22"/>
  <c r="A18" i="22"/>
  <c r="M18" i="22"/>
  <c r="L18" i="22"/>
  <c r="K18" i="22"/>
  <c r="J18" i="22"/>
  <c r="I18" i="22"/>
  <c r="H18" i="22"/>
  <c r="D18" i="22"/>
  <c r="C18" i="22"/>
  <c r="B18" i="22"/>
  <c r="A17" i="22"/>
  <c r="M17" i="22"/>
  <c r="L17" i="22"/>
  <c r="K17" i="22"/>
  <c r="J17" i="22"/>
  <c r="I17" i="22"/>
  <c r="H17" i="22"/>
  <c r="D17" i="22"/>
  <c r="C17" i="22"/>
  <c r="B17" i="22"/>
  <c r="A16" i="22"/>
  <c r="M16" i="22"/>
  <c r="L16" i="22"/>
  <c r="K16" i="22"/>
  <c r="J16" i="22"/>
  <c r="I16" i="22"/>
  <c r="H16" i="22"/>
  <c r="D16" i="22"/>
  <c r="C16" i="22"/>
  <c r="B16" i="22"/>
  <c r="A15" i="22"/>
  <c r="M15" i="22"/>
  <c r="L15" i="22"/>
  <c r="K15" i="22"/>
  <c r="J15" i="22"/>
  <c r="I15" i="22"/>
  <c r="H15" i="22"/>
  <c r="D15" i="22"/>
  <c r="C15" i="22"/>
  <c r="B15" i="22"/>
  <c r="A14" i="22"/>
  <c r="M14" i="22"/>
  <c r="L14" i="22"/>
  <c r="K14" i="22"/>
  <c r="J14" i="22"/>
  <c r="I14" i="22"/>
  <c r="H14" i="22"/>
  <c r="D14" i="22"/>
  <c r="C14" i="22"/>
  <c r="B14" i="22"/>
  <c r="A13" i="22"/>
  <c r="M13" i="22"/>
  <c r="L13" i="22"/>
  <c r="K13" i="22"/>
  <c r="J13" i="22"/>
  <c r="I13" i="22"/>
  <c r="H13" i="22"/>
  <c r="D13" i="22"/>
  <c r="C13" i="22"/>
  <c r="B13" i="22"/>
  <c r="A12" i="22"/>
  <c r="M12" i="22"/>
  <c r="L12" i="22"/>
  <c r="K12" i="22"/>
  <c r="J12" i="22"/>
  <c r="I12" i="22"/>
  <c r="H12" i="22"/>
  <c r="D12" i="22"/>
  <c r="C12" i="22"/>
  <c r="B12" i="22"/>
  <c r="A11" i="22"/>
  <c r="M11" i="22"/>
  <c r="L11" i="22"/>
  <c r="K11" i="22"/>
  <c r="J11" i="22"/>
  <c r="I11" i="22"/>
  <c r="H11" i="22"/>
  <c r="D11" i="22"/>
  <c r="C11" i="22"/>
  <c r="B11" i="22"/>
  <c r="A10" i="22"/>
  <c r="M10" i="22"/>
  <c r="L10" i="22"/>
  <c r="K10" i="22"/>
  <c r="J10" i="22"/>
  <c r="I10" i="22"/>
  <c r="H10" i="22"/>
  <c r="D10" i="22"/>
  <c r="C10" i="22"/>
  <c r="B10" i="22"/>
  <c r="A9" i="22"/>
  <c r="M9" i="22"/>
  <c r="L9" i="22"/>
  <c r="K9" i="22"/>
  <c r="J9" i="22"/>
  <c r="I9" i="22"/>
  <c r="H9" i="22"/>
  <c r="D9" i="22"/>
  <c r="C9" i="22"/>
  <c r="B9" i="22"/>
  <c r="A8" i="22"/>
  <c r="M8" i="22"/>
  <c r="L8" i="22"/>
  <c r="K8" i="22"/>
  <c r="J8" i="22"/>
  <c r="I8" i="22"/>
  <c r="H8" i="22"/>
  <c r="D8" i="22"/>
  <c r="C8" i="22"/>
  <c r="B8" i="22"/>
  <c r="A7" i="22"/>
  <c r="M7" i="22"/>
  <c r="L7" i="22"/>
  <c r="K7" i="22"/>
  <c r="J7" i="22"/>
  <c r="I7" i="22"/>
  <c r="H7" i="22"/>
  <c r="D7" i="22"/>
  <c r="C7" i="22"/>
  <c r="B7" i="22"/>
  <c r="A6" i="22"/>
  <c r="M6" i="22"/>
  <c r="L6" i="22"/>
  <c r="K6" i="22"/>
  <c r="J6" i="22"/>
  <c r="I6" i="22"/>
  <c r="H6" i="22"/>
  <c r="D6" i="22"/>
  <c r="C6" i="22"/>
  <c r="B6" i="22"/>
  <c r="A5" i="22"/>
  <c r="M5" i="22"/>
  <c r="L5" i="22"/>
  <c r="K5" i="22"/>
  <c r="J5" i="22"/>
  <c r="I5" i="22"/>
  <c r="H5" i="22"/>
  <c r="D5" i="22"/>
  <c r="C5" i="22"/>
  <c r="B5" i="22"/>
  <c r="A4" i="22"/>
  <c r="M4" i="22"/>
  <c r="L4" i="22"/>
  <c r="K4" i="22"/>
  <c r="J4" i="22"/>
  <c r="I4" i="22"/>
  <c r="H4" i="22"/>
  <c r="D4" i="22"/>
  <c r="C4" i="22"/>
  <c r="B4" i="22"/>
  <c r="A3" i="22"/>
  <c r="M3" i="22"/>
  <c r="L3" i="22"/>
  <c r="K3" i="22"/>
  <c r="J3" i="22"/>
  <c r="I3" i="22"/>
  <c r="H3" i="22"/>
  <c r="D3" i="22"/>
  <c r="C3" i="22"/>
  <c r="B3" i="22"/>
  <c r="A2" i="22"/>
  <c r="M2" i="22"/>
  <c r="L2" i="22"/>
  <c r="K2" i="22"/>
  <c r="J2" i="22"/>
  <c r="I2" i="22"/>
  <c r="H2" i="22"/>
  <c r="D2" i="22"/>
  <c r="C2" i="22"/>
  <c r="B2" i="22"/>
  <c r="F101" i="3"/>
  <c r="F102" i="3"/>
  <c r="F103" i="3"/>
  <c r="G13" i="17"/>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E2" i="2"/>
  <c r="D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I2" i="2"/>
  <c r="A2" i="2"/>
  <c r="T11" i="3"/>
  <c r="T12" i="3"/>
  <c r="T13" i="3"/>
  <c r="T14" i="3"/>
  <c r="T15" i="3"/>
  <c r="T16" i="3"/>
  <c r="T17" i="3"/>
  <c r="T18" i="3"/>
  <c r="T10" i="3"/>
  <c r="S11" i="3"/>
  <c r="S12" i="3"/>
  <c r="S13" i="3"/>
  <c r="S14" i="3"/>
  <c r="S15" i="3"/>
  <c r="S16" i="3"/>
  <c r="S17" i="3"/>
  <c r="S18" i="3"/>
  <c r="S19" i="3"/>
  <c r="S20" i="3"/>
  <c r="S10" i="3"/>
  <c r="C11" i="17"/>
  <c r="G11" i="17"/>
  <c r="A3" i="17"/>
  <c r="C14" i="17"/>
  <c r="B14" i="17"/>
  <c r="C1" i="7"/>
  <c r="B8" i="17"/>
  <c r="L99" i="3"/>
  <c r="J99" i="3"/>
  <c r="H99" i="3"/>
  <c r="F99" i="3"/>
  <c r="C10" i="17"/>
  <c r="G10" i="17"/>
  <c r="AI98" i="3"/>
  <c r="AI97" i="3"/>
  <c r="AI96" i="3"/>
  <c r="AI95" i="3"/>
  <c r="AI94" i="3"/>
  <c r="AI93" i="3"/>
  <c r="AI92" i="3"/>
  <c r="AI91" i="3"/>
  <c r="AI90" i="3"/>
  <c r="AI89" i="3"/>
  <c r="AI88" i="3"/>
  <c r="AI87" i="3"/>
  <c r="AI86" i="3"/>
  <c r="AI85" i="3"/>
  <c r="AI84" i="3"/>
  <c r="AI83" i="3"/>
  <c r="AI82" i="3"/>
  <c r="AI81" i="3"/>
  <c r="AI80" i="3"/>
  <c r="AI79" i="3"/>
  <c r="AI78" i="3"/>
  <c r="AI77" i="3"/>
  <c r="AI76" i="3"/>
  <c r="AI75" i="3"/>
  <c r="AI74" i="3"/>
  <c r="AI73" i="3"/>
  <c r="AI72" i="3"/>
  <c r="AI71" i="3"/>
  <c r="AI70" i="3"/>
  <c r="AI69" i="3"/>
  <c r="AI68" i="3"/>
  <c r="AI67" i="3"/>
  <c r="AI66" i="3"/>
  <c r="AI65" i="3"/>
  <c r="AI64" i="3"/>
  <c r="AI63" i="3"/>
  <c r="AI62" i="3"/>
  <c r="AI61" i="3"/>
  <c r="AI60" i="3"/>
  <c r="AI59" i="3"/>
  <c r="AI58" i="3"/>
  <c r="AI57" i="3"/>
  <c r="AI56" i="3"/>
  <c r="AI55" i="3"/>
  <c r="AI54" i="3"/>
  <c r="AI53" i="3"/>
  <c r="AI52" i="3"/>
  <c r="AI51" i="3"/>
  <c r="AI50" i="3"/>
  <c r="AI49" i="3"/>
  <c r="AI48" i="3"/>
  <c r="AI47" i="3"/>
  <c r="AI46" i="3"/>
  <c r="AI45" i="3"/>
  <c r="AI44" i="3"/>
  <c r="AI43" i="3"/>
  <c r="AI42" i="3"/>
  <c r="AI41" i="3"/>
  <c r="AI40" i="3"/>
  <c r="AI39" i="3"/>
  <c r="AI38" i="3"/>
  <c r="AI37" i="3"/>
  <c r="AI36" i="3"/>
  <c r="AI35" i="3"/>
  <c r="AI34" i="3"/>
  <c r="AI33" i="3"/>
  <c r="AI32" i="3"/>
  <c r="AI31" i="3"/>
  <c r="AI30" i="3"/>
  <c r="AI29" i="3"/>
  <c r="AI28" i="3"/>
  <c r="AI27" i="3"/>
  <c r="AI26" i="3"/>
  <c r="AI25" i="3"/>
  <c r="AI24" i="3"/>
  <c r="AI23" i="3"/>
  <c r="AI22" i="3"/>
  <c r="AI21" i="3"/>
  <c r="AI20" i="3"/>
  <c r="AI19" i="3"/>
  <c r="AI18" i="3"/>
  <c r="AI17" i="3"/>
  <c r="AI16" i="3"/>
  <c r="X8" i="5"/>
  <c r="R8" i="5"/>
  <c r="L8" i="5"/>
  <c r="F8" i="5"/>
  <c r="AO98" i="3"/>
  <c r="AO97" i="3"/>
  <c r="AO96" i="3"/>
  <c r="AO95" i="3"/>
  <c r="AO94" i="3"/>
  <c r="AO93" i="3"/>
  <c r="AO92" i="3"/>
  <c r="AO91" i="3"/>
  <c r="AO90" i="3"/>
  <c r="AO89" i="3"/>
  <c r="AO88" i="3"/>
  <c r="AO87" i="3"/>
  <c r="AO86" i="3"/>
  <c r="AO85" i="3"/>
  <c r="AO84" i="3"/>
  <c r="AO83" i="3"/>
  <c r="AO82" i="3"/>
  <c r="AO81" i="3"/>
  <c r="AO80" i="3"/>
  <c r="AO79" i="3"/>
  <c r="AO78" i="3"/>
  <c r="AO77" i="3"/>
  <c r="AO76" i="3"/>
  <c r="AO75" i="3"/>
  <c r="AO74" i="3"/>
  <c r="AO73" i="3"/>
  <c r="AO72" i="3"/>
  <c r="AO71" i="3"/>
  <c r="AO70" i="3"/>
  <c r="AO69" i="3"/>
  <c r="AO68" i="3"/>
  <c r="AO67" i="3"/>
  <c r="AO66" i="3"/>
  <c r="AO65" i="3"/>
  <c r="AO64" i="3"/>
  <c r="AO63" i="3"/>
  <c r="AO62" i="3"/>
  <c r="AO61" i="3"/>
  <c r="AO60" i="3"/>
  <c r="AO59" i="3"/>
  <c r="AO58" i="3"/>
  <c r="AO57" i="3"/>
  <c r="AO56" i="3"/>
  <c r="AO55" i="3"/>
  <c r="AO54" i="3"/>
  <c r="AO53" i="3"/>
  <c r="AO52" i="3"/>
  <c r="AO51" i="3"/>
  <c r="AO50" i="3"/>
  <c r="AO49" i="3"/>
  <c r="AO48" i="3"/>
  <c r="AO47" i="3"/>
  <c r="AO46" i="3"/>
  <c r="AO45" i="3"/>
  <c r="AO44" i="3"/>
  <c r="AO43" i="3"/>
  <c r="AO42" i="3"/>
  <c r="AO41" i="3"/>
  <c r="AO40" i="3"/>
  <c r="AO39" i="3"/>
  <c r="AO38" i="3"/>
  <c r="AO37" i="3"/>
  <c r="AO36" i="3"/>
  <c r="AO35" i="3"/>
  <c r="AO34" i="3"/>
  <c r="AO33" i="3"/>
  <c r="AO32" i="3"/>
  <c r="AO31" i="3"/>
  <c r="AO30" i="3"/>
  <c r="AO29" i="3"/>
  <c r="AO28" i="3"/>
  <c r="AO27" i="3"/>
  <c r="AO26" i="3"/>
  <c r="AO25" i="3"/>
  <c r="AO24" i="3"/>
  <c r="AO23" i="3"/>
  <c r="AO22" i="3"/>
  <c r="AO21" i="3"/>
  <c r="AO20" i="3"/>
  <c r="AO19" i="3"/>
  <c r="AO18" i="3"/>
  <c r="AO17" i="3"/>
  <c r="AO16" i="3"/>
  <c r="AO15" i="3"/>
  <c r="AO14" i="3"/>
  <c r="AO13" i="3"/>
  <c r="AO12" i="3"/>
  <c r="AO11" i="3"/>
  <c r="AO10" i="3"/>
  <c r="AK10" i="3"/>
  <c r="AO9" i="3"/>
  <c r="AK9" i="3"/>
  <c r="AN9" i="3"/>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J9" i="3"/>
  <c r="AJ10" i="3"/>
  <c r="AM98" i="3"/>
  <c r="AM97" i="3"/>
  <c r="AM96" i="3"/>
  <c r="AM95" i="3"/>
  <c r="AM94" i="3"/>
  <c r="AM93" i="3"/>
  <c r="AM92" i="3"/>
  <c r="AM91" i="3"/>
  <c r="AM90" i="3"/>
  <c r="AM89" i="3"/>
  <c r="AM88" i="3"/>
  <c r="AM87" i="3"/>
  <c r="AM86" i="3"/>
  <c r="AM85" i="3"/>
  <c r="AM84" i="3"/>
  <c r="AM83" i="3"/>
  <c r="AM82" i="3"/>
  <c r="AM81" i="3"/>
  <c r="AM80" i="3"/>
  <c r="AM79" i="3"/>
  <c r="AM78" i="3"/>
  <c r="AM77" i="3"/>
  <c r="AM76" i="3"/>
  <c r="AM75" i="3"/>
  <c r="AM74" i="3"/>
  <c r="AM73" i="3"/>
  <c r="AM72" i="3"/>
  <c r="AM71" i="3"/>
  <c r="AM70" i="3"/>
  <c r="AM69" i="3"/>
  <c r="AM68" i="3"/>
  <c r="AM67" i="3"/>
  <c r="AM66" i="3"/>
  <c r="AM65" i="3"/>
  <c r="AM64" i="3"/>
  <c r="AM63" i="3"/>
  <c r="AM62" i="3"/>
  <c r="AM61" i="3"/>
  <c r="AM60" i="3"/>
  <c r="AM59" i="3"/>
  <c r="AM58" i="3"/>
  <c r="AM57" i="3"/>
  <c r="AM56" i="3"/>
  <c r="AM55" i="3"/>
  <c r="AM54" i="3"/>
  <c r="AM53" i="3"/>
  <c r="AM52" i="3"/>
  <c r="AM51" i="3"/>
  <c r="AM50" i="3"/>
  <c r="AM49" i="3"/>
  <c r="AM48" i="3"/>
  <c r="AM47" i="3"/>
  <c r="AM46" i="3"/>
  <c r="AM45" i="3"/>
  <c r="AM44" i="3"/>
  <c r="AM43" i="3"/>
  <c r="AM42" i="3"/>
  <c r="AM41" i="3"/>
  <c r="AM40" i="3"/>
  <c r="AM39" i="3"/>
  <c r="AM38" i="3"/>
  <c r="AM37" i="3"/>
  <c r="AM36" i="3"/>
  <c r="AM35" i="3"/>
  <c r="AM34" i="3"/>
  <c r="AM33" i="3"/>
  <c r="AM32" i="3"/>
  <c r="AM31" i="3"/>
  <c r="AM30" i="3"/>
  <c r="AM29" i="3"/>
  <c r="AM28" i="3"/>
  <c r="AM27" i="3"/>
  <c r="AM26" i="3"/>
  <c r="AM25" i="3"/>
  <c r="AM24" i="3"/>
  <c r="AM23" i="3"/>
  <c r="AM22" i="3"/>
  <c r="AM21" i="3"/>
  <c r="AM20" i="3"/>
  <c r="AM19" i="3"/>
  <c r="AM18" i="3"/>
  <c r="AM17" i="3"/>
  <c r="AM16" i="3"/>
  <c r="AM15" i="3"/>
  <c r="AM14" i="3"/>
  <c r="AM13" i="3"/>
  <c r="AM12" i="3"/>
  <c r="AM11" i="3"/>
  <c r="AM10" i="3"/>
  <c r="AM9" i="3"/>
  <c r="AI9" i="3"/>
  <c r="AL9" i="3"/>
  <c r="AL10" i="3"/>
  <c r="AK98" i="3"/>
  <c r="AK97" i="3"/>
  <c r="AK96" i="3"/>
  <c r="AK95" i="3"/>
  <c r="AK94" i="3"/>
  <c r="AK93" i="3"/>
  <c r="AK92" i="3"/>
  <c r="AK91" i="3"/>
  <c r="AK90" i="3"/>
  <c r="AK89" i="3"/>
  <c r="AK88" i="3"/>
  <c r="AK87" i="3"/>
  <c r="AK86" i="3"/>
  <c r="AK85" i="3"/>
  <c r="AK84" i="3"/>
  <c r="AK83" i="3"/>
  <c r="AK82" i="3"/>
  <c r="AK81" i="3"/>
  <c r="AK80" i="3"/>
  <c r="AK79" i="3"/>
  <c r="AK78" i="3"/>
  <c r="AK77" i="3"/>
  <c r="AK76" i="3"/>
  <c r="AK75" i="3"/>
  <c r="AK74" i="3"/>
  <c r="AK73" i="3"/>
  <c r="AK72" i="3"/>
  <c r="AK71" i="3"/>
  <c r="AK70" i="3"/>
  <c r="AK69" i="3"/>
  <c r="AK68" i="3"/>
  <c r="AK67" i="3"/>
  <c r="AK66" i="3"/>
  <c r="AK65" i="3"/>
  <c r="AK64" i="3"/>
  <c r="AK63" i="3"/>
  <c r="AK62" i="3"/>
  <c r="AK61" i="3"/>
  <c r="AK60" i="3"/>
  <c r="AK59" i="3"/>
  <c r="AK58" i="3"/>
  <c r="AK57" i="3"/>
  <c r="AK56" i="3"/>
  <c r="AK55" i="3"/>
  <c r="AK54" i="3"/>
  <c r="AK53" i="3"/>
  <c r="AK52" i="3"/>
  <c r="AK51" i="3"/>
  <c r="AK50" i="3"/>
  <c r="AK49" i="3"/>
  <c r="AK48" i="3"/>
  <c r="AK47" i="3"/>
  <c r="AK46" i="3"/>
  <c r="AK45" i="3"/>
  <c r="AK44" i="3"/>
  <c r="AK43" i="3"/>
  <c r="AK42" i="3"/>
  <c r="AK41" i="3"/>
  <c r="AK40" i="3"/>
  <c r="AK39" i="3"/>
  <c r="AK38" i="3"/>
  <c r="AK37" i="3"/>
  <c r="AK36" i="3"/>
  <c r="AK35" i="3"/>
  <c r="AK34" i="3"/>
  <c r="AK33" i="3"/>
  <c r="AK32" i="3"/>
  <c r="AK31" i="3"/>
  <c r="AK30" i="3"/>
  <c r="AK29" i="3"/>
  <c r="AK28" i="3"/>
  <c r="AK27" i="3"/>
  <c r="AK26" i="3"/>
  <c r="AK25" i="3"/>
  <c r="AK24" i="3"/>
  <c r="AK23" i="3"/>
  <c r="AK22" i="3"/>
  <c r="AK21" i="3"/>
  <c r="AK20" i="3"/>
  <c r="AK19" i="3"/>
  <c r="AK18" i="3"/>
  <c r="AK17" i="3"/>
  <c r="AK16" i="3"/>
  <c r="AK15" i="3"/>
  <c r="AK14" i="3"/>
  <c r="AK13" i="3"/>
  <c r="AK12" i="3"/>
  <c r="AK11" i="3"/>
  <c r="AH9" i="3"/>
  <c r="AH10" i="3"/>
  <c r="AM8" i="3"/>
  <c r="AO8"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K8" i="3"/>
  <c r="L14" i="5"/>
  <c r="R14" i="5"/>
  <c r="U13" i="5"/>
  <c r="U9" i="5"/>
  <c r="U12" i="5"/>
  <c r="U8" i="5"/>
  <c r="U11" i="5"/>
  <c r="X14" i="5"/>
  <c r="U10" i="5"/>
  <c r="I13" i="5"/>
  <c r="I9" i="5"/>
  <c r="I11" i="5"/>
  <c r="I12" i="5"/>
  <c r="I10" i="5"/>
  <c r="I8" i="5"/>
  <c r="AI15" i="3"/>
  <c r="AI14" i="3"/>
  <c r="AI13" i="3"/>
  <c r="AI12" i="3"/>
  <c r="AI11" i="3"/>
  <c r="AI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O12" i="5"/>
  <c r="O13" i="5"/>
  <c r="O8" i="5"/>
  <c r="O11" i="5"/>
  <c r="O10" i="5"/>
  <c r="O9" i="5"/>
  <c r="AI8" i="3"/>
  <c r="F14" i="5"/>
  <c r="AG97" i="3"/>
  <c r="AG96" i="3"/>
  <c r="AG95" i="3"/>
  <c r="AG94" i="3"/>
  <c r="AG93" i="3"/>
  <c r="AG92" i="3"/>
  <c r="AG91" i="3"/>
  <c r="AG90" i="3"/>
  <c r="AG89" i="3"/>
  <c r="AG88" i="3"/>
  <c r="AG87" i="3"/>
  <c r="AG86" i="3"/>
  <c r="AG85" i="3"/>
  <c r="AG84" i="3"/>
  <c r="AG83" i="3"/>
  <c r="AG81" i="3"/>
  <c r="AG79" i="3"/>
  <c r="AG78" i="3"/>
  <c r="AG77" i="3"/>
  <c r="AG76" i="3"/>
  <c r="AG75" i="3"/>
  <c r="AG74" i="3"/>
  <c r="AG73" i="3"/>
  <c r="AG72" i="3"/>
  <c r="AG71" i="3"/>
  <c r="AG70" i="3"/>
  <c r="AG69" i="3"/>
  <c r="AG68" i="3"/>
  <c r="AG67" i="3"/>
  <c r="AG66" i="3"/>
  <c r="AG65" i="3"/>
  <c r="AG64" i="3"/>
  <c r="AG63" i="3"/>
  <c r="AG62" i="3"/>
  <c r="AG61" i="3"/>
  <c r="AG60" i="3"/>
  <c r="AG59" i="3"/>
  <c r="AG58" i="3"/>
  <c r="AG16" i="3"/>
  <c r="AA98" i="3"/>
  <c r="AA93" i="3"/>
  <c r="AA92" i="3"/>
  <c r="AA91" i="3"/>
  <c r="AA90" i="3"/>
  <c r="AA89" i="3"/>
  <c r="AA88" i="3"/>
  <c r="AA87" i="3"/>
  <c r="AA86" i="3"/>
  <c r="AA85" i="3"/>
  <c r="AA84" i="3"/>
  <c r="AA81"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5" i="3"/>
  <c r="AA33" i="3"/>
  <c r="AA31" i="3"/>
  <c r="AA30" i="3"/>
  <c r="AA29" i="3"/>
  <c r="AA28" i="3"/>
  <c r="AA27" i="3"/>
  <c r="AA26" i="3"/>
  <c r="AA25" i="3"/>
  <c r="AA24" i="3"/>
  <c r="AA23" i="3"/>
  <c r="C8" i="5"/>
  <c r="C11" i="5"/>
  <c r="C9" i="5"/>
  <c r="C10" i="5"/>
  <c r="C13" i="5"/>
  <c r="C12" i="5"/>
  <c r="A5" i="17"/>
  <c r="G3" i="17"/>
  <c r="T19" i="3"/>
  <c r="T20" i="3"/>
  <c r="T21" i="3"/>
  <c r="T22" i="3"/>
  <c r="T23" i="3"/>
  <c r="T24" i="3"/>
  <c r="T25" i="3"/>
  <c r="T26" i="3"/>
  <c r="T27" i="3"/>
  <c r="M9" i="17"/>
  <c r="M10" i="17"/>
  <c r="M11" i="17"/>
  <c r="M12" i="17"/>
  <c r="M13" i="17"/>
  <c r="M15" i="17"/>
  <c r="M16" i="17"/>
  <c r="P1" i="5"/>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F15" i="17"/>
  <c r="N9" i="17"/>
  <c r="N10" i="17"/>
  <c r="N11" i="17"/>
  <c r="N12" i="17"/>
  <c r="N13" i="17"/>
  <c r="N15" i="17"/>
  <c r="N16" i="17"/>
  <c r="K13" i="17"/>
  <c r="L13" i="17"/>
  <c r="K15" i="17"/>
  <c r="L15" i="17"/>
  <c r="K16" i="17"/>
  <c r="L16" i="17"/>
  <c r="K9" i="17"/>
  <c r="L9" i="17"/>
  <c r="K10" i="17"/>
  <c r="L10" i="17"/>
  <c r="K11" i="17"/>
  <c r="L11" i="17"/>
  <c r="K12" i="17"/>
  <c r="L12" i="17"/>
  <c r="J1" i="5"/>
  <c r="T28" i="3"/>
  <c r="T29" i="3"/>
  <c r="T30" i="3"/>
  <c r="T31" i="3"/>
  <c r="T32" i="3"/>
  <c r="T33" i="3"/>
  <c r="T34" i="3"/>
  <c r="T35" i="3"/>
  <c r="S21" i="3"/>
  <c r="S22" i="3"/>
  <c r="S23" i="3"/>
  <c r="S24" i="3"/>
  <c r="S25" i="3"/>
  <c r="S26" i="3"/>
  <c r="S27" i="3"/>
  <c r="S28" i="3"/>
  <c r="S29" i="3"/>
  <c r="S30" i="3"/>
  <c r="S31" i="3"/>
  <c r="S32" i="3"/>
  <c r="S33" i="3"/>
  <c r="S34" i="3"/>
  <c r="S35"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AD9" i="3"/>
  <c r="AC9" i="3"/>
  <c r="X9" i="3"/>
  <c r="W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AF9" i="3"/>
  <c r="Z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E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AB9" i="3"/>
  <c r="V10" i="3"/>
  <c r="W10" i="3"/>
  <c r="Y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Y9" i="3"/>
  <c r="V9" i="3"/>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E18" i="2"/>
  <c r="AA18" i="2"/>
  <c r="AE14" i="2"/>
  <c r="AA14" i="2"/>
  <c r="AA10" i="2"/>
  <c r="AE10" i="2"/>
  <c r="AE6"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17" i="2"/>
  <c r="AA17" i="2"/>
  <c r="AE13" i="2"/>
  <c r="AA13" i="2"/>
  <c r="AE9" i="2"/>
  <c r="AA9" i="2"/>
  <c r="AE5"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A20" i="2"/>
  <c r="AE16" i="2"/>
  <c r="AA16" i="2"/>
  <c r="AE12" i="2"/>
  <c r="AA12" i="2"/>
  <c r="AE8" i="2"/>
  <c r="AA8" i="2"/>
  <c r="AE4"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AE19" i="2"/>
  <c r="AA19" i="2"/>
  <c r="AE15" i="2"/>
  <c r="AA15" i="2"/>
  <c r="AE11" i="2"/>
  <c r="AA11" i="2"/>
  <c r="AE7" i="2"/>
  <c r="AA7" i="2"/>
  <c r="T3" i="2"/>
  <c r="AE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F17" i="2"/>
  <c r="AB17" i="2"/>
  <c r="AF9"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B16" i="2"/>
  <c r="AF16" i="2"/>
  <c r="AF4"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F19" i="2"/>
  <c r="AB19" i="2"/>
  <c r="AF15" i="2"/>
  <c r="AB15"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AB18" i="2"/>
  <c r="AF18" i="2"/>
  <c r="AF10" i="2"/>
  <c r="AF6" i="2"/>
  <c r="W23" i="2"/>
  <c r="O70" i="2"/>
  <c r="Y47" i="2"/>
  <c r="L37" i="2"/>
  <c r="R23" i="2"/>
  <c r="I21" i="2"/>
  <c r="AG28" i="3"/>
  <c r="W37" i="2"/>
  <c r="Q23" i="2"/>
  <c r="Z23" i="2"/>
  <c r="O88" i="2"/>
  <c r="AG88" i="2"/>
  <c r="AC88" i="2"/>
  <c r="AH88" i="2"/>
  <c r="AD88" i="2"/>
  <c r="AA95" i="3"/>
  <c r="AH81" i="2"/>
  <c r="AC81" i="2"/>
  <c r="AD81" i="2"/>
  <c r="AG81" i="2"/>
  <c r="AD74" i="2"/>
  <c r="AH74" i="2"/>
  <c r="AC74" i="2"/>
  <c r="AG74" i="2"/>
  <c r="AG68" i="2"/>
  <c r="AH68" i="2"/>
  <c r="AC68" i="2"/>
  <c r="AD68" i="2"/>
  <c r="O63" i="2"/>
  <c r="AC63" i="2"/>
  <c r="AG63" i="2"/>
  <c r="AD63" i="2"/>
  <c r="AH63" i="2"/>
  <c r="G44" i="2"/>
  <c r="AG44" i="2"/>
  <c r="AD44" i="2"/>
  <c r="AC44" i="2"/>
  <c r="AH44" i="2"/>
  <c r="G41" i="2"/>
  <c r="AH41" i="2"/>
  <c r="AG41" i="2"/>
  <c r="AD41" i="2"/>
  <c r="AC41" i="2"/>
  <c r="G36" i="2"/>
  <c r="AG36" i="2"/>
  <c r="AD36" i="2"/>
  <c r="AH36" i="2"/>
  <c r="AC36" i="2"/>
  <c r="I28" i="2"/>
  <c r="AG35" i="3"/>
  <c r="AG28" i="2"/>
  <c r="AD28" i="2"/>
  <c r="AH28" i="2"/>
  <c r="AC28" i="2"/>
  <c r="AG24" i="2"/>
  <c r="AC24" i="2"/>
  <c r="AD24" i="2"/>
  <c r="AH24" i="2"/>
  <c r="I22" i="2"/>
  <c r="AG29" i="3"/>
  <c r="AD22" i="2"/>
  <c r="AH22" i="2"/>
  <c r="AG22" i="2"/>
  <c r="AC22" i="2"/>
  <c r="O16" i="2"/>
  <c r="AG16" i="2"/>
  <c r="AH16" i="2"/>
  <c r="AC16" i="2"/>
  <c r="AD16" i="2"/>
  <c r="AH9" i="2"/>
  <c r="AG9" i="2"/>
  <c r="AC9" i="2"/>
  <c r="AD9" i="2"/>
  <c r="AG76" i="2"/>
  <c r="AD76" i="2"/>
  <c r="AH76" i="2"/>
  <c r="AC76" i="2"/>
  <c r="AA83" i="3"/>
  <c r="Q58" i="2"/>
  <c r="AD58" i="2"/>
  <c r="AG58" i="2"/>
  <c r="AC58" i="2"/>
  <c r="AH58" i="2"/>
  <c r="AH53" i="2"/>
  <c r="AD53" i="2"/>
  <c r="AG53" i="2"/>
  <c r="AC53" i="2"/>
  <c r="V47" i="2"/>
  <c r="W46" i="2"/>
  <c r="AD46" i="2"/>
  <c r="AH46" i="2"/>
  <c r="AG46" i="2"/>
  <c r="AC46" i="2"/>
  <c r="S40" i="2"/>
  <c r="AG40" i="2"/>
  <c r="AH40" i="2"/>
  <c r="AD40" i="2"/>
  <c r="AC40" i="2"/>
  <c r="V35" i="2"/>
  <c r="AC35" i="2"/>
  <c r="AH35" i="2"/>
  <c r="AD35" i="2"/>
  <c r="AG35" i="2"/>
  <c r="O27" i="2"/>
  <c r="AG27" i="2"/>
  <c r="AD27" i="2"/>
  <c r="AH27" i="2"/>
  <c r="AC27" i="2"/>
  <c r="F19" i="2"/>
  <c r="AC19" i="2"/>
  <c r="AH19" i="2"/>
  <c r="AD19" i="2"/>
  <c r="AG19" i="2"/>
  <c r="AH15" i="2"/>
  <c r="AC15" i="2"/>
  <c r="AG15" i="2"/>
  <c r="AD15" i="2"/>
  <c r="AG8" i="2"/>
  <c r="AH8" i="2"/>
  <c r="AC8" i="2"/>
  <c r="AD8" i="2"/>
  <c r="I90" i="2"/>
  <c r="AD90" i="2"/>
  <c r="AC90" i="2"/>
  <c r="AG90" i="2"/>
  <c r="AH90" i="2"/>
  <c r="AA97" i="3"/>
  <c r="AD86" i="2"/>
  <c r="AH86" i="2"/>
  <c r="AG86" i="2"/>
  <c r="AC86" i="2"/>
  <c r="AC83" i="2"/>
  <c r="AH83" i="2"/>
  <c r="AG83" i="2"/>
  <c r="AD83" i="2"/>
  <c r="J79" i="2"/>
  <c r="AC79" i="2"/>
  <c r="AH79" i="2"/>
  <c r="AD79" i="2"/>
  <c r="AG79" i="2"/>
  <c r="O72" i="2"/>
  <c r="AG72" i="2"/>
  <c r="AH72" i="2"/>
  <c r="AD72" i="2"/>
  <c r="AC72" i="2"/>
  <c r="L70" i="2"/>
  <c r="AD70" i="2"/>
  <c r="AG70" i="2"/>
  <c r="AH70" i="2"/>
  <c r="AC70" i="2"/>
  <c r="Q66" i="2"/>
  <c r="AD66" i="2"/>
  <c r="AG66" i="2"/>
  <c r="AC66" i="2"/>
  <c r="AH66" i="2"/>
  <c r="I64" i="2"/>
  <c r="AG64" i="2"/>
  <c r="AH64" i="2"/>
  <c r="AD64" i="2"/>
  <c r="AC64" i="2"/>
  <c r="AH61" i="2"/>
  <c r="AG61" i="2"/>
  <c r="AD61" i="2"/>
  <c r="AC61" i="2"/>
  <c r="Q55" i="2"/>
  <c r="AH55" i="2"/>
  <c r="AC55" i="2"/>
  <c r="AG55" i="2"/>
  <c r="AD55" i="2"/>
  <c r="W52" i="2"/>
  <c r="AG52" i="2"/>
  <c r="AH52" i="2"/>
  <c r="AC52" i="2"/>
  <c r="AD52" i="2"/>
  <c r="AH49" i="2"/>
  <c r="AG49" i="2"/>
  <c r="AC49" i="2"/>
  <c r="AD49" i="2"/>
  <c r="F39" i="2"/>
  <c r="AH39" i="2"/>
  <c r="AC39" i="2"/>
  <c r="AG39" i="2"/>
  <c r="AD39" i="2"/>
  <c r="W34" i="2"/>
  <c r="AD34" i="2"/>
  <c r="AG34" i="2"/>
  <c r="AH34" i="2"/>
  <c r="AC34" i="2"/>
  <c r="O30" i="2"/>
  <c r="AD30" i="2"/>
  <c r="AH30" i="2"/>
  <c r="AG30" i="2"/>
  <c r="AC30" i="2"/>
  <c r="S26" i="2"/>
  <c r="AD26" i="2"/>
  <c r="AH26" i="2"/>
  <c r="AG26" i="2"/>
  <c r="AC26" i="2"/>
  <c r="AG18" i="2"/>
  <c r="AD18" i="2"/>
  <c r="AC18" i="2"/>
  <c r="AH18" i="2"/>
  <c r="AH14" i="2"/>
  <c r="AD14" i="2"/>
  <c r="AG14" i="2"/>
  <c r="AC14" i="2"/>
  <c r="AG11" i="2"/>
  <c r="AC11" i="2"/>
  <c r="AH11" i="2"/>
  <c r="AD11" i="2"/>
  <c r="AH7" i="2"/>
  <c r="AD7" i="2"/>
  <c r="AC7" i="2"/>
  <c r="AG7" i="2"/>
  <c r="AG84" i="2"/>
  <c r="AH84" i="2"/>
  <c r="AD84" i="2"/>
  <c r="AC84" i="2"/>
  <c r="G77" i="2"/>
  <c r="AH77" i="2"/>
  <c r="AG77" i="2"/>
  <c r="AD77" i="2"/>
  <c r="AC77" i="2"/>
  <c r="I65" i="2"/>
  <c r="AH65" i="2"/>
  <c r="AG65" i="2"/>
  <c r="AD65" i="2"/>
  <c r="AC65" i="2"/>
  <c r="L59" i="2"/>
  <c r="AG59" i="2"/>
  <c r="AD59" i="2"/>
  <c r="AC59" i="2"/>
  <c r="AH59" i="2"/>
  <c r="L54" i="2"/>
  <c r="AD54" i="2"/>
  <c r="AH54" i="2"/>
  <c r="AG54" i="2"/>
  <c r="AC54" i="2"/>
  <c r="AC51" i="2"/>
  <c r="AG51" i="2"/>
  <c r="AD51" i="2"/>
  <c r="AH51" i="2"/>
  <c r="AC47" i="2"/>
  <c r="AD47" i="2"/>
  <c r="AH47" i="2"/>
  <c r="AG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G98" i="3"/>
  <c r="F87" i="2"/>
  <c r="AH87" i="2"/>
  <c r="AC87" i="2"/>
  <c r="AD87" i="2"/>
  <c r="AG87" i="2"/>
  <c r="AA94" i="3"/>
  <c r="G80" i="2"/>
  <c r="AG80" i="2"/>
  <c r="AH80" i="2"/>
  <c r="AD80" i="2"/>
  <c r="AC80" i="2"/>
  <c r="O73" i="2"/>
  <c r="AH73" i="2"/>
  <c r="AG73" i="2"/>
  <c r="AC73" i="2"/>
  <c r="AD73" i="2"/>
  <c r="O67" i="2"/>
  <c r="AC67" i="2"/>
  <c r="AH67" i="2"/>
  <c r="AD67" i="2"/>
  <c r="AG67" i="2"/>
  <c r="O62" i="2"/>
  <c r="AD62" i="2"/>
  <c r="AH62" i="2"/>
  <c r="AG62" i="2"/>
  <c r="AC62" i="2"/>
  <c r="AG56" i="2"/>
  <c r="AD56" i="2"/>
  <c r="AC56" i="2"/>
  <c r="AH56" i="2"/>
  <c r="W50" i="2"/>
  <c r="AD50" i="2"/>
  <c r="AG50" i="2"/>
  <c r="AC50" i="2"/>
  <c r="AH50" i="2"/>
  <c r="U43" i="2"/>
  <c r="AG43" i="2"/>
  <c r="AD43" i="2"/>
  <c r="AC43" i="2"/>
  <c r="AH43" i="2"/>
  <c r="AC31" i="2"/>
  <c r="AH31" i="2"/>
  <c r="AG31" i="2"/>
  <c r="AD31" i="2"/>
  <c r="AG4" i="2"/>
  <c r="AC4" i="2"/>
  <c r="AH4" i="2"/>
  <c r="AD4" i="2"/>
  <c r="AH89" i="2"/>
  <c r="AG89" i="2"/>
  <c r="AD89" i="2"/>
  <c r="AC89" i="2"/>
  <c r="AA96" i="3"/>
  <c r="O85" i="2"/>
  <c r="AH85" i="2"/>
  <c r="AD85" i="2"/>
  <c r="AC85" i="2"/>
  <c r="AG85" i="2"/>
  <c r="W82" i="2"/>
  <c r="AD82" i="2"/>
  <c r="AG82" i="2"/>
  <c r="AH82" i="2"/>
  <c r="AC82" i="2"/>
  <c r="AD78" i="2"/>
  <c r="AH78" i="2"/>
  <c r="AC78" i="2"/>
  <c r="AG78" i="2"/>
  <c r="F75" i="2"/>
  <c r="AG75" i="2"/>
  <c r="AD75" i="2"/>
  <c r="AC75" i="2"/>
  <c r="AH75" i="2"/>
  <c r="AH71" i="2"/>
  <c r="AC71" i="2"/>
  <c r="AG71" i="2"/>
  <c r="AD71" i="2"/>
  <c r="AH69" i="2"/>
  <c r="AD69" i="2"/>
  <c r="AC69" i="2"/>
  <c r="AG69" i="2"/>
  <c r="T65" i="2"/>
  <c r="Q63" i="2"/>
  <c r="W60" i="2"/>
  <c r="AG60" i="2"/>
  <c r="AH60" i="2"/>
  <c r="AC60" i="2"/>
  <c r="AD60" i="2"/>
  <c r="F57" i="2"/>
  <c r="AH57" i="2"/>
  <c r="AG57" i="2"/>
  <c r="AD57" i="2"/>
  <c r="AC57" i="2"/>
  <c r="S54" i="2"/>
  <c r="W51" i="2"/>
  <c r="S48" i="2"/>
  <c r="AG48" i="2"/>
  <c r="AH48" i="2"/>
  <c r="AD48" i="2"/>
  <c r="AC48" i="2"/>
  <c r="I47" i="2"/>
  <c r="AG54" i="3"/>
  <c r="L45" i="2"/>
  <c r="AH45" i="2"/>
  <c r="AC45" i="2"/>
  <c r="AG45" i="2"/>
  <c r="AD45" i="2"/>
  <c r="O42" i="2"/>
  <c r="AD42" i="2"/>
  <c r="AC42" i="2"/>
  <c r="AH42" i="2"/>
  <c r="AG42" i="2"/>
  <c r="AG49" i="3"/>
  <c r="G38" i="2"/>
  <c r="AD38" i="2"/>
  <c r="AC38" i="2"/>
  <c r="AH38" i="2"/>
  <c r="AG38" i="2"/>
  <c r="I37" i="2"/>
  <c r="AH37" i="2"/>
  <c r="AD37" i="2"/>
  <c r="AC37" i="2"/>
  <c r="AG37" i="2"/>
  <c r="AG44" i="3"/>
  <c r="G33" i="2"/>
  <c r="AH33" i="2"/>
  <c r="AG33" i="2"/>
  <c r="AD33" i="2"/>
  <c r="AC33" i="2"/>
  <c r="U29" i="2"/>
  <c r="AH29" i="2"/>
  <c r="AD29" i="2"/>
  <c r="AG29" i="2"/>
  <c r="AC29" i="2"/>
  <c r="W25" i="2"/>
  <c r="AH25" i="2"/>
  <c r="AG25" i="2"/>
  <c r="AC25" i="2"/>
  <c r="AD25" i="2"/>
  <c r="F23" i="2"/>
  <c r="H23" i="2"/>
  <c r="AH23" i="2"/>
  <c r="AD23" i="2"/>
  <c r="AC23" i="2"/>
  <c r="AG23" i="2"/>
  <c r="G21" i="2"/>
  <c r="AH21" i="2"/>
  <c r="AD21" i="2"/>
  <c r="AG21" i="2"/>
  <c r="AC21" i="2"/>
  <c r="G17" i="2"/>
  <c r="AH17" i="2"/>
  <c r="AD17" i="2"/>
  <c r="AG17" i="2"/>
  <c r="AC17" i="2"/>
  <c r="AH13" i="2"/>
  <c r="AG13" i="2"/>
  <c r="AD13" i="2"/>
  <c r="AC13" i="2"/>
  <c r="AD10" i="2"/>
  <c r="AH10" i="2"/>
  <c r="AG10" i="2"/>
  <c r="AC10" i="2"/>
  <c r="Z6" i="2"/>
  <c r="AD6" i="2"/>
  <c r="AG6" i="2"/>
  <c r="AH6" i="2"/>
  <c r="AC6" i="2"/>
  <c r="AH3" i="2"/>
  <c r="AC3" i="2"/>
  <c r="AG3" i="2"/>
  <c r="AD3" i="2"/>
  <c r="O14" i="2"/>
  <c r="I14" i="2"/>
  <c r="U13" i="2"/>
  <c r="O12" i="2"/>
  <c r="I11" i="2"/>
  <c r="S10" i="2"/>
  <c r="I9" i="2"/>
  <c r="AA16" i="3"/>
  <c r="W9" i="2"/>
  <c r="J11" i="5"/>
  <c r="D10" i="5"/>
  <c r="V13" i="5"/>
  <c r="V8" i="5"/>
  <c r="F7" i="2"/>
  <c r="H7" i="2"/>
  <c r="X4" i="2"/>
  <c r="V10" i="5"/>
  <c r="G2" i="2"/>
  <c r="V12" i="5"/>
  <c r="V9" i="5"/>
  <c r="P11" i="5"/>
  <c r="G8" i="2"/>
  <c r="B5" i="2"/>
  <c r="B3" i="2"/>
  <c r="V11" i="5"/>
  <c r="P12" i="5"/>
  <c r="J12" i="5"/>
  <c r="J8" i="5"/>
  <c r="D11" i="5"/>
  <c r="J9" i="5"/>
  <c r="J10" i="5"/>
  <c r="D13" i="5"/>
  <c r="P13" i="5"/>
  <c r="D12" i="5"/>
  <c r="E13" i="5"/>
  <c r="D9" i="5"/>
  <c r="D8" i="5"/>
  <c r="J13" i="5"/>
  <c r="W84" i="2"/>
  <c r="U75" i="2"/>
  <c r="L75" i="2"/>
  <c r="O75" i="2"/>
  <c r="S84" i="2"/>
  <c r="Z75" i="2"/>
  <c r="R75" i="2"/>
  <c r="I75" i="2"/>
  <c r="S21" i="2"/>
  <c r="Q85" i="2"/>
  <c r="L84" i="2"/>
  <c r="W75" i="2"/>
  <c r="Q75" i="2"/>
  <c r="H75" i="2"/>
  <c r="T57" i="2"/>
  <c r="V53" i="2"/>
  <c r="S41" i="2"/>
  <c r="O21" i="2"/>
  <c r="S12" i="2"/>
  <c r="R7" i="2"/>
  <c r="V91" i="2"/>
  <c r="U89" i="2"/>
  <c r="U33" i="2"/>
  <c r="R19" i="2"/>
  <c r="Q9" i="2"/>
  <c r="O91" i="2"/>
  <c r="S89" i="2"/>
  <c r="S70" i="2"/>
  <c r="W69" i="2"/>
  <c r="Y66" i="2"/>
  <c r="W47" i="2"/>
  <c r="M47" i="2"/>
  <c r="Y37" i="2"/>
  <c r="O37" i="2"/>
  <c r="S33" i="2"/>
  <c r="H19" i="2"/>
  <c r="O9" i="2"/>
  <c r="V7" i="2"/>
  <c r="W65" i="2"/>
  <c r="W61" i="2"/>
  <c r="W58" i="2"/>
  <c r="W54" i="2"/>
  <c r="M53" i="2"/>
  <c r="S51" i="2"/>
  <c r="R47" i="2"/>
  <c r="G47" i="2"/>
  <c r="U37" i="2"/>
  <c r="G37" i="2"/>
  <c r="O28" i="2"/>
  <c r="V23" i="2"/>
  <c r="I23" i="2"/>
  <c r="AG30" i="3"/>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AG40" i="3"/>
  <c r="U23" i="2"/>
  <c r="L23" i="2"/>
  <c r="S22" i="2"/>
  <c r="V19" i="2"/>
  <c r="W14" i="2"/>
  <c r="Y11" i="2"/>
  <c r="G11" i="2"/>
  <c r="X9" i="2"/>
  <c r="S9" i="2"/>
  <c r="G9" i="2"/>
  <c r="W91" i="2"/>
  <c r="Q91" i="2"/>
  <c r="H91" i="2"/>
  <c r="W83" i="2"/>
  <c r="G83" i="2"/>
  <c r="O78" i="2"/>
  <c r="Y69" i="2"/>
  <c r="G69" i="2"/>
  <c r="S67" i="2"/>
  <c r="O59" i="2"/>
  <c r="W53" i="2"/>
  <c r="Q53" i="2"/>
  <c r="G53" i="2"/>
  <c r="U41" i="2"/>
  <c r="I41" i="2"/>
  <c r="AG48" i="3"/>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G91" i="2"/>
  <c r="O87" i="2"/>
  <c r="V83" i="2"/>
  <c r="Q83" i="2"/>
  <c r="I83" i="2"/>
  <c r="B83" i="2"/>
  <c r="S81" i="2"/>
  <c r="W77" i="2"/>
  <c r="S76" i="2"/>
  <c r="Y75" i="2"/>
  <c r="S75" i="2"/>
  <c r="M75" i="2"/>
  <c r="G75" i="2"/>
  <c r="W72" i="2"/>
  <c r="V69" i="2"/>
  <c r="Q69" i="2"/>
  <c r="I69" i="2"/>
  <c r="B69" i="2"/>
  <c r="L67" i="2"/>
  <c r="W62" i="2"/>
  <c r="Z61" i="2"/>
  <c r="U61" i="2"/>
  <c r="O61" i="2"/>
  <c r="H61" i="2"/>
  <c r="W55" i="2"/>
  <c r="U51" i="2"/>
  <c r="I51" i="2"/>
  <c r="W42" i="2"/>
  <c r="Y41" i="2"/>
  <c r="Q41" i="2"/>
  <c r="Y39" i="2"/>
  <c r="R39" i="2"/>
  <c r="I39" i="2"/>
  <c r="AG46" i="3"/>
  <c r="Z35" i="2"/>
  <c r="S30" i="2"/>
  <c r="W27" i="2"/>
  <c r="O25" i="2"/>
  <c r="Y23" i="2"/>
  <c r="S23" i="2"/>
  <c r="M23" i="2"/>
  <c r="G23" i="2"/>
  <c r="Y21" i="2"/>
  <c r="Q21" i="2"/>
  <c r="O17" i="2"/>
  <c r="I12" i="2"/>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G61" i="2"/>
  <c r="W56" i="2"/>
  <c r="O44" i="2"/>
  <c r="S42" i="2"/>
  <c r="W39" i="2"/>
  <c r="Q39" i="2"/>
  <c r="G39" i="2"/>
  <c r="W36" i="2"/>
  <c r="M35" i="2"/>
  <c r="I30" i="2"/>
  <c r="AG37" i="3"/>
  <c r="W28" i="2"/>
  <c r="I17" i="2"/>
  <c r="AG24" i="3"/>
  <c r="S11" i="2"/>
  <c r="W8" i="2"/>
  <c r="X5" i="2"/>
  <c r="G74" i="2"/>
  <c r="W74" i="2"/>
  <c r="G71" i="2"/>
  <c r="Q71" i="2"/>
  <c r="F27" i="2"/>
  <c r="H27" i="2"/>
  <c r="J27" i="2"/>
  <c r="P27" i="2"/>
  <c r="T27" i="2"/>
  <c r="X27" i="2"/>
  <c r="M27" i="2"/>
  <c r="R27" i="2"/>
  <c r="V27" i="2"/>
  <c r="Z27" i="2"/>
  <c r="G24" i="2"/>
  <c r="O24" i="2"/>
  <c r="I24" i="2"/>
  <c r="AG31" i="3"/>
  <c r="U24" i="2"/>
  <c r="I15" i="2"/>
  <c r="W15" i="2"/>
  <c r="O15" i="2"/>
  <c r="W89" i="2"/>
  <c r="L89" i="2"/>
  <c r="Q88" i="2"/>
  <c r="T87" i="2"/>
  <c r="J87" i="2"/>
  <c r="W86" i="2"/>
  <c r="W85" i="2"/>
  <c r="U84" i="2"/>
  <c r="I84" i="2"/>
  <c r="O81" i="2"/>
  <c r="W80" i="2"/>
  <c r="W79" i="2"/>
  <c r="S78" i="2"/>
  <c r="Q77" i="2"/>
  <c r="U76" i="2"/>
  <c r="I76" i="2"/>
  <c r="I72" i="2"/>
  <c r="S72" i="2"/>
  <c r="I70" i="2"/>
  <c r="U70" i="2"/>
  <c r="W66" i="2"/>
  <c r="G63" i="2"/>
  <c r="G59" i="2"/>
  <c r="I59" i="2"/>
  <c r="U59" i="2"/>
  <c r="I54" i="2"/>
  <c r="U54" i="2"/>
  <c r="O54" i="2"/>
  <c r="G48" i="2"/>
  <c r="O48" i="2"/>
  <c r="W48" i="2"/>
  <c r="F41" i="2"/>
  <c r="H41" i="2"/>
  <c r="J41" i="2"/>
  <c r="P41" i="2"/>
  <c r="T41" i="2"/>
  <c r="X41" i="2"/>
  <c r="M41" i="2"/>
  <c r="R41" i="2"/>
  <c r="V41" i="2"/>
  <c r="Z41" i="2"/>
  <c r="G29" i="2"/>
  <c r="L29" i="2"/>
  <c r="U27" i="2"/>
  <c r="L27" i="2"/>
  <c r="W24" i="2"/>
  <c r="G20" i="2"/>
  <c r="L20" i="2"/>
  <c r="W16" i="2"/>
  <c r="F11" i="2"/>
  <c r="H11" i="2"/>
  <c r="J11" i="2"/>
  <c r="P11" i="2"/>
  <c r="T11" i="2"/>
  <c r="X11" i="2"/>
  <c r="M11" i="2"/>
  <c r="R11" i="2"/>
  <c r="V11" i="2"/>
  <c r="Z11" i="2"/>
  <c r="I6" i="2"/>
  <c r="S6" i="2"/>
  <c r="S87" i="2"/>
  <c r="I87" i="2"/>
  <c r="S86" i="2"/>
  <c r="W81" i="2"/>
  <c r="L81" i="2"/>
  <c r="Q80" i="2"/>
  <c r="Q74" i="2"/>
  <c r="J73" i="2"/>
  <c r="W73" i="2"/>
  <c r="W71" i="2"/>
  <c r="O66" i="2"/>
  <c r="I45" i="2"/>
  <c r="AG52" i="3"/>
  <c r="U45" i="2"/>
  <c r="O45" i="2"/>
  <c r="L43" i="2"/>
  <c r="G28" i="2"/>
  <c r="Q28" i="2"/>
  <c r="Y28" i="2"/>
  <c r="L28" i="2"/>
  <c r="U28" i="2"/>
  <c r="S27" i="2"/>
  <c r="I27" i="2"/>
  <c r="I26" i="2"/>
  <c r="AG33" i="3"/>
  <c r="O26" i="2"/>
  <c r="W26" i="2"/>
  <c r="S24" i="2"/>
  <c r="G13" i="2"/>
  <c r="L13" i="2"/>
  <c r="W90" i="2"/>
  <c r="X87" i="2"/>
  <c r="P87" i="2"/>
  <c r="O86" i="2"/>
  <c r="O84" i="2"/>
  <c r="U81" i="2"/>
  <c r="I81" i="2"/>
  <c r="O80" i="2"/>
  <c r="O76" i="2"/>
  <c r="O74" i="2"/>
  <c r="O71" i="2"/>
  <c r="G67" i="2"/>
  <c r="I67" i="2"/>
  <c r="U67" i="2"/>
  <c r="G66" i="2"/>
  <c r="W63" i="2"/>
  <c r="I62" i="2"/>
  <c r="U62" i="2"/>
  <c r="S49" i="2"/>
  <c r="W49" i="2"/>
  <c r="W45" i="2"/>
  <c r="G42" i="2"/>
  <c r="Q42" i="2"/>
  <c r="Y42" i="2"/>
  <c r="L42" i="2"/>
  <c r="U42" i="2"/>
  <c r="G40" i="2"/>
  <c r="O40" i="2"/>
  <c r="W40" i="2"/>
  <c r="F35" i="2"/>
  <c r="R35" i="2"/>
  <c r="H35" i="2"/>
  <c r="W35" i="2"/>
  <c r="S31" i="2"/>
  <c r="W31" i="2"/>
  <c r="S28" i="2"/>
  <c r="Y27" i="2"/>
  <c r="Q27" i="2"/>
  <c r="G27" i="2"/>
  <c r="L24" i="2"/>
  <c r="S15" i="2"/>
  <c r="G12" i="2"/>
  <c r="Q12" i="2"/>
  <c r="Y12" i="2"/>
  <c r="L12" i="2"/>
  <c r="U12" i="2"/>
  <c r="I10" i="2"/>
  <c r="O10" i="2"/>
  <c r="W10" i="2"/>
  <c r="W57" i="2"/>
  <c r="J57" i="2"/>
  <c r="S56" i="2"/>
  <c r="Z53" i="2"/>
  <c r="U53" i="2"/>
  <c r="O53" i="2"/>
  <c r="H53" i="2"/>
  <c r="Z47" i="2"/>
  <c r="U47" i="2"/>
  <c r="O47" i="2"/>
  <c r="W44" i="2"/>
  <c r="Z39" i="2"/>
  <c r="U39" i="2"/>
  <c r="O39" i="2"/>
  <c r="H39" i="2"/>
  <c r="S37" i="2"/>
  <c r="U36" i="2"/>
  <c r="W33" i="2"/>
  <c r="L33" i="2"/>
  <c r="Z19" i="2"/>
  <c r="M19" i="2"/>
  <c r="W17" i="2"/>
  <c r="L17" i="2"/>
  <c r="Z9" i="2"/>
  <c r="V9" i="2"/>
  <c r="R9" i="2"/>
  <c r="U8" i="2"/>
  <c r="T5" i="2"/>
  <c r="P10" i="5"/>
  <c r="U5" i="2"/>
  <c r="L5" i="2"/>
  <c r="P9" i="5"/>
  <c r="P8" i="5"/>
  <c r="P5" i="2"/>
  <c r="J5" i="2"/>
  <c r="W5" i="2"/>
  <c r="S5" i="2"/>
  <c r="I5" i="2"/>
  <c r="Z5" i="2"/>
  <c r="V5" i="2"/>
  <c r="M5" i="2"/>
  <c r="G5" i="2"/>
  <c r="G87" i="2"/>
  <c r="L87" i="2"/>
  <c r="Q87" i="2"/>
  <c r="U87" i="2"/>
  <c r="Y87" i="2"/>
  <c r="B87" i="2"/>
  <c r="H87" i="2"/>
  <c r="M87" i="2"/>
  <c r="R87" i="2"/>
  <c r="V87" i="2"/>
  <c r="Z87" i="2"/>
  <c r="O82" i="2"/>
  <c r="S82" i="2"/>
  <c r="I66" i="2"/>
  <c r="S66" i="2"/>
  <c r="L66" i="2"/>
  <c r="U66" i="2"/>
  <c r="I63" i="2"/>
  <c r="S63" i="2"/>
  <c r="L63" i="2"/>
  <c r="U63" i="2"/>
  <c r="F52" i="2"/>
  <c r="O52" i="2"/>
  <c r="I52" i="2"/>
  <c r="S52" i="2"/>
  <c r="O34" i="2"/>
  <c r="I34" i="2"/>
  <c r="AG41" i="3"/>
  <c r="S34" i="2"/>
  <c r="I25" i="2"/>
  <c r="S25" i="2"/>
  <c r="Y25" i="2"/>
  <c r="L25" i="2"/>
  <c r="U25" i="2"/>
  <c r="G25" i="2"/>
  <c r="Q25" i="2"/>
  <c r="I16" i="2"/>
  <c r="AG23" i="3"/>
  <c r="S16" i="2"/>
  <c r="Y16" i="2"/>
  <c r="Q16" i="2"/>
  <c r="L16" i="2"/>
  <c r="U16" i="2"/>
  <c r="G16" i="2"/>
  <c r="Y80" i="2"/>
  <c r="T79" i="2"/>
  <c r="Y77" i="2"/>
  <c r="Y74" i="2"/>
  <c r="T73" i="2"/>
  <c r="Y71" i="2"/>
  <c r="S65" i="2"/>
  <c r="X57" i="2"/>
  <c r="P57" i="2"/>
  <c r="P4" i="2"/>
  <c r="P2" i="2"/>
  <c r="L2" i="2"/>
  <c r="G79" i="2"/>
  <c r="L79" i="2"/>
  <c r="Q79" i="2"/>
  <c r="U79" i="2"/>
  <c r="Y79" i="2"/>
  <c r="B79" i="2"/>
  <c r="H79" i="2"/>
  <c r="M79" i="2"/>
  <c r="R79" i="2"/>
  <c r="V79" i="2"/>
  <c r="Z79" i="2"/>
  <c r="G73" i="2"/>
  <c r="L73" i="2"/>
  <c r="Q73" i="2"/>
  <c r="U73" i="2"/>
  <c r="Y73" i="2"/>
  <c r="B73" i="2"/>
  <c r="H73" i="2"/>
  <c r="M73" i="2"/>
  <c r="R73" i="2"/>
  <c r="V73" i="2"/>
  <c r="Z73" i="2"/>
  <c r="O68" i="2"/>
  <c r="S68" i="2"/>
  <c r="I58" i="2"/>
  <c r="S58" i="2"/>
  <c r="L58" i="2"/>
  <c r="U58" i="2"/>
  <c r="I55" i="2"/>
  <c r="S55" i="2"/>
  <c r="L55" i="2"/>
  <c r="U55" i="2"/>
  <c r="G49" i="2"/>
  <c r="L49" i="2"/>
  <c r="Q49" i="2"/>
  <c r="U49" i="2"/>
  <c r="Y49" i="2"/>
  <c r="F49" i="2"/>
  <c r="J49" i="2"/>
  <c r="T49" i="2"/>
  <c r="X49" i="2"/>
  <c r="B49" i="2"/>
  <c r="H49" i="2"/>
  <c r="M49" i="2"/>
  <c r="R49" i="2"/>
  <c r="V49" i="2"/>
  <c r="Z49" i="2"/>
  <c r="P49" i="2"/>
  <c r="G31" i="2"/>
  <c r="L31" i="2"/>
  <c r="Q31" i="2"/>
  <c r="U31" i="2"/>
  <c r="Y31" i="2"/>
  <c r="F31" i="2"/>
  <c r="P31" i="2"/>
  <c r="H31" i="2"/>
  <c r="M31" i="2"/>
  <c r="R31" i="2"/>
  <c r="V31" i="2"/>
  <c r="Z31" i="2"/>
  <c r="J31" i="2"/>
  <c r="T31" i="2"/>
  <c r="X31" i="2"/>
  <c r="I88" i="2"/>
  <c r="S88" i="2"/>
  <c r="L88" i="2"/>
  <c r="U88" i="2"/>
  <c r="I85" i="2"/>
  <c r="S85" i="2"/>
  <c r="L85" i="2"/>
  <c r="U85" i="2"/>
  <c r="G65" i="2"/>
  <c r="L65" i="2"/>
  <c r="Q65" i="2"/>
  <c r="U65" i="2"/>
  <c r="Y65" i="2"/>
  <c r="B65" i="2"/>
  <c r="H65" i="2"/>
  <c r="M65" i="2"/>
  <c r="R65" i="2"/>
  <c r="V65" i="2"/>
  <c r="Z65" i="2"/>
  <c r="O60" i="2"/>
  <c r="S60" i="2"/>
  <c r="I50" i="2"/>
  <c r="AG57" i="3"/>
  <c r="S50" i="2"/>
  <c r="G50" i="2"/>
  <c r="Y50" i="2"/>
  <c r="L50" i="2"/>
  <c r="U50" i="2"/>
  <c r="Q50" i="2"/>
  <c r="I32" i="2"/>
  <c r="AG39" i="3"/>
  <c r="S32" i="2"/>
  <c r="G32" i="2"/>
  <c r="Q32" i="2"/>
  <c r="L32" i="2"/>
  <c r="U32" i="2"/>
  <c r="Y32" i="2"/>
  <c r="O18" i="2"/>
  <c r="I18" i="2"/>
  <c r="AG25" i="3"/>
  <c r="S18" i="2"/>
  <c r="X79" i="2"/>
  <c r="P79" i="2"/>
  <c r="F79" i="2"/>
  <c r="X73" i="2"/>
  <c r="P73" i="2"/>
  <c r="F73" i="2"/>
  <c r="I68" i="2"/>
  <c r="Y58" i="2"/>
  <c r="G58" i="2"/>
  <c r="Y55" i="2"/>
  <c r="G55" i="2"/>
  <c r="I49" i="2"/>
  <c r="AG56" i="3"/>
  <c r="I31" i="2"/>
  <c r="AG38" i="3"/>
  <c r="O90" i="2"/>
  <c r="S90" i="2"/>
  <c r="I80" i="2"/>
  <c r="S80" i="2"/>
  <c r="L80" i="2"/>
  <c r="U80" i="2"/>
  <c r="I77" i="2"/>
  <c r="S77" i="2"/>
  <c r="L77" i="2"/>
  <c r="U77" i="2"/>
  <c r="I74" i="2"/>
  <c r="S74" i="2"/>
  <c r="L74" i="2"/>
  <c r="U74" i="2"/>
  <c r="I71" i="2"/>
  <c r="S71" i="2"/>
  <c r="L71" i="2"/>
  <c r="U71" i="2"/>
  <c r="G57" i="2"/>
  <c r="L57" i="2"/>
  <c r="Q57" i="2"/>
  <c r="U57" i="2"/>
  <c r="Y57" i="2"/>
  <c r="B57" i="2"/>
  <c r="H57" i="2"/>
  <c r="M57" i="2"/>
  <c r="R57" i="2"/>
  <c r="V57" i="2"/>
  <c r="Z57" i="2"/>
  <c r="G46" i="2"/>
  <c r="O46" i="2"/>
  <c r="S46" i="2"/>
  <c r="I46" i="2"/>
  <c r="AG53" i="3"/>
  <c r="G15" i="2"/>
  <c r="L15" i="2"/>
  <c r="Q15" i="2"/>
  <c r="U15" i="2"/>
  <c r="Y15" i="2"/>
  <c r="T15" i="2"/>
  <c r="F15" i="2"/>
  <c r="J15" i="2"/>
  <c r="P15" i="2"/>
  <c r="X15" i="2"/>
  <c r="H15" i="2"/>
  <c r="M15" i="2"/>
  <c r="R15" i="2"/>
  <c r="V15" i="2"/>
  <c r="Z15" i="2"/>
  <c r="B4" i="2"/>
  <c r="M4" i="2"/>
  <c r="V4" i="2"/>
  <c r="Z4" i="2"/>
  <c r="Q4" i="2"/>
  <c r="U4" i="2"/>
  <c r="Y4" i="2"/>
  <c r="J4" i="2"/>
  <c r="W4" i="2"/>
  <c r="Y88" i="2"/>
  <c r="G88" i="2"/>
  <c r="Y85" i="2"/>
  <c r="G85" i="2"/>
  <c r="S79" i="2"/>
  <c r="I79" i="2"/>
  <c r="S73" i="2"/>
  <c r="I73" i="2"/>
  <c r="W68" i="2"/>
  <c r="X65" i="2"/>
  <c r="P65" i="2"/>
  <c r="F65" i="2"/>
  <c r="I60" i="2"/>
  <c r="O58" i="2"/>
  <c r="O55" i="2"/>
  <c r="O50" i="2"/>
  <c r="O49" i="2"/>
  <c r="O32" i="2"/>
  <c r="O31" i="2"/>
  <c r="W18" i="2"/>
  <c r="S19" i="2"/>
  <c r="I19" i="2"/>
  <c r="AG26" i="3"/>
  <c r="O8" i="2"/>
  <c r="S7" i="2"/>
  <c r="X91" i="2"/>
  <c r="T91" i="2"/>
  <c r="P91" i="2"/>
  <c r="J91" i="2"/>
  <c r="F91" i="2"/>
  <c r="Y89" i="2"/>
  <c r="Q89" i="2"/>
  <c r="G89" i="2"/>
  <c r="I86" i="2"/>
  <c r="Y84" i="2"/>
  <c r="Q84" i="2"/>
  <c r="G84" i="2"/>
  <c r="X83" i="2"/>
  <c r="T83" i="2"/>
  <c r="P83" i="2"/>
  <c r="J83" i="2"/>
  <c r="F83" i="2"/>
  <c r="Y81" i="2"/>
  <c r="Q81" i="2"/>
  <c r="G81" i="2"/>
  <c r="I78" i="2"/>
  <c r="Y76" i="2"/>
  <c r="Q76" i="2"/>
  <c r="G76" i="2"/>
  <c r="X75" i="2"/>
  <c r="T75" i="2"/>
  <c r="P75" i="2"/>
  <c r="J75" i="2"/>
  <c r="Y70" i="2"/>
  <c r="Q70" i="2"/>
  <c r="G70" i="2"/>
  <c r="X69" i="2"/>
  <c r="T69" i="2"/>
  <c r="P69" i="2"/>
  <c r="J69" i="2"/>
  <c r="F69" i="2"/>
  <c r="Y67" i="2"/>
  <c r="Q67" i="2"/>
  <c r="Y62" i="2"/>
  <c r="Q62" i="2"/>
  <c r="G62" i="2"/>
  <c r="X61" i="2"/>
  <c r="T61" i="2"/>
  <c r="P61" i="2"/>
  <c r="J61" i="2"/>
  <c r="F61" i="2"/>
  <c r="Y59" i="2"/>
  <c r="Q59" i="2"/>
  <c r="I56" i="2"/>
  <c r="Y54" i="2"/>
  <c r="Q54" i="2"/>
  <c r="G54" i="2"/>
  <c r="X53" i="2"/>
  <c r="T53" i="2"/>
  <c r="P53" i="2"/>
  <c r="J53" i="2"/>
  <c r="F53" i="2"/>
  <c r="Y51" i="2"/>
  <c r="Q51" i="2"/>
  <c r="G51" i="2"/>
  <c r="I48" i="2"/>
  <c r="AG55" i="3"/>
  <c r="X47" i="2"/>
  <c r="T47" i="2"/>
  <c r="P47" i="2"/>
  <c r="J47" i="2"/>
  <c r="F47" i="2"/>
  <c r="H47" i="2"/>
  <c r="Y45" i="2"/>
  <c r="Q45" i="2"/>
  <c r="G45" i="2"/>
  <c r="S43" i="2"/>
  <c r="I43" i="2"/>
  <c r="AG50" i="3"/>
  <c r="I40" i="2"/>
  <c r="AG47" i="3"/>
  <c r="X39" i="2"/>
  <c r="T39" i="2"/>
  <c r="P39" i="2"/>
  <c r="J39" i="2"/>
  <c r="O38" i="2"/>
  <c r="S36" i="2"/>
  <c r="I36" i="2"/>
  <c r="AG43" i="3"/>
  <c r="Y35" i="2"/>
  <c r="U35" i="2"/>
  <c r="Q35" i="2"/>
  <c r="L35" i="2"/>
  <c r="G35" i="2"/>
  <c r="Y33" i="2"/>
  <c r="Q33" i="2"/>
  <c r="S29" i="2"/>
  <c r="I29" i="2"/>
  <c r="AG36" i="3"/>
  <c r="Y24" i="2"/>
  <c r="Q24" i="2"/>
  <c r="X23" i="2"/>
  <c r="T23" i="2"/>
  <c r="P23" i="2"/>
  <c r="J23" i="2"/>
  <c r="O22" i="2"/>
  <c r="S20" i="2"/>
  <c r="I20" i="2"/>
  <c r="AG27" i="3"/>
  <c r="Y19" i="2"/>
  <c r="U19" i="2"/>
  <c r="Q19" i="2"/>
  <c r="L19" i="2"/>
  <c r="G19" i="2"/>
  <c r="Y17" i="2"/>
  <c r="Q17" i="2"/>
  <c r="S13" i="2"/>
  <c r="I13" i="2"/>
  <c r="S8" i="2"/>
  <c r="I8" i="2"/>
  <c r="Y7" i="2"/>
  <c r="U7" i="2"/>
  <c r="Q7" i="2"/>
  <c r="L7" i="2"/>
  <c r="G7" i="2"/>
  <c r="Y6" i="2"/>
  <c r="O6" i="2"/>
  <c r="X3" i="2"/>
  <c r="P3" i="2"/>
  <c r="W43" i="2"/>
  <c r="O43" i="2"/>
  <c r="W38" i="2"/>
  <c r="O36" i="2"/>
  <c r="W29" i="2"/>
  <c r="O29" i="2"/>
  <c r="W22" i="2"/>
  <c r="W20" i="2"/>
  <c r="O20" i="2"/>
  <c r="O19" i="2"/>
  <c r="W13" i="2"/>
  <c r="O13" i="2"/>
  <c r="S35" i="2"/>
  <c r="O35" i="2"/>
  <c r="I35" i="2"/>
  <c r="AG42" i="3"/>
  <c r="W7" i="2"/>
  <c r="O7" i="2"/>
  <c r="I7" i="2"/>
  <c r="W6" i="2"/>
  <c r="Y43" i="2"/>
  <c r="Q43" i="2"/>
  <c r="G43" i="2"/>
  <c r="I38" i="2"/>
  <c r="AG45" i="3"/>
  <c r="Y36" i="2"/>
  <c r="Q36" i="2"/>
  <c r="X35" i="2"/>
  <c r="T35" i="2"/>
  <c r="P35" i="2"/>
  <c r="J35" i="2"/>
  <c r="Y29" i="2"/>
  <c r="Q29" i="2"/>
  <c r="Y20" i="2"/>
  <c r="Q20" i="2"/>
  <c r="X19" i="2"/>
  <c r="T19" i="2"/>
  <c r="P19" i="2"/>
  <c r="J19" i="2"/>
  <c r="Y13" i="2"/>
  <c r="Q13" i="2"/>
  <c r="Y8" i="2"/>
  <c r="Q8" i="2"/>
  <c r="X7" i="2"/>
  <c r="T7" i="2"/>
  <c r="P7" i="2"/>
  <c r="J7" i="2"/>
  <c r="X6" i="2"/>
  <c r="J2" i="2"/>
  <c r="Y3" i="2"/>
  <c r="U3" i="2"/>
  <c r="Q3" i="2"/>
  <c r="I3" i="2"/>
  <c r="V3" i="2"/>
  <c r="G12" i="17"/>
  <c r="Z3" i="2"/>
  <c r="L3" i="2"/>
  <c r="B41" i="2"/>
  <c r="B39" i="2"/>
  <c r="B35" i="2"/>
  <c r="B31" i="2"/>
  <c r="B27" i="2"/>
  <c r="B23" i="2"/>
  <c r="B19" i="2"/>
  <c r="B15" i="2"/>
  <c r="B11" i="2"/>
  <c r="B7" i="2"/>
  <c r="B75" i="2"/>
  <c r="G72" i="2"/>
  <c r="L72" i="2"/>
  <c r="Q72" i="2"/>
  <c r="U72" i="2"/>
  <c r="Y72" i="2"/>
  <c r="B71" i="2"/>
  <c r="F71" i="2"/>
  <c r="H71" i="2"/>
  <c r="J71" i="2"/>
  <c r="M71" i="2"/>
  <c r="P71" i="2"/>
  <c r="R71" i="2"/>
  <c r="T71" i="2"/>
  <c r="V71" i="2"/>
  <c r="X71" i="2"/>
  <c r="Z71" i="2"/>
  <c r="G68" i="2"/>
  <c r="L68" i="2"/>
  <c r="Q68" i="2"/>
  <c r="U68" i="2"/>
  <c r="Y68" i="2"/>
  <c r="B67" i="2"/>
  <c r="F67" i="2"/>
  <c r="H67" i="2"/>
  <c r="J67" i="2"/>
  <c r="M67" i="2"/>
  <c r="P67" i="2"/>
  <c r="R67" i="2"/>
  <c r="T67" i="2"/>
  <c r="V67" i="2"/>
  <c r="X67" i="2"/>
  <c r="Z67" i="2"/>
  <c r="G64" i="2"/>
  <c r="L64" i="2"/>
  <c r="Q64" i="2"/>
  <c r="U64" i="2"/>
  <c r="Y64" i="2"/>
  <c r="B63" i="2"/>
  <c r="F63" i="2"/>
  <c r="H63" i="2"/>
  <c r="J63" i="2"/>
  <c r="M63" i="2"/>
  <c r="P63" i="2"/>
  <c r="R63" i="2"/>
  <c r="T63" i="2"/>
  <c r="V63" i="2"/>
  <c r="X63" i="2"/>
  <c r="Z63" i="2"/>
  <c r="G60" i="2"/>
  <c r="L60" i="2"/>
  <c r="Q60" i="2"/>
  <c r="U60" i="2"/>
  <c r="Y60" i="2"/>
  <c r="B59" i="2"/>
  <c r="F59" i="2"/>
  <c r="H59" i="2"/>
  <c r="J59" i="2"/>
  <c r="M59" i="2"/>
  <c r="P59" i="2"/>
  <c r="R59" i="2"/>
  <c r="T59" i="2"/>
  <c r="V59" i="2"/>
  <c r="X59" i="2"/>
  <c r="Z59" i="2"/>
  <c r="Y90" i="2"/>
  <c r="U90" i="2"/>
  <c r="Q90" i="2"/>
  <c r="L90" i="2"/>
  <c r="G90" i="2"/>
  <c r="Z89" i="2"/>
  <c r="X89" i="2"/>
  <c r="V89" i="2"/>
  <c r="T89" i="2"/>
  <c r="R89" i="2"/>
  <c r="P89" i="2"/>
  <c r="M89" i="2"/>
  <c r="J89" i="2"/>
  <c r="H89" i="2"/>
  <c r="F89" i="2"/>
  <c r="B89" i="2"/>
  <c r="Y86" i="2"/>
  <c r="U86" i="2"/>
  <c r="Q86" i="2"/>
  <c r="L86" i="2"/>
  <c r="G86" i="2"/>
  <c r="Z85" i="2"/>
  <c r="X85" i="2"/>
  <c r="V85" i="2"/>
  <c r="T85" i="2"/>
  <c r="R85" i="2"/>
  <c r="P85" i="2"/>
  <c r="M85" i="2"/>
  <c r="J85" i="2"/>
  <c r="H85" i="2"/>
  <c r="F85" i="2"/>
  <c r="B85" i="2"/>
  <c r="Y82" i="2"/>
  <c r="U82" i="2"/>
  <c r="Q82" i="2"/>
  <c r="L82" i="2"/>
  <c r="G82" i="2"/>
  <c r="Z81" i="2"/>
  <c r="X81" i="2"/>
  <c r="V81" i="2"/>
  <c r="T81" i="2"/>
  <c r="R81" i="2"/>
  <c r="P81" i="2"/>
  <c r="M81" i="2"/>
  <c r="J81" i="2"/>
  <c r="H81" i="2"/>
  <c r="F81" i="2"/>
  <c r="B81" i="2"/>
  <c r="Y78" i="2"/>
  <c r="U78" i="2"/>
  <c r="Q78" i="2"/>
  <c r="L78" i="2"/>
  <c r="G78" i="2"/>
  <c r="Z77" i="2"/>
  <c r="X77" i="2"/>
  <c r="V77" i="2"/>
  <c r="T77" i="2"/>
  <c r="R77" i="2"/>
  <c r="P77" i="2"/>
  <c r="M77" i="2"/>
  <c r="J77" i="2"/>
  <c r="H77" i="2"/>
  <c r="F77" i="2"/>
  <c r="B77" i="2"/>
  <c r="Y56" i="2"/>
  <c r="U56" i="2"/>
  <c r="Q56" i="2"/>
  <c r="L56" i="2"/>
  <c r="G56" i="2"/>
  <c r="Z55" i="2"/>
  <c r="X55" i="2"/>
  <c r="V55" i="2"/>
  <c r="T55" i="2"/>
  <c r="R55" i="2"/>
  <c r="P55" i="2"/>
  <c r="M55" i="2"/>
  <c r="J55" i="2"/>
  <c r="H55" i="2"/>
  <c r="F55" i="2"/>
  <c r="B55" i="2"/>
  <c r="Y52" i="2"/>
  <c r="U52" i="2"/>
  <c r="Q52" i="2"/>
  <c r="L52" i="2"/>
  <c r="G52" i="2"/>
  <c r="Z51" i="2"/>
  <c r="X51" i="2"/>
  <c r="V51" i="2"/>
  <c r="T51" i="2"/>
  <c r="R51" i="2"/>
  <c r="P51" i="2"/>
  <c r="M51" i="2"/>
  <c r="J51" i="2"/>
  <c r="H51" i="2"/>
  <c r="F51" i="2"/>
  <c r="B51" i="2"/>
  <c r="Y46" i="2"/>
  <c r="U46" i="2"/>
  <c r="Q46" i="2"/>
  <c r="L46" i="2"/>
  <c r="Z45" i="2"/>
  <c r="X45" i="2"/>
  <c r="V45" i="2"/>
  <c r="T45" i="2"/>
  <c r="R45" i="2"/>
  <c r="P45" i="2"/>
  <c r="M45" i="2"/>
  <c r="J45" i="2"/>
  <c r="F45" i="2"/>
  <c r="H45" i="2"/>
  <c r="B45" i="2"/>
  <c r="S44" i="2"/>
  <c r="I44" i="2"/>
  <c r="AG51" i="3"/>
  <c r="Z43" i="2"/>
  <c r="X43" i="2"/>
  <c r="V43" i="2"/>
  <c r="T43" i="2"/>
  <c r="R43" i="2"/>
  <c r="P43" i="2"/>
  <c r="M43" i="2"/>
  <c r="J43" i="2"/>
  <c r="F43" i="2"/>
  <c r="H43" i="2"/>
  <c r="B43" i="2"/>
  <c r="Y38" i="2"/>
  <c r="U38" i="2"/>
  <c r="Q38" i="2"/>
  <c r="L38" i="2"/>
  <c r="Z37" i="2"/>
  <c r="X37" i="2"/>
  <c r="V37" i="2"/>
  <c r="T37" i="2"/>
  <c r="R37" i="2"/>
  <c r="P37" i="2"/>
  <c r="M37" i="2"/>
  <c r="J37" i="2"/>
  <c r="F37" i="2"/>
  <c r="H37" i="2"/>
  <c r="B37" i="2"/>
  <c r="Y34" i="2"/>
  <c r="U34" i="2"/>
  <c r="Q34" i="2"/>
  <c r="L34" i="2"/>
  <c r="G34" i="2"/>
  <c r="Z33" i="2"/>
  <c r="X33" i="2"/>
  <c r="V33" i="2"/>
  <c r="T33" i="2"/>
  <c r="R33" i="2"/>
  <c r="P33" i="2"/>
  <c r="M33" i="2"/>
  <c r="J33" i="2"/>
  <c r="F33" i="2"/>
  <c r="H33" i="2"/>
  <c r="B33" i="2"/>
  <c r="Y30" i="2"/>
  <c r="U30" i="2"/>
  <c r="Q30" i="2"/>
  <c r="L30" i="2"/>
  <c r="G30" i="2"/>
  <c r="Z29" i="2"/>
  <c r="X29" i="2"/>
  <c r="V29" i="2"/>
  <c r="T29" i="2"/>
  <c r="R29" i="2"/>
  <c r="P29" i="2"/>
  <c r="M29" i="2"/>
  <c r="J29" i="2"/>
  <c r="F29" i="2"/>
  <c r="H29" i="2"/>
  <c r="B29" i="2"/>
  <c r="Y26" i="2"/>
  <c r="U26" i="2"/>
  <c r="Q26" i="2"/>
  <c r="L26" i="2"/>
  <c r="G26" i="2"/>
  <c r="Z25" i="2"/>
  <c r="X25" i="2"/>
  <c r="V25" i="2"/>
  <c r="T25" i="2"/>
  <c r="R25" i="2"/>
  <c r="P25" i="2"/>
  <c r="M25" i="2"/>
  <c r="J25" i="2"/>
  <c r="F25" i="2"/>
  <c r="H25" i="2"/>
  <c r="B25" i="2"/>
  <c r="Y22" i="2"/>
  <c r="U22" i="2"/>
  <c r="Q22" i="2"/>
  <c r="L22" i="2"/>
  <c r="G22" i="2"/>
  <c r="Z21" i="2"/>
  <c r="X21" i="2"/>
  <c r="V21" i="2"/>
  <c r="T21" i="2"/>
  <c r="R21" i="2"/>
  <c r="P21" i="2"/>
  <c r="M21" i="2"/>
  <c r="J21" i="2"/>
  <c r="F21" i="2"/>
  <c r="H21" i="2"/>
  <c r="B21" i="2"/>
  <c r="Y18" i="2"/>
  <c r="U18" i="2"/>
  <c r="Q18" i="2"/>
  <c r="L18" i="2"/>
  <c r="G18" i="2"/>
  <c r="Z17" i="2"/>
  <c r="X17" i="2"/>
  <c r="V17" i="2"/>
  <c r="T17" i="2"/>
  <c r="R17" i="2"/>
  <c r="P17" i="2"/>
  <c r="M17" i="2"/>
  <c r="J17" i="2"/>
  <c r="F17" i="2"/>
  <c r="H17" i="2"/>
  <c r="B17" i="2"/>
  <c r="Y14" i="2"/>
  <c r="U14" i="2"/>
  <c r="Q14" i="2"/>
  <c r="L14" i="2"/>
  <c r="G14" i="2"/>
  <c r="Z13" i="2"/>
  <c r="X13" i="2"/>
  <c r="V13" i="2"/>
  <c r="T13" i="2"/>
  <c r="R13" i="2"/>
  <c r="P13" i="2"/>
  <c r="M13" i="2"/>
  <c r="J13" i="2"/>
  <c r="F13" i="2"/>
  <c r="H13" i="2"/>
  <c r="B13" i="2"/>
  <c r="Y10" i="2"/>
  <c r="U10" i="2"/>
  <c r="Q10" i="2"/>
  <c r="L10" i="2"/>
  <c r="G10" i="2"/>
  <c r="P9" i="2"/>
  <c r="M9" i="2"/>
  <c r="J9" i="2"/>
  <c r="F9" i="2"/>
  <c r="H9" i="2"/>
  <c r="B9" i="2"/>
  <c r="U6" i="2"/>
  <c r="Q6" i="2"/>
  <c r="L6" i="2"/>
  <c r="G6" i="2"/>
  <c r="F5" i="2"/>
  <c r="H5" i="2"/>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c r="B36" i="2"/>
  <c r="Z34" i="2"/>
  <c r="X34" i="2"/>
  <c r="V34" i="2"/>
  <c r="T34" i="2"/>
  <c r="R34" i="2"/>
  <c r="P34" i="2"/>
  <c r="M34" i="2"/>
  <c r="J34" i="2"/>
  <c r="F34" i="2"/>
  <c r="H34" i="2"/>
  <c r="B34" i="2"/>
  <c r="Z32" i="2"/>
  <c r="X32" i="2"/>
  <c r="V32" i="2"/>
  <c r="T32" i="2"/>
  <c r="R32" i="2"/>
  <c r="P32" i="2"/>
  <c r="M32" i="2"/>
  <c r="J32" i="2"/>
  <c r="F32" i="2"/>
  <c r="H32" i="2"/>
  <c r="B32" i="2"/>
  <c r="Z30" i="2"/>
  <c r="X30" i="2"/>
  <c r="V30" i="2"/>
  <c r="T30" i="2"/>
  <c r="R30" i="2"/>
  <c r="P30" i="2"/>
  <c r="M30" i="2"/>
  <c r="J30" i="2"/>
  <c r="F30" i="2"/>
  <c r="H30" i="2"/>
  <c r="B30" i="2"/>
  <c r="Z28" i="2"/>
  <c r="X28" i="2"/>
  <c r="V28" i="2"/>
  <c r="T28" i="2"/>
  <c r="R28" i="2"/>
  <c r="P28" i="2"/>
  <c r="M28" i="2"/>
  <c r="J28" i="2"/>
  <c r="F28" i="2"/>
  <c r="H28" i="2"/>
  <c r="B28" i="2"/>
  <c r="Z26" i="2"/>
  <c r="X26" i="2"/>
  <c r="V26" i="2"/>
  <c r="T26" i="2"/>
  <c r="R26" i="2"/>
  <c r="P26" i="2"/>
  <c r="M26" i="2"/>
  <c r="J26" i="2"/>
  <c r="F26" i="2"/>
  <c r="H26" i="2"/>
  <c r="B26" i="2"/>
  <c r="Z24" i="2"/>
  <c r="X24" i="2"/>
  <c r="V24" i="2"/>
  <c r="T24" i="2"/>
  <c r="R24" i="2"/>
  <c r="P24" i="2"/>
  <c r="M24" i="2"/>
  <c r="J24" i="2"/>
  <c r="F24" i="2"/>
  <c r="H24" i="2"/>
  <c r="B24" i="2"/>
  <c r="Z22" i="2"/>
  <c r="X22" i="2"/>
  <c r="V22" i="2"/>
  <c r="T22" i="2"/>
  <c r="R22" i="2"/>
  <c r="P22" i="2"/>
  <c r="M22" i="2"/>
  <c r="J22" i="2"/>
  <c r="F22" i="2"/>
  <c r="H22" i="2"/>
  <c r="B22" i="2"/>
  <c r="Z20" i="2"/>
  <c r="X20" i="2"/>
  <c r="V20" i="2"/>
  <c r="T20" i="2"/>
  <c r="R20" i="2"/>
  <c r="P20" i="2"/>
  <c r="M20" i="2"/>
  <c r="J20" i="2"/>
  <c r="F20" i="2"/>
  <c r="H20" i="2"/>
  <c r="B20" i="2"/>
  <c r="Z18" i="2"/>
  <c r="X18" i="2"/>
  <c r="V18" i="2"/>
  <c r="T18" i="2"/>
  <c r="R18" i="2"/>
  <c r="P18" i="2"/>
  <c r="M18" i="2"/>
  <c r="J18" i="2"/>
  <c r="F18" i="2"/>
  <c r="H18" i="2"/>
  <c r="B18" i="2"/>
  <c r="Z16" i="2"/>
  <c r="X16" i="2"/>
  <c r="V16" i="2"/>
  <c r="T16" i="2"/>
  <c r="R16" i="2"/>
  <c r="P16" i="2"/>
  <c r="M16" i="2"/>
  <c r="J16" i="2"/>
  <c r="F16" i="2"/>
  <c r="H16" i="2"/>
  <c r="B16" i="2"/>
  <c r="Z14" i="2"/>
  <c r="X14" i="2"/>
  <c r="V14" i="2"/>
  <c r="T14" i="2"/>
  <c r="R14" i="2"/>
  <c r="P14" i="2"/>
  <c r="M14" i="2"/>
  <c r="J14" i="2"/>
  <c r="F14" i="2"/>
  <c r="H14" i="2"/>
  <c r="B14" i="2"/>
  <c r="Z12" i="2"/>
  <c r="X12" i="2"/>
  <c r="V12" i="2"/>
  <c r="T12" i="2"/>
  <c r="R12" i="2"/>
  <c r="P12" i="2"/>
  <c r="M12" i="2"/>
  <c r="J12" i="2"/>
  <c r="F12" i="2"/>
  <c r="H12" i="2"/>
  <c r="B12" i="2"/>
  <c r="Z10" i="2"/>
  <c r="X10" i="2"/>
  <c r="V10" i="2"/>
  <c r="T10" i="2"/>
  <c r="R10" i="2"/>
  <c r="P10" i="2"/>
  <c r="M10" i="2"/>
  <c r="J10" i="2"/>
  <c r="F10" i="2"/>
  <c r="H10" i="2"/>
  <c r="B10" i="2"/>
  <c r="Z8" i="2"/>
  <c r="X8" i="2"/>
  <c r="V8" i="2"/>
  <c r="T8" i="2"/>
  <c r="R8" i="2"/>
  <c r="P8" i="2"/>
  <c r="M8" i="2"/>
  <c r="J8" i="2"/>
  <c r="F8" i="2"/>
  <c r="H8" i="2"/>
  <c r="B8" i="2"/>
  <c r="V6" i="2"/>
  <c r="T6" i="2"/>
  <c r="R6" i="2"/>
  <c r="P6" i="2"/>
  <c r="M6" i="2"/>
  <c r="J6" i="2"/>
  <c r="F6" i="2"/>
  <c r="H6" i="2"/>
  <c r="B6" i="2"/>
  <c r="L4" i="2"/>
  <c r="I4" i="2"/>
  <c r="R4" i="2"/>
  <c r="G4" i="2"/>
  <c r="G3" i="2"/>
  <c r="F4" i="2"/>
  <c r="H4" i="2"/>
  <c r="M3" i="2"/>
  <c r="J3" i="2"/>
  <c r="F3" i="2"/>
  <c r="H3" i="2"/>
  <c r="B2" i="2"/>
  <c r="Q2" i="2"/>
  <c r="U2" i="2"/>
  <c r="W2" i="2"/>
  <c r="X2" i="2"/>
  <c r="M2" i="2"/>
  <c r="T2" i="2"/>
  <c r="Y2" i="2"/>
  <c r="F2" i="2"/>
  <c r="H2" i="2"/>
  <c r="AA34" i="3"/>
  <c r="AG34" i="3"/>
  <c r="AG22" i="3"/>
  <c r="AA22" i="3"/>
  <c r="AG21" i="3"/>
  <c r="AA21" i="3"/>
  <c r="AB6" i="2"/>
  <c r="AA6" i="2"/>
  <c r="AA5" i="2"/>
  <c r="O4" i="2"/>
  <c r="AA4" i="2"/>
  <c r="AA3" i="2"/>
  <c r="AG32" i="3"/>
  <c r="AA32" i="3"/>
  <c r="Z2" i="2"/>
  <c r="AG82" i="3"/>
  <c r="AA82" i="3"/>
  <c r="AA80" i="3"/>
  <c r="AG80" i="3"/>
  <c r="W3" i="2"/>
  <c r="AE2" i="2"/>
  <c r="AA2" i="2"/>
  <c r="AB12" i="2"/>
  <c r="AG17" i="3"/>
  <c r="AA17" i="3"/>
  <c r="AF11" i="2"/>
  <c r="AA20" i="3"/>
  <c r="AG20" i="3"/>
  <c r="AA19" i="3"/>
  <c r="AG19" i="3"/>
  <c r="AB14" i="2"/>
  <c r="AF14" i="2"/>
  <c r="AF12" i="2"/>
  <c r="AB10" i="2"/>
  <c r="AB7" i="2"/>
  <c r="AF7" i="2"/>
  <c r="AB4" i="2"/>
  <c r="AB3" i="2"/>
  <c r="AF3" i="2"/>
  <c r="AB11" i="2"/>
  <c r="R2" i="2"/>
  <c r="AB8" i="2"/>
  <c r="AB5" i="2"/>
  <c r="AB13" i="2"/>
  <c r="AB2" i="2"/>
  <c r="AF8" i="2"/>
  <c r="AF5" i="2"/>
  <c r="AF13" i="2"/>
  <c r="AF2" i="2"/>
  <c r="AB9" i="2"/>
  <c r="AG15" i="3"/>
  <c r="AA11" i="3"/>
  <c r="AA13" i="3"/>
  <c r="AG13" i="3"/>
  <c r="AA14" i="3"/>
  <c r="AG14" i="3"/>
  <c r="AG12" i="3"/>
  <c r="AA12" i="3"/>
  <c r="AG9" i="3"/>
  <c r="AA9" i="3"/>
  <c r="O2" i="2"/>
  <c r="V2" i="2"/>
  <c r="S2" i="2"/>
  <c r="R5" i="2"/>
  <c r="O5" i="2"/>
  <c r="S4" i="2"/>
  <c r="O3" i="2"/>
  <c r="S3" i="2"/>
  <c r="R3" i="2"/>
  <c r="K10" i="5"/>
  <c r="AA15" i="3"/>
  <c r="K11" i="5"/>
  <c r="AA18" i="3"/>
  <c r="K13" i="5"/>
  <c r="AG18" i="3"/>
  <c r="E9" i="5"/>
  <c r="E10" i="5"/>
  <c r="E11" i="5"/>
  <c r="AG11" i="3"/>
  <c r="E12" i="5"/>
  <c r="K12" i="5"/>
  <c r="Q13" i="5"/>
  <c r="W12" i="5"/>
  <c r="Q10" i="5"/>
  <c r="W13" i="5"/>
  <c r="Q11" i="5"/>
  <c r="Q12" i="5"/>
  <c r="W11" i="5"/>
  <c r="W10" i="5"/>
  <c r="AA10" i="3"/>
  <c r="K9" i="5"/>
  <c r="AG10" i="3"/>
  <c r="K8" i="5"/>
  <c r="W8" i="5"/>
  <c r="E8" i="5"/>
  <c r="Q8" i="5"/>
  <c r="Q9" i="5"/>
  <c r="W9" i="5"/>
  <c r="N4" i="7" l="1"/>
  <c r="O4" i="7"/>
  <c r="N5" i="7" s="1"/>
  <c r="O5" i="7" l="1"/>
  <c r="O6" i="7" s="1"/>
  <c r="N6" i="7" l="1"/>
  <c r="O7" i="7"/>
  <c r="N7" i="7"/>
  <c r="O8" i="7" l="1"/>
  <c r="N8" i="7"/>
  <c r="N9" i="7" l="1"/>
  <c r="O9" i="7"/>
  <c r="N10" i="7" l="1"/>
  <c r="O10" i="7"/>
  <c r="O11" i="7" l="1"/>
  <c r="N11" i="7"/>
  <c r="N12" i="7" l="1"/>
  <c r="O12" i="7"/>
  <c r="N13" i="7" l="1"/>
  <c r="O13" i="7"/>
  <c r="N14" i="7" l="1"/>
  <c r="O14" i="7"/>
  <c r="O15" i="7" l="1"/>
  <c r="N15" i="7"/>
  <c r="O16" i="7" l="1"/>
  <c r="N16" i="7"/>
  <c r="N17" i="7" l="1"/>
  <c r="O17" i="7"/>
  <c r="O18" i="7" l="1"/>
  <c r="N18" i="7"/>
  <c r="O19" i="7" l="1"/>
  <c r="N19" i="7"/>
  <c r="N20" i="7" l="1"/>
  <c r="O20" i="7"/>
  <c r="N21" i="7" l="1"/>
  <c r="O21" i="7"/>
  <c r="N22" i="7" l="1"/>
  <c r="O22" i="7"/>
  <c r="O23" i="7" l="1"/>
  <c r="N23" i="7"/>
  <c r="O24" i="7" l="1"/>
  <c r="N24" i="7"/>
  <c r="N25" i="7" l="1"/>
  <c r="O25" i="7"/>
  <c r="O26" i="7" l="1"/>
  <c r="N26" i="7"/>
  <c r="O27" i="7" l="1"/>
  <c r="N27" i="7"/>
  <c r="O28" i="7" l="1"/>
  <c r="N28" i="7"/>
  <c r="N29" i="7" l="1"/>
  <c r="O29" i="7"/>
  <c r="N30" i="7" l="1"/>
  <c r="O30" i="7"/>
  <c r="O31" i="7" l="1"/>
  <c r="N31" i="7"/>
  <c r="O32" i="7" l="1"/>
  <c r="N32" i="7"/>
  <c r="N33" i="7" l="1"/>
  <c r="O33" i="7"/>
  <c r="N34" i="7" l="1"/>
  <c r="O34" i="7"/>
  <c r="O35" i="7" l="1"/>
  <c r="N35" i="7"/>
  <c r="O36" i="7" l="1"/>
  <c r="N36" i="7"/>
  <c r="O37" i="7" l="1"/>
  <c r="N37" i="7"/>
  <c r="N38" i="7" l="1"/>
  <c r="O38" i="7"/>
  <c r="O39" i="7" l="1"/>
  <c r="N39" i="7"/>
  <c r="O40" i="7" l="1"/>
  <c r="N40" i="7"/>
  <c r="N41" i="7" l="1"/>
  <c r="O41" i="7"/>
  <c r="N42" i="7" l="1"/>
  <c r="O42" i="7"/>
  <c r="O43" i="7" l="1"/>
  <c r="N43" i="7"/>
  <c r="O44" i="7" l="1"/>
  <c r="N44" i="7"/>
  <c r="O45" i="7" l="1"/>
  <c r="N45" i="7"/>
  <c r="N46" i="7" l="1"/>
  <c r="O46" i="7"/>
  <c r="O47" i="7" l="1"/>
  <c r="N47" i="7"/>
  <c r="O48" i="7" l="1"/>
  <c r="N48" i="7"/>
  <c r="N49" i="7" l="1"/>
  <c r="O49" i="7"/>
  <c r="O50" i="7" l="1"/>
  <c r="N50" i="7"/>
</calcChain>
</file>

<file path=xl/comments1.xml><?xml version="1.0" encoding="utf-8"?>
<comments xmlns="http://schemas.openxmlformats.org/spreadsheetml/2006/main">
  <authors>
    <author>KATSUMI</author>
  </authors>
  <commentList>
    <comment ref="C3"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4" authorId="0" shapeId="0">
      <text>
        <r>
          <rPr>
            <b/>
            <sz val="14"/>
            <color indexed="81"/>
            <rFont val="ＭＳ Ｐゴシック"/>
            <family val="3"/>
            <charset val="128"/>
          </rPr>
          <t>愛知県立･名古屋市立等を省いてください</t>
        </r>
      </text>
    </comment>
    <comment ref="C5" authorId="0" shapeId="0">
      <text>
        <r>
          <rPr>
            <b/>
            <sz val="14"/>
            <color indexed="81"/>
            <rFont val="ＭＳ Ｐゴシック"/>
            <family val="3"/>
            <charset val="128"/>
          </rPr>
          <t>7文字以内です。</t>
        </r>
      </text>
    </comment>
    <comment ref="C6" authorId="0" shapeId="0">
      <text>
        <r>
          <rPr>
            <b/>
            <sz val="16"/>
            <color indexed="81"/>
            <rFont val="ＭＳ Ｐゴシック"/>
            <family val="3"/>
            <charset val="128"/>
          </rPr>
          <t>半角ｶﾀｶﾅ</t>
        </r>
        <r>
          <rPr>
            <b/>
            <sz val="9"/>
            <color indexed="81"/>
            <rFont val="ＭＳ Ｐゴシック"/>
            <family val="3"/>
            <charset val="128"/>
          </rPr>
          <t>で入力してください。</t>
        </r>
      </text>
    </comment>
    <comment ref="C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s>
  <commentList>
    <comment ref="N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E9" authorId="0" shapeId="0">
      <text>
        <r>
          <rPr>
            <b/>
            <sz val="9"/>
            <color indexed="81"/>
            <rFont val="ＭＳ ゴシック"/>
            <family val="3"/>
            <charset val="128"/>
          </rPr>
          <t>入力の必要はありません</t>
        </r>
      </text>
    </comment>
    <comment ref="I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<sst xmlns="http://schemas.openxmlformats.org/spreadsheetml/2006/main" count="657" uniqueCount="454">
  <si>
    <t>ﾅﾝﾊﾞｰ</t>
    <phoneticPr fontId="3"/>
  </si>
  <si>
    <t>学年</t>
    <rPh sb="0" eb="2">
      <t>ガクネン</t>
    </rPh>
    <phoneticPr fontId="3"/>
  </si>
  <si>
    <t>男</t>
    <rPh sb="0" eb="1">
      <t>オトコ</t>
    </rPh>
    <phoneticPr fontId="3"/>
  </si>
  <si>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</si>
  <si>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</si>
  <si>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</si>
  <si>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</si>
  <si>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</si>
  <si>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</si>
  <si>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</si>
  <si>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</si>
  <si>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</si>
  <si>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</si>
  <si>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</si>
  <si>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</si>
  <si>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</si>
  <si>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</si>
  <si>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</si>
  <si>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</si>
  <si>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</si>
  <si>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</si>
  <si>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</si>
  <si>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</si>
  <si>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</si>
  <si>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</si>
  <si>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</si>
  <si>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</si>
  <si>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</si>
  <si>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</si>
  <si>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</si>
  <si>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</si>
  <si>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</si>
  <si>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</si>
  <si>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</si>
  <si>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</si>
  <si>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</si>
  <si>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</si>
  <si>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3"/>
  </si>
  <si>
    <t>性別</t>
    <rPh sb="0" eb="2">
      <t>セイベツ</t>
    </rPh>
    <phoneticPr fontId="3"/>
  </si>
  <si>
    <t>学年</t>
    <rPh sb="0" eb="2">
      <t>ガクネン</t>
    </rPh>
    <phoneticPr fontId="3"/>
  </si>
  <si>
    <t>記録</t>
    <rPh sb="0" eb="2">
      <t>キロク</t>
    </rPh>
    <phoneticPr fontId="3"/>
  </si>
  <si>
    <t>例</t>
    <rPh sb="0" eb="1">
      <t>レイ</t>
    </rPh>
    <phoneticPr fontId="3"/>
  </si>
  <si>
    <t>西三　太郎</t>
    <rPh sb="0" eb="1">
      <t>セイ</t>
    </rPh>
    <rPh sb="1" eb="2">
      <t>サン</t>
    </rPh>
    <rPh sb="3" eb="5">
      <t>タロウ</t>
    </rPh>
    <phoneticPr fontId="3"/>
  </si>
  <si>
    <t>4X100mR</t>
    <phoneticPr fontId="3"/>
  </si>
  <si>
    <t>4X400mR</t>
    <phoneticPr fontId="3"/>
  </si>
  <si>
    <t>氏　名</t>
    <rPh sb="0" eb="1">
      <t>シ</t>
    </rPh>
    <rPh sb="2" eb="3">
      <t>メイ</t>
    </rPh>
    <phoneticPr fontId="3"/>
  </si>
  <si>
    <t>A4サイズ</t>
    <phoneticPr fontId="7"/>
  </si>
  <si>
    <t>参　　加　　料</t>
    <rPh sb="0" eb="1">
      <t>サン</t>
    </rPh>
    <rPh sb="3" eb="4">
      <t>カ</t>
    </rPh>
    <rPh sb="6" eb="7">
      <t>リョウ</t>
    </rPh>
    <phoneticPr fontId="7"/>
  </si>
  <si>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7"/>
  </si>
  <si>
    <t>女</t>
    <rPh sb="0" eb="1">
      <t>オンナ</t>
    </rPh>
    <phoneticPr fontId="3"/>
  </si>
  <si>
    <t>男</t>
    <rPh sb="0" eb="1">
      <t>オトコ</t>
    </rPh>
    <phoneticPr fontId="3"/>
  </si>
  <si>
    <t>○</t>
    <phoneticPr fontId="3"/>
  </si>
  <si>
    <t>大会名</t>
    <rPh sb="0" eb="2">
      <t>タイカイ</t>
    </rPh>
    <rPh sb="2" eb="3">
      <t>メイ</t>
    </rPh>
    <phoneticPr fontId="3"/>
  </si>
  <si>
    <t>ﾅﾝﾊﾞｰ</t>
    <phoneticPr fontId="3"/>
  </si>
  <si>
    <t>申込チーム数</t>
    <rPh sb="0" eb="2">
      <t>モウシコミ</t>
    </rPh>
    <rPh sb="5" eb="6">
      <t>スウ</t>
    </rPh>
    <phoneticPr fontId="3"/>
  </si>
  <si>
    <t>②選手情報入力</t>
    <rPh sb="1" eb="3">
      <t>センシュ</t>
    </rPh>
    <rPh sb="3" eb="5">
      <t>ジョウホウ</t>
    </rPh>
    <rPh sb="5" eb="7">
      <t>ニュウリョク</t>
    </rPh>
    <phoneticPr fontId="3"/>
  </si>
  <si>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3"/>
  </si>
  <si>
    <t xml:space="preserve">チーム名 </t>
    <rPh sb="3" eb="4">
      <t>メイ</t>
    </rPh>
    <phoneticPr fontId="3"/>
  </si>
  <si>
    <t>54秒23</t>
    <rPh sb="2" eb="3">
      <t>ビョウ</t>
    </rPh>
    <phoneticPr fontId="3"/>
  </si>
  <si>
    <t>↓</t>
    <phoneticPr fontId="3"/>
  </si>
  <si>
    <t xml:space="preserve">１ </t>
    <phoneticPr fontId="3"/>
  </si>
  <si>
    <t xml:space="preserve">３ </t>
    <phoneticPr fontId="3"/>
  </si>
  <si>
    <t>期　日</t>
    <rPh sb="0" eb="1">
      <t>キ</t>
    </rPh>
    <rPh sb="2" eb="3">
      <t>ヒ</t>
    </rPh>
    <phoneticPr fontId="3"/>
  </si>
  <si>
    <t>会　場</t>
    <rPh sb="0" eb="1">
      <t>カイ</t>
    </rPh>
    <rPh sb="2" eb="3">
      <t>バ</t>
    </rPh>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</si>
  <si>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</si>
  <si>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</si>
  <si>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</si>
  <si>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12秒00</t>
    <rPh sb="2" eb="3">
      <t>ビョウ</t>
    </rPh>
    <phoneticPr fontId="3"/>
  </si>
  <si>
    <t>　　 のときは整数で表示されます。</t>
    <rPh sb="7" eb="9">
      <t>セイスウ</t>
    </rPh>
    <rPh sb="10" eb="12">
      <t>ヒョウジ</t>
    </rPh>
    <phoneticPr fontId="3"/>
  </si>
  <si>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3"/>
  </si>
  <si>
    <t>←入力</t>
    <rPh sb="1" eb="3">
      <t>ニュウリョク</t>
    </rPh>
    <phoneticPr fontId="3"/>
  </si>
  <si>
    <t>○</t>
    <phoneticPr fontId="3"/>
  </si>
  <si>
    <t>男100m</t>
    <rPh sb="0" eb="1">
      <t>ダン</t>
    </rPh>
    <phoneticPr fontId="3"/>
  </si>
  <si>
    <t>★記録がない場合は空欄にしてください。</t>
    <rPh sb="1" eb="3">
      <t>キロク</t>
    </rPh>
    <rPh sb="6" eb="8">
      <t>バアイ</t>
    </rPh>
    <rPh sb="9" eb="11">
      <t>クウラン</t>
    </rPh>
    <phoneticPr fontId="3"/>
  </si>
  <si>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3"/>
  </si>
  <si>
    <t>Ord</t>
    <phoneticPr fontId="3"/>
  </si>
  <si>
    <r>
      <t>　　※</t>
    </r>
    <r>
      <rPr>
        <b/>
        <sz val="11"/>
        <color indexed="10"/>
        <rFont val="ＭＳ ゴシック"/>
        <family val="3"/>
        <charset val="128"/>
      </rPr>
      <t>記録は、次のとおり入力してください。</t>
    </r>
    <rPh sb="3" eb="5">
      <t>キロク</t>
    </rPh>
    <rPh sb="7" eb="8">
      <t>ツギ</t>
    </rPh>
    <rPh sb="12" eb="14">
      <t>ニュウリョク</t>
    </rPh>
    <phoneticPr fontId="3"/>
  </si>
  <si>
    <t>4分07秒00</t>
    <rPh sb="1" eb="2">
      <t>フン</t>
    </rPh>
    <rPh sb="4" eb="5">
      <t>ビョウ</t>
    </rPh>
    <phoneticPr fontId="3"/>
  </si>
  <si>
    <t>4.07.00</t>
    <phoneticPr fontId="3"/>
  </si>
  <si>
    <t>氏　名</t>
    <rPh sb="0" eb="1">
      <t>シ</t>
    </rPh>
    <rPh sb="2" eb="3">
      <t>メイ</t>
    </rPh>
    <phoneticPr fontId="3"/>
  </si>
  <si>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3"/>
  </si>
  <si>
    <t>　＜注意事項等＞</t>
    <rPh sb="2" eb="4">
      <t>チュウイ</t>
    </rPh>
    <rPh sb="4" eb="6">
      <t>ジコウ</t>
    </rPh>
    <rPh sb="6" eb="7">
      <t>トウ</t>
    </rPh>
    <phoneticPr fontId="3"/>
  </si>
  <si>
    <t>　 ※記録が１分未満で、10分の1以下が「00」</t>
    <rPh sb="3" eb="5">
      <t>キロク</t>
    </rPh>
    <rPh sb="7" eb="8">
      <t>フン</t>
    </rPh>
    <rPh sb="8" eb="10">
      <t>ミマン</t>
    </rPh>
    <rPh sb="14" eb="15">
      <t>ブン</t>
    </rPh>
    <rPh sb="17" eb="19">
      <t>イカ</t>
    </rPh>
    <phoneticPr fontId="3"/>
  </si>
  <si>
    <t>例１</t>
    <rPh sb="0" eb="1">
      <t>レイ</t>
    </rPh>
    <phoneticPr fontId="3"/>
  </si>
  <si>
    <t>例２</t>
    <rPh sb="0" eb="1">
      <t>レイ</t>
    </rPh>
    <phoneticPr fontId="3"/>
  </si>
  <si>
    <t>例３</t>
    <rPh sb="0" eb="1">
      <t>レイ</t>
    </rPh>
    <phoneticPr fontId="3"/>
  </si>
  <si>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3"/>
  </si>
  <si>
    <t>ｾｲｻﾝ ﾀﾛｳ</t>
    <phoneticPr fontId="3"/>
  </si>
  <si>
    <t>ﾌﾘｶﾞﾅ</t>
    <phoneticPr fontId="3"/>
  </si>
  <si>
    <t>種目</t>
    <rPh sb="0" eb="2">
      <t>シュモク</t>
    </rPh>
    <phoneticPr fontId="39"/>
  </si>
  <si>
    <t>男4X100mR</t>
    <rPh sb="0" eb="1">
      <t>オトコ</t>
    </rPh>
    <phoneticPr fontId="3"/>
  </si>
  <si>
    <t>男4X400mR</t>
    <rPh sb="0" eb="1">
      <t>オトコ</t>
    </rPh>
    <phoneticPr fontId="3"/>
  </si>
  <si>
    <t>女4X100mR</t>
    <phoneticPr fontId="3"/>
  </si>
  <si>
    <t>女4X400mR</t>
    <phoneticPr fontId="3"/>
  </si>
  <si>
    <t>男子</t>
    <rPh sb="0" eb="2">
      <t>ダンシ</t>
    </rPh>
    <phoneticPr fontId="39"/>
  </si>
  <si>
    <t>女子</t>
    <rPh sb="0" eb="2">
      <t>ジョシ</t>
    </rPh>
    <phoneticPr fontId="39"/>
  </si>
  <si>
    <t>リレー</t>
    <phoneticPr fontId="39"/>
  </si>
  <si>
    <t>種目</t>
    <rPh sb="0" eb="2">
      <t>シュモク</t>
    </rPh>
    <phoneticPr fontId="39"/>
  </si>
  <si>
    <t>No</t>
    <phoneticPr fontId="39"/>
  </si>
  <si>
    <t>FLAG</t>
    <phoneticPr fontId="39"/>
  </si>
  <si>
    <t>記録</t>
    <rPh sb="0" eb="2">
      <t>キロク</t>
    </rPh>
    <phoneticPr fontId="39"/>
  </si>
  <si>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3"/>
  </si>
  <si>
    <r>
      <t xml:space="preserve">ﾌﾘｶﾞﾅ
</t>
    </r>
    <r>
      <rPr>
        <b/>
        <sz val="8"/>
        <color indexed="10"/>
        <rFont val="ＭＳ 明朝"/>
        <family val="1"/>
        <charset val="128"/>
      </rPr>
      <t>姓と名の間に
半角ｽﾍﾟｰｽ1つ</t>
    </r>
    <rPh sb="13" eb="15">
      <t>ハンカク</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</si>
  <si>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</si>
  <si>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学校名</t>
    <rPh sb="0" eb="2">
      <t>ガッコウ</t>
    </rPh>
    <rPh sb="2" eb="3">
      <t>メイ</t>
    </rPh>
    <phoneticPr fontId="7"/>
  </si>
  <si>
    <t>ｶﾅ</t>
    <phoneticPr fontId="3"/>
  </si>
  <si>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3"/>
  </si>
  <si>
    <t xml:space="preserve">７ </t>
    <phoneticPr fontId="3"/>
  </si>
  <si>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3"/>
  </si>
  <si>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3"/>
  </si>
  <si>
    <t>男　　　子</t>
    <rPh sb="0" eb="1">
      <t>オトコ</t>
    </rPh>
    <rPh sb="4" eb="5">
      <t>コ</t>
    </rPh>
    <phoneticPr fontId="39"/>
  </si>
  <si>
    <t>女　　　子</t>
    <rPh sb="0" eb="1">
      <t>オンナ</t>
    </rPh>
    <rPh sb="4" eb="5">
      <t>コ</t>
    </rPh>
    <phoneticPr fontId="39"/>
  </si>
  <si>
    <t>一覧表用　種目名</t>
    <rPh sb="0" eb="2">
      <t>イチラン</t>
    </rPh>
    <rPh sb="2" eb="3">
      <t>ヒョウ</t>
    </rPh>
    <rPh sb="3" eb="4">
      <t>ヨウ</t>
    </rPh>
    <rPh sb="5" eb="7">
      <t>シュモク</t>
    </rPh>
    <rPh sb="7" eb="8">
      <t>メイ</t>
    </rPh>
    <phoneticPr fontId="39"/>
  </si>
  <si>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4"/>
  </si>
  <si>
    <t>⇒</t>
    <phoneticPr fontId="3"/>
  </si>
  <si>
    <t>20m</t>
    <phoneticPr fontId="3"/>
  </si>
  <si>
    <t>20m00</t>
    <phoneticPr fontId="3"/>
  </si>
  <si>
    <t>※データを修正する場合は、必ず「Delete」キーを使用してください。</t>
    <rPh sb="5" eb="7">
      <t>シュウセイ</t>
    </rPh>
    <rPh sb="9" eb="11">
      <t>バアイ</t>
    </rPh>
    <rPh sb="13" eb="14">
      <t>カナラ</t>
    </rPh>
    <rPh sb="26" eb="28">
      <t>シヨウ</t>
    </rPh>
    <phoneticPr fontId="3"/>
  </si>
  <si>
    <t>競技者NO</t>
    <rPh sb="0" eb="3">
      <t>キョウギシャ</t>
    </rPh>
    <phoneticPr fontId="3"/>
  </si>
  <si>
    <t>男400R</t>
    <rPh sb="0" eb="1">
      <t>オトコ</t>
    </rPh>
    <phoneticPr fontId="3"/>
  </si>
  <si>
    <t>男1600R</t>
    <rPh sb="0" eb="1">
      <t>オトコ</t>
    </rPh>
    <phoneticPr fontId="3"/>
  </si>
  <si>
    <t>女400R</t>
    <rPh sb="0" eb="1">
      <t>オンナ</t>
    </rPh>
    <phoneticPr fontId="3"/>
  </si>
  <si>
    <t>女1600R</t>
    <rPh sb="0" eb="1">
      <t>オンナ</t>
    </rPh>
    <phoneticPr fontId="3"/>
  </si>
  <si>
    <t>※必要事項を全て入力してください。</t>
    <rPh sb="1" eb="3">
      <t>ヒツヨウ</t>
    </rPh>
    <rPh sb="3" eb="5">
      <t>ジコウ</t>
    </rPh>
    <rPh sb="6" eb="7">
      <t>スベ</t>
    </rPh>
    <rPh sb="8" eb="10">
      <t>ニュウリョク</t>
    </rPh>
    <phoneticPr fontId="3"/>
  </si>
  <si>
    <t>※リレーにエントリーをする選手とチームの記録を確認してください。</t>
    <rPh sb="13" eb="15">
      <t>センシュ</t>
    </rPh>
    <rPh sb="20" eb="22">
      <t>キロク</t>
    </rPh>
    <rPh sb="23" eb="25">
      <t>カクニン</t>
    </rPh>
    <phoneticPr fontId="3"/>
  </si>
  <si>
    <t>③リレー情報確認</t>
    <rPh sb="4" eb="6">
      <t>ジョウホウ</t>
    </rPh>
    <rPh sb="6" eb="8">
      <t>カクニン</t>
    </rPh>
    <phoneticPr fontId="3"/>
  </si>
  <si>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3"/>
  </si>
  <si>
    <t>パロマ瑞穂スタジアム・パロマ瑞穂北陸上競技場</t>
    <rPh sb="3" eb="5">
      <t>ミズホ</t>
    </rPh>
    <rPh sb="14" eb="16">
      <t>ミズホ</t>
    </rPh>
    <rPh sb="16" eb="17">
      <t>キタ</t>
    </rPh>
    <rPh sb="17" eb="22">
      <t>リクジョウキョウギジョウ</t>
    </rPh>
    <phoneticPr fontId="3"/>
  </si>
  <si>
    <r>
      <t>　・</t>
    </r>
    <r>
      <rPr>
        <b/>
        <sz val="11"/>
        <color indexed="10"/>
        <rFont val="ＭＳ ゴシック"/>
        <family val="3"/>
        <charset val="128"/>
      </rPr>
      <t>「種目別人数一覧」</t>
    </r>
    <r>
      <rPr>
        <b/>
        <sz val="11"/>
        <rFont val="ＭＳ ゴシック"/>
        <family val="3"/>
        <charset val="128"/>
      </rPr>
      <t>の裏面に</t>
    </r>
    <r>
      <rPr>
        <b/>
        <sz val="11"/>
        <color indexed="10"/>
        <rFont val="ＭＳ ゴシック"/>
        <family val="3"/>
        <charset val="128"/>
      </rPr>
      <t>振込明細書のコピーを添付して</t>
    </r>
    <r>
      <rPr>
        <sz val="11"/>
        <rFont val="ＭＳ 明朝"/>
        <family val="1"/>
        <charset val="128"/>
      </rPr>
      <t>郵送してください。</t>
    </r>
    <rPh sb="3" eb="6">
      <t>シュモクベツ</t>
    </rPh>
    <rPh sb="6" eb="8">
      <t>ニンズウ</t>
    </rPh>
    <rPh sb="8" eb="10">
      <t>イチラン</t>
    </rPh>
    <rPh sb="12" eb="14">
      <t>リメン</t>
    </rPh>
    <rPh sb="25" eb="27">
      <t>テンプ</t>
    </rPh>
    <rPh sb="29" eb="31">
      <t>ユウソウ</t>
    </rPh>
    <phoneticPr fontId="3"/>
  </si>
  <si>
    <t>〒463-8799　守山郵便局　私書箱１４号　名古屋地区陸上競技協会</t>
    <rPh sb="23" eb="26">
      <t>ナゴヤ</t>
    </rPh>
    <rPh sb="26" eb="28">
      <t>チク</t>
    </rPh>
    <phoneticPr fontId="3"/>
  </si>
  <si>
    <t>勝見　昌弘　宛</t>
    <rPh sb="0" eb="2">
      <t>カツミ</t>
    </rPh>
    <rPh sb="3" eb="5">
      <t>マサヒロ</t>
    </rPh>
    <rPh sb="6" eb="7">
      <t>アテ</t>
    </rPh>
    <phoneticPr fontId="3"/>
  </si>
  <si>
    <t>男子100m</t>
  </si>
  <si>
    <t>男子400m</t>
  </si>
  <si>
    <t>男子1500m</t>
  </si>
  <si>
    <t>男子4X100mR</t>
  </si>
  <si>
    <t>男子4X400mR</t>
  </si>
  <si>
    <t>男子走高跳</t>
  </si>
  <si>
    <t>男子走幅跳</t>
  </si>
  <si>
    <t>女子100m</t>
  </si>
  <si>
    <t>女子400m</t>
  </si>
  <si>
    <t>女子1500m</t>
  </si>
  <si>
    <t>女子4X100mR</t>
  </si>
  <si>
    <t>女子4X400mR</t>
  </si>
  <si>
    <t>女子走高跳</t>
  </si>
  <si>
    <t>女子走幅跳</t>
  </si>
  <si>
    <t>男子高校砲丸投</t>
    <phoneticPr fontId="39"/>
  </si>
  <si>
    <t>男子やり投</t>
    <phoneticPr fontId="39"/>
  </si>
  <si>
    <t>女子砲丸投</t>
    <phoneticPr fontId="39"/>
  </si>
  <si>
    <t>女子やり投</t>
    <phoneticPr fontId="39"/>
  </si>
  <si>
    <t>種　目　数</t>
    <rPh sb="0" eb="1">
      <t>シュ</t>
    </rPh>
    <rPh sb="2" eb="3">
      <t>メ</t>
    </rPh>
    <rPh sb="4" eb="5">
      <t>スウ</t>
    </rPh>
    <phoneticPr fontId="7"/>
  </si>
  <si>
    <t>種目計</t>
    <rPh sb="0" eb="2">
      <t>シュモク</t>
    </rPh>
    <rPh sb="2" eb="3">
      <t>ケイ</t>
    </rPh>
    <phoneticPr fontId="3"/>
  </si>
  <si>
    <t>種目数</t>
    <rPh sb="0" eb="3">
      <t>シュモクスウ</t>
    </rPh>
    <phoneticPr fontId="7"/>
  </si>
  <si>
    <t>リレー計</t>
    <rPh sb="3" eb="4">
      <t>ケイ</t>
    </rPh>
    <phoneticPr fontId="3"/>
  </si>
  <si>
    <t>プログラム購入部数</t>
    <phoneticPr fontId="7"/>
  </si>
  <si>
    <t>支払金額</t>
    <rPh sb="0" eb="4">
      <t>シハライキンガク</t>
    </rPh>
    <phoneticPr fontId="7"/>
  </si>
  <si>
    <t>部</t>
    <rPh sb="0" eb="1">
      <t>ブ</t>
    </rPh>
    <phoneticPr fontId="7"/>
  </si>
  <si>
    <t>男</t>
    <rPh sb="0" eb="1">
      <t>オトコ</t>
    </rPh>
    <phoneticPr fontId="3"/>
  </si>
  <si>
    <t>女</t>
    <rPh sb="0" eb="1">
      <t>オンナ</t>
    </rPh>
    <phoneticPr fontId="3"/>
  </si>
  <si>
    <t>申込責任者</t>
    <rPh sb="0" eb="2">
      <t>モウシコミ</t>
    </rPh>
    <rPh sb="2" eb="5">
      <t>セキニ</t>
    </rPh>
    <phoneticPr fontId="3"/>
  </si>
  <si>
    <t>男子高校砲丸投</t>
  </si>
  <si>
    <t>男子やり投</t>
  </si>
  <si>
    <t>女子砲丸投</t>
  </si>
  <si>
    <t>女子やり投</t>
  </si>
  <si>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</si>
  <si>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このシートを印刷し裏面に振込明細のコピーを添付してください</t>
    <rPh sb="6" eb="8">
      <t>インサツ</t>
    </rPh>
    <rPh sb="9" eb="11">
      <t>リメン</t>
    </rPh>
    <rPh sb="12" eb="14">
      <t>フリコミ</t>
    </rPh>
    <rPh sb="14" eb="16">
      <t>メイサイ</t>
    </rPh>
    <rPh sb="21" eb="23">
      <t>テンプ</t>
    </rPh>
    <phoneticPr fontId="3"/>
  </si>
  <si>
    <t>役員ができる方のお名前を入力してください</t>
    <rPh sb="0" eb="2">
      <t>ヤクイン</t>
    </rPh>
    <rPh sb="6" eb="7">
      <t>カタ</t>
    </rPh>
    <rPh sb="9" eb="11">
      <t>ナマ</t>
    </rPh>
    <rPh sb="12" eb="14">
      <t>ニュウリョク</t>
    </rPh>
    <phoneticPr fontId="3"/>
  </si>
  <si>
    <t>toiawase.nagoya@gmail.com</t>
    <phoneticPr fontId="3"/>
  </si>
  <si>
    <t>メール送信期限</t>
    <rPh sb="3" eb="5">
      <t>ソウシン</t>
    </rPh>
    <rPh sb="5" eb="7">
      <t>キゲン</t>
    </rPh>
    <phoneticPr fontId="3"/>
  </si>
  <si>
    <t>書類郵送期限　</t>
    <rPh sb="0" eb="2">
      <t>ショルイ</t>
    </rPh>
    <rPh sb="2" eb="4">
      <t>ユウソウ</t>
    </rPh>
    <rPh sb="4" eb="6">
      <t>キゲン</t>
    </rPh>
    <phoneticPr fontId="3"/>
  </si>
  <si>
    <t xml:space="preserve">２ </t>
    <phoneticPr fontId="3"/>
  </si>
  <si>
    <t xml:space="preserve">４ </t>
  </si>
  <si>
    <t xml:space="preserve">５ </t>
  </si>
  <si>
    <t xml:space="preserve">６ </t>
    <phoneticPr fontId="3"/>
  </si>
  <si>
    <t>↓</t>
    <phoneticPr fontId="3"/>
  </si>
  <si>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3"/>
  </si>
  <si>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3"/>
  </si>
  <si>
    <r>
      <t>◎トラック種目・・・・分秒をドット「．」で区切り、</t>
    </r>
    <r>
      <rPr>
        <b/>
        <u/>
        <sz val="11"/>
        <color indexed="10"/>
        <rFont val="ＭＳ ゴシック"/>
        <family val="3"/>
        <charset val="128"/>
      </rPr>
      <t>100分の1秒まで入力</t>
    </r>
    <rPh sb="5" eb="7">
      <t>シュモク</t>
    </rPh>
    <phoneticPr fontId="3"/>
  </si>
  <si>
    <r>
      <t>◎フィールド種目・・・メートルを「m」で区切り、</t>
    </r>
    <r>
      <rPr>
        <b/>
        <u/>
        <sz val="11"/>
        <color indexed="10"/>
        <rFont val="ＭＳ ゴシック"/>
        <family val="3"/>
        <charset val="128"/>
      </rPr>
      <t>cm単位まで入力（「cm」の文字は入れない）</t>
    </r>
    <rPh sb="6" eb="8">
      <t>シュモク</t>
    </rPh>
    <phoneticPr fontId="3"/>
  </si>
  <si>
    <t>⇒</t>
    <phoneticPr fontId="3"/>
  </si>
  <si>
    <t>↓</t>
    <phoneticPr fontId="3"/>
  </si>
  <si>
    <t>E-mail：</t>
    <phoneticPr fontId="3"/>
  </si>
  <si>
    <r>
      <t>　・入力したファイルを送信してください。</t>
    </r>
    <r>
      <rPr>
        <b/>
        <sz val="12"/>
        <color indexed="8"/>
        <rFont val="ＭＳ 明朝"/>
        <family val="1"/>
        <charset val="128"/>
      </rPr>
      <t/>
    </r>
    <rPh sb="2" eb="4">
      <t>ニュウリョク</t>
    </rPh>
    <phoneticPr fontId="3"/>
  </si>
  <si>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3"/>
  </si>
  <si>
    <t xml:space="preserve">mail：   </t>
    <phoneticPr fontId="3"/>
  </si>
  <si>
    <t>①団体情報入力</t>
    <rPh sb="1" eb="3">
      <t>ダン</t>
    </rPh>
    <rPh sb="3" eb="5">
      <t>ジョウホウ</t>
    </rPh>
    <rPh sb="5" eb="7">
      <t>ニュウリョク</t>
    </rPh>
    <phoneticPr fontId="3"/>
  </si>
  <si>
    <t>団体コード</t>
    <rPh sb="0" eb="2">
      <t>ダンタイ</t>
    </rPh>
    <phoneticPr fontId="3"/>
  </si>
  <si>
    <t>略称団体名</t>
    <rPh sb="0" eb="2">
      <t>リャクショウ</t>
    </rPh>
    <rPh sb="2" eb="4">
      <t>ダンタ</t>
    </rPh>
    <rPh sb="4" eb="5">
      <t>メイ</t>
    </rPh>
    <phoneticPr fontId="3"/>
  </si>
  <si>
    <t>団体名ﾌﾘｶﾞﾅ</t>
    <rPh sb="0" eb="3">
      <t>ダンタイメイ</t>
    </rPh>
    <phoneticPr fontId="3"/>
  </si>
  <si>
    <t>申込責任者</t>
    <rPh sb="0" eb="2">
      <t>モウシコミ</t>
    </rPh>
    <rPh sb="2" eb="5">
      <t>セキニンシャ</t>
    </rPh>
    <phoneticPr fontId="3"/>
  </si>
  <si>
    <t>部</t>
    <rPh sb="0" eb="1">
      <t>ブ</t>
    </rPh>
    <phoneticPr fontId="3"/>
  </si>
  <si>
    <t>役員のできる方のお名前を入力してください</t>
    <rPh sb="0" eb="2">
      <t>ヤクイン</t>
    </rPh>
    <rPh sb="6" eb="7">
      <t>カタ</t>
    </rPh>
    <rPh sb="9" eb="11">
      <t>ナマ</t>
    </rPh>
    <rPh sb="12" eb="14">
      <t>ニュウリョク</t>
    </rPh>
    <phoneticPr fontId="3"/>
  </si>
  <si>
    <t>有料種目数×700円</t>
    <rPh sb="0" eb="2">
      <t>ユウリョウ</t>
    </rPh>
    <rPh sb="2" eb="4">
      <t>シュモク</t>
    </rPh>
    <rPh sb="4" eb="5">
      <t>スウ</t>
    </rPh>
    <rPh sb="9" eb="10">
      <t>エン</t>
    </rPh>
    <phoneticPr fontId="7"/>
  </si>
  <si>
    <r>
      <t>　・記録会分の参加料を振り込み、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5" eb="28">
      <t>シュモクベツ</t>
    </rPh>
    <rPh sb="28" eb="30">
      <t>ニンズウ</t>
    </rPh>
    <rPh sb="30" eb="32">
      <t>イチラン</t>
    </rPh>
    <rPh sb="34" eb="36">
      <t>ウラメン</t>
    </rPh>
    <rPh sb="37" eb="39">
      <t>テンプ</t>
    </rPh>
    <phoneticPr fontId="3"/>
  </si>
  <si>
    <t>shisupo.moushikomi@gmail.com</t>
    <phoneticPr fontId="3"/>
  </si>
  <si>
    <t>記録会</t>
    <rPh sb="0" eb="3">
      <t>キロクカイ</t>
    </rPh>
    <phoneticPr fontId="3"/>
  </si>
  <si>
    <t>種目</t>
    <rPh sb="0" eb="2">
      <t>シュモク</t>
    </rPh>
    <phoneticPr fontId="3"/>
  </si>
  <si>
    <t>　　選手情報の入力</t>
    <rPh sb="2" eb="4">
      <t>センシュ</t>
    </rPh>
    <rPh sb="4" eb="6">
      <t>ジョウホウ</t>
    </rPh>
    <rPh sb="7" eb="9">
      <t>ニュウリョク</t>
    </rPh>
    <phoneticPr fontId="3"/>
  </si>
  <si>
    <t>　　種目別人数の確認・印刷</t>
    <rPh sb="2" eb="5">
      <t>シュモクベツ</t>
    </rPh>
    <rPh sb="5" eb="7">
      <t>ニンズウ</t>
    </rPh>
    <rPh sb="8" eb="10">
      <t>カクニン</t>
    </rPh>
    <rPh sb="11" eb="13">
      <t>インサツ</t>
    </rPh>
    <phoneticPr fontId="3"/>
  </si>
  <si>
    <t>　　ファイルの保存 ファイル名を団体名に変えて保存してください。</t>
    <rPh sb="7" eb="9">
      <t>ホゾン</t>
    </rPh>
    <rPh sb="16" eb="19">
      <t>ダンタイメイ</t>
    </rPh>
    <rPh sb="20" eb="21">
      <t>カ</t>
    </rPh>
    <rPh sb="23" eb="25">
      <t>ホゾン</t>
    </rPh>
    <phoneticPr fontId="3"/>
  </si>
  <si>
    <t>　　メール送信</t>
    <rPh sb="5" eb="7">
      <t>ソウシン</t>
    </rPh>
    <phoneticPr fontId="3"/>
  </si>
  <si>
    <t>　　参加料の振込</t>
    <rPh sb="2" eb="5">
      <t>サンカリョウ</t>
    </rPh>
    <rPh sb="6" eb="8">
      <t>フリコミ</t>
    </rPh>
    <phoneticPr fontId="3"/>
  </si>
  <si>
    <t>　　郵送</t>
    <rPh sb="2" eb="4">
      <t>ユウソウ</t>
    </rPh>
    <phoneticPr fontId="3"/>
  </si>
  <si>
    <t>　　申込完了</t>
    <rPh sb="2" eb="4">
      <t>モウシコミ</t>
    </rPh>
    <rPh sb="4" eb="6">
      <t>カンリョウ</t>
    </rPh>
    <phoneticPr fontId="3"/>
  </si>
  <si>
    <t>※必ずメールを送信してください！　書類のみでは受け付けません。</t>
    <rPh sb="1" eb="2">
      <t>カナラ</t>
    </rPh>
    <rPh sb="7" eb="9">
      <t>ソウシン</t>
    </rPh>
    <rPh sb="17" eb="19">
      <t>ショルイ</t>
    </rPh>
    <rPh sb="23" eb="24">
      <t>ウ</t>
    </rPh>
    <rPh sb="25" eb="26">
      <t>ツ</t>
    </rPh>
    <phoneticPr fontId="3"/>
  </si>
  <si>
    <t>　・５月末までに選手登録されていれば、ナンバーを入力するだけで、氏名、性別、学年、所属情報は入力されます。</t>
    <rPh sb="3" eb="5">
      <t>ガツマツ</t>
    </rPh>
    <rPh sb="8" eb="10">
      <t>センシュ</t>
    </rPh>
    <rPh sb="10" eb="12">
      <t>トウロク</t>
    </rPh>
    <rPh sb="24" eb="26">
      <t>ニュウ</t>
    </rPh>
    <rPh sb="32" eb="34">
      <t>シメイ</t>
    </rPh>
    <rPh sb="35" eb="37">
      <t>セイベツ</t>
    </rPh>
    <rPh sb="38" eb="40">
      <t>ガクネン</t>
    </rPh>
    <rPh sb="41" eb="43">
      <t>ショゾク</t>
    </rPh>
    <rPh sb="43" eb="45">
      <t>ジョウホウ</t>
    </rPh>
    <rPh sb="46" eb="48">
      <t>ニュウリョク</t>
    </rPh>
    <phoneticPr fontId="3"/>
  </si>
  <si>
    <t>　・プログラム購入部数を入力後、金額を確認して印刷をしてください。</t>
    <rPh sb="7" eb="9">
      <t>コウニュウ</t>
    </rPh>
    <rPh sb="9" eb="11">
      <t>ブスウ</t>
    </rPh>
    <rPh sb="12" eb="15">
      <t>ニュウリョクゴ</t>
    </rPh>
    <rPh sb="16" eb="18">
      <t>キンガク</t>
    </rPh>
    <rPh sb="19" eb="21">
      <t>カクニン</t>
    </rPh>
    <phoneticPr fontId="3"/>
  </si>
  <si>
    <t>記録会男子100m</t>
    <rPh sb="3" eb="5">
      <t>ダン</t>
    </rPh>
    <phoneticPr fontId="39"/>
  </si>
  <si>
    <t>記録会女子100m</t>
  </si>
  <si>
    <t>記録会男子1500m</t>
    <rPh sb="3" eb="5">
      <t>ダンシ</t>
    </rPh>
    <phoneticPr fontId="39"/>
  </si>
  <si>
    <t>記録会女子1500m</t>
  </si>
  <si>
    <t>記録会100m</t>
    <rPh sb="0" eb="3">
      <t>k</t>
    </rPh>
    <phoneticPr fontId="7"/>
  </si>
  <si>
    <t>③種目別人数一覧表</t>
    <rPh sb="1" eb="4">
      <t>シュモクベツ</t>
    </rPh>
    <rPh sb="4" eb="6">
      <t>ニンズウ</t>
    </rPh>
    <rPh sb="6" eb="8">
      <t>イチラン</t>
    </rPh>
    <rPh sb="8" eb="9">
      <t>ヒョウ</t>
    </rPh>
    <phoneticPr fontId="3"/>
  </si>
  <si>
    <t>ナンバーのアルファベット</t>
    <phoneticPr fontId="3"/>
  </si>
  <si>
    <t>←半角大文字で入力してください。</t>
    <rPh sb="1" eb="3">
      <t>ハンカク</t>
    </rPh>
    <rPh sb="3" eb="6">
      <t>オオモジ</t>
    </rPh>
    <rPh sb="7" eb="15">
      <t>ニュウリョク</t>
    </rPh>
    <phoneticPr fontId="3"/>
  </si>
  <si>
    <t>プログラム部数✕800円</t>
    <rPh sb="5" eb="7">
      <t>ブスウ</t>
    </rPh>
    <rPh sb="11" eb="12">
      <t>エン</t>
    </rPh>
    <phoneticPr fontId="7"/>
  </si>
  <si>
    <t>記録会1500m</t>
    <rPh sb="0" eb="3">
      <t>キロ</t>
    </rPh>
    <phoneticPr fontId="3"/>
  </si>
  <si>
    <t>5.00.00</t>
    <phoneticPr fontId="3"/>
  </si>
  <si>
    <t>一般･高校用</t>
    <rPh sb="0" eb="2">
      <t>イッパン</t>
    </rPh>
    <rPh sb="3" eb="6">
      <t>コウコウヨウ</t>
    </rPh>
    <phoneticPr fontId="3"/>
  </si>
  <si>
    <t>　※この大会は、名古屋地区の一般･高校が申し込めます。</t>
    <rPh sb="4" eb="7">
      <t>タイカ</t>
    </rPh>
    <rPh sb="8" eb="11">
      <t>ナゴヤ</t>
    </rPh>
    <rPh sb="11" eb="13">
      <t>チク</t>
    </rPh>
    <rPh sb="14" eb="17">
      <t>イッ</t>
    </rPh>
    <rPh sb="17" eb="19">
      <t>コウコ</t>
    </rPh>
    <rPh sb="20" eb="21">
      <t>モウ</t>
    </rPh>
    <rPh sb="22" eb="23">
      <t>コ</t>
    </rPh>
    <phoneticPr fontId="3"/>
  </si>
  <si>
    <t>必着</t>
    <rPh sb="0" eb="2">
      <t>ヒッチャク</t>
    </rPh>
    <phoneticPr fontId="3"/>
  </si>
  <si>
    <t>プログラム購入部数</t>
    <rPh sb="5" eb="7">
      <t>コウニュウ</t>
    </rPh>
    <phoneticPr fontId="3"/>
  </si>
  <si>
    <t>ﾅﾝﾊﾞｰの数字のみ入力してください</t>
    <rPh sb="6" eb="14">
      <t>スウ</t>
    </rPh>
    <phoneticPr fontId="3"/>
  </si>
  <si>
    <t>参加人数</t>
    <rPh sb="0" eb="4">
      <t>サンカ</t>
    </rPh>
    <phoneticPr fontId="7"/>
  </si>
  <si>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</si>
  <si>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</si>
  <si>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</si>
  <si>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</si>
  <si>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</si>
  <si>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</si>
  <si>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</si>
  <si>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</si>
  <si>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</si>
  <si>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</si>
  <si>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</si>
  <si>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No</t>
    <phoneticPr fontId="39"/>
  </si>
  <si>
    <t>団体名略称</t>
  </si>
  <si>
    <t>旧団体コード</t>
  </si>
  <si>
    <t>団体名カナ</t>
  </si>
  <si>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</si>
  <si>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</si>
  <si>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</si>
  <si>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</si>
  <si>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</si>
  <si>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</si>
  <si>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</si>
  <si>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</si>
  <si>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</si>
  <si>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</si>
  <si>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</si>
  <si>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</si>
  <si>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</si>
  <si>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</si>
  <si>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</si>
  <si>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</si>
  <si>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</si>
  <si>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</si>
  <si>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</si>
  <si>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</si>
  <si>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</si>
  <si>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</si>
  <si>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</si>
  <si>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</si>
  <si>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</si>
  <si>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</si>
  <si>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</si>
  <si>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</si>
  <si>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</si>
  <si>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</si>
  <si>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</si>
  <si>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</si>
  <si>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</si>
  <si>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</si>
  <si>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</si>
  <si>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</si>
  <si>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緑丘高</t>
    <phoneticPr fontId="39"/>
  </si>
  <si>
    <t>緑丘高</t>
    <phoneticPr fontId="39"/>
  </si>
  <si>
    <t>ミドリガオカ</t>
    <phoneticPr fontId="39"/>
  </si>
  <si>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</si>
  <si>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</si>
  <si>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</si>
  <si>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</si>
  <si>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</si>
  <si>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</si>
  <si>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</si>
  <si>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</si>
  <si>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</si>
  <si>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</si>
  <si>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</si>
  <si>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</si>
  <si>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</si>
  <si>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</si>
  <si>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</si>
  <si>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</si>
  <si>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</si>
  <si>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</si>
  <si>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</si>
  <si>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</si>
  <si>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</si>
  <si>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</si>
  <si>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</si>
  <si>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</si>
  <si>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</si>
  <si>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</si>
  <si>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</si>
  <si>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</si>
  <si>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</si>
  <si>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</si>
  <si>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</si>
  <si>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</si>
  <si>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</si>
  <si>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</si>
  <si>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</si>
  <si>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</si>
  <si>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</si>
  <si>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</si>
  <si>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</si>
  <si>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</si>
  <si>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</si>
  <si>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</si>
  <si>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</si>
  <si>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</si>
  <si>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</si>
  <si>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</si>
  <si>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</si>
  <si>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</si>
  <si>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</si>
  <si>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</si>
  <si>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</si>
  <si>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</si>
  <si>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</si>
  <si>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</si>
  <si>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</si>
  <si>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</si>
  <si>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</si>
  <si>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</si>
  <si>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</si>
  <si>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</si>
  <si>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</si>
  <si>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</si>
  <si>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</si>
  <si>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</si>
  <si>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</si>
  <si>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</si>
  <si>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</si>
  <si>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</si>
  <si>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</si>
  <si>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</si>
  <si>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</si>
  <si>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</si>
  <si>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</si>
  <si>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</si>
  <si>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</si>
  <si>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</si>
  <si>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</si>
  <si>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</si>
  <si>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</si>
  <si>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</si>
  <si>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</si>
  <si>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</si>
  <si>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</si>
  <si>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</si>
  <si>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</si>
  <si>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</si>
  <si>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</si>
  <si>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</si>
  <si>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</si>
  <si>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</si>
  <si>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</si>
  <si>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</si>
  <si>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</si>
  <si>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</si>
  <si>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</si>
  <si>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</si>
  <si>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</si>
  <si>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</si>
  <si>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</si>
  <si>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</si>
  <si>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</si>
  <si>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</si>
  <si>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</si>
  <si>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</si>
  <si>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</si>
  <si>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</si>
  <si>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</si>
  <si>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</si>
  <si>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</si>
  <si>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</si>
  <si>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</si>
  <si>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</si>
  <si>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</si>
  <si>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</si>
  <si>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</si>
  <si>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</si>
  <si>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</si>
  <si>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</si>
  <si>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</si>
  <si>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</si>
  <si>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</si>
  <si>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</si>
  <si>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</si>
  <si>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</si>
  <si>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</si>
  <si>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</si>
  <si>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</si>
  <si>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</si>
  <si>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</si>
  <si>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</si>
  <si>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</si>
  <si>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</si>
  <si>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</si>
  <si>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</si>
  <si>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</si>
  <si>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</si>
  <si>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</si>
  <si>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</si>
  <si>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</si>
  <si>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</si>
  <si>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</si>
  <si>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</si>
  <si>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</si>
  <si>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</si>
  <si>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</si>
  <si>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</si>
  <si>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</si>
  <si>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</si>
  <si>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</si>
  <si>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</si>
  <si>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</si>
  <si>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</si>
  <si>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</si>
  <si>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</si>
  <si>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</si>
  <si>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</si>
  <si>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栄徳高</t>
  </si>
  <si>
    <t>アイチキョウエイガクエンエイトク</t>
  </si>
  <si>
    <t>名古屋情報</t>
  </si>
  <si>
    <t>ナゴヤジョウホウ</t>
    <phoneticPr fontId="39"/>
  </si>
  <si>
    <t>名古屋工学院</t>
  </si>
  <si>
    <t>ナゴヤコウガクイ</t>
    <phoneticPr fontId="39"/>
  </si>
  <si>
    <t>東海工専</t>
  </si>
  <si>
    <t>トウカイコウギョウセンモンガッコウアツタコウ</t>
    <phoneticPr fontId="39"/>
  </si>
  <si>
    <t>団体名検索</t>
    <rPh sb="0" eb="2">
      <t>ダンタイ</t>
    </rPh>
    <rPh sb="2" eb="3">
      <t>メイ</t>
    </rPh>
    <rPh sb="3" eb="5">
      <t>ケンサク</t>
    </rPh>
    <phoneticPr fontId="3"/>
  </si>
  <si>
    <r>
      <t>←団体名</t>
    </r>
    <r>
      <rPr>
        <b/>
        <sz val="16"/>
        <color rgb="FFFF0000"/>
        <rFont val="ＭＳ ゴシック"/>
        <family val="3"/>
        <charset val="128"/>
      </rPr>
      <t>最初の一文字</t>
    </r>
    <r>
      <rPr>
        <b/>
        <sz val="12"/>
        <color rgb="FFFF0000"/>
        <rFont val="ＭＳ ゴシック"/>
        <family val="3"/>
        <charset val="128"/>
      </rPr>
      <t>を入力してください。</t>
    </r>
    <rPh sb="1" eb="3">
      <t>ダンタイ</t>
    </rPh>
    <rPh sb="4" eb="6">
      <t>サイショ</t>
    </rPh>
    <rPh sb="7" eb="10">
      <t>ヒトモジ</t>
    </rPh>
    <rPh sb="11" eb="20">
      <t>ニュウリョク</t>
    </rPh>
    <phoneticPr fontId="3"/>
  </si>
  <si>
    <t>団体名</t>
    <rPh sb="0" eb="3">
      <t>ダンタイメイ</t>
    </rPh>
    <phoneticPr fontId="3"/>
  </si>
  <si>
    <t>←直接団体名を入力しないで下さい。
　上のセルで、団体名の最初の一文字を入力すると、候補がドロップダウンに表示されますので選択してください。</t>
    <rPh sb="1" eb="3">
      <t>ty</t>
    </rPh>
    <rPh sb="3" eb="5">
      <t>ダンタイ</t>
    </rPh>
    <rPh sb="5" eb="6">
      <t>メイ</t>
    </rPh>
    <rPh sb="7" eb="9">
      <t>ニュウリョク</t>
    </rPh>
    <rPh sb="13" eb="14">
      <t>クダ</t>
    </rPh>
    <rPh sb="19" eb="20">
      <t>ウエ</t>
    </rPh>
    <rPh sb="25" eb="27">
      <t>d</t>
    </rPh>
    <rPh sb="27" eb="28">
      <t>メイ</t>
    </rPh>
    <rPh sb="29" eb="31">
      <t>サイショ</t>
    </rPh>
    <rPh sb="32" eb="35">
      <t>ヒトモジ</t>
    </rPh>
    <rPh sb="36" eb="38">
      <t>ニュウリョク</t>
    </rPh>
    <rPh sb="42" eb="44">
      <t>コウホ</t>
    </rPh>
    <rPh sb="53" eb="55">
      <t>ヒョウジ</t>
    </rPh>
    <rPh sb="61" eb="63">
      <t>センタク</t>
    </rPh>
    <phoneticPr fontId="3"/>
  </si>
  <si>
    <t>←団体名を選択すると、自動で入力されます。</t>
    <rPh sb="1" eb="3">
      <t>ダンタイ</t>
    </rPh>
    <rPh sb="3" eb="4">
      <t>メイ</t>
    </rPh>
    <rPh sb="5" eb="7">
      <t>センタク</t>
    </rPh>
    <rPh sb="11" eb="13">
      <t>ジドウ</t>
    </rPh>
    <rPh sb="14" eb="16">
      <t>ニュウリョク</t>
    </rPh>
    <phoneticPr fontId="3"/>
  </si>
  <si>
    <t>振込明細書のコピーを以下に添付してください</t>
    <rPh sb="0" eb="2">
      <t>フリコミ</t>
    </rPh>
    <rPh sb="2" eb="5">
      <t>メイサイショ</t>
    </rPh>
    <rPh sb="10" eb="12">
      <t>イカ</t>
    </rPh>
    <rPh sb="13" eb="15">
      <t>テンプ</t>
    </rPh>
    <phoneticPr fontId="3"/>
  </si>
  <si>
    <t>←プログラムは有料販売です。</t>
    <rPh sb="7" eb="11">
      <t>ユウリョウハン</t>
    </rPh>
    <phoneticPr fontId="3"/>
  </si>
  <si>
    <t>メール送信後に下記まで郵送願います。</t>
    <rPh sb="3" eb="6">
      <t>ソウシンゴ</t>
    </rPh>
    <rPh sb="7" eb="9">
      <t>カキ</t>
    </rPh>
    <rPh sb="11" eb="14">
      <t>ユウソウネガ</t>
    </rPh>
    <phoneticPr fontId="3"/>
  </si>
  <si>
    <t>記録会男100m</t>
    <rPh sb="0" eb="3">
      <t>キロ</t>
    </rPh>
    <rPh sb="3" eb="4">
      <t>オ</t>
    </rPh>
    <phoneticPr fontId="3"/>
  </si>
  <si>
    <t>記録会男1500m</t>
    <rPh sb="0" eb="3">
      <t>キロ</t>
    </rPh>
    <rPh sb="3" eb="4">
      <t>オ</t>
    </rPh>
    <phoneticPr fontId="3"/>
  </si>
  <si>
    <t>記録会女100m</t>
    <rPh sb="0" eb="3">
      <t>キロ</t>
    </rPh>
    <phoneticPr fontId="3"/>
  </si>
  <si>
    <t>記録会女1500m</t>
    <rPh sb="0" eb="3">
      <t>キロ</t>
    </rPh>
    <phoneticPr fontId="3"/>
  </si>
  <si>
    <t>2018年　名古屋市民スポーツ祭記録会</t>
    <rPh sb="4" eb="5">
      <t>ネン</t>
    </rPh>
    <rPh sb="6" eb="9">
      <t>ナゴヤ</t>
    </rPh>
    <rPh sb="9" eb="11">
      <t>シミン</t>
    </rPh>
    <rPh sb="15" eb="16">
      <t>サイ</t>
    </rPh>
    <rPh sb="16" eb="18">
      <t>キロク</t>
    </rPh>
    <rPh sb="18" eb="19">
      <t>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</si>
</sst>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s>
  <fonts count="70">
    <font>
      <sz val="11"/>
      <color theme="1"/>
      <name val="ＭＳ Ｐゴシック"/>
      <family val="3"/>
      <charset val="128"/>
      <scheme val="minor"/>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sz val="22"/>
      <color theme="1"/>
      <name val="ＭＳ ゴシック"/>
      <family val="3"/>
      <charset val="128"/>
    </font>
    <font>
      <b/>
      <u/>
      <sz val="11"/>
      <color rgb="FFFF0000"/>
      <name val="ＭＳ 明朝"/>
      <family val="1"/>
      <charset val="128"/>
    </font>
    <font>
      <sz val="10"/>
      <color theme="1"/>
      <name val="ＭＳ 明朝"/>
      <family val="1"/>
      <charset val="128"/>
    </font>
    <font>
      <sz val="22"/>
      <color theme="1"/>
      <name val="ＭＳ ゴシック"/>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u/>
      <sz val="11"/>
      <color theme="10"/>
      <name val="ＭＳ Ｐゴシック"/>
      <family val="3"/>
      <charset val="128"/>
      <scheme val="minor"/>
    </font>
    <font>
      <b/>
      <sz val="12"/>
      <color indexed="8"/>
      <name val="ＭＳ 明朝"/>
      <family val="1"/>
      <charset val="128"/>
    </font>
    <font>
      <u/>
      <sz val="16"/>
      <color theme="10"/>
      <name val="ＭＳ Ｐゴシック"/>
      <family val="3"/>
      <charset val="128"/>
      <scheme val="minor"/>
    </font>
    <font>
      <b/>
      <i/>
      <sz val="11"/>
      <color theme="1"/>
      <name val="ＭＳ Ｐゴシック"/>
      <family val="3"/>
      <charset val="128"/>
      <scheme val="minor"/>
    </font>
    <font>
      <b/>
      <sz val="9"/>
      <color indexed="81"/>
      <name val="ＭＳ Ｐゴシック"/>
      <family val="3"/>
      <charset val="128"/>
    </font>
    <font>
      <b/>
      <sz val="16"/>
      <color indexed="81"/>
      <name val="ＭＳ Ｐゴシック"/>
      <family val="3"/>
      <charset val="128"/>
    </font>
    <font>
      <sz val="18"/>
      <color theme="1"/>
      <name val="ＭＳ ゴシック"/>
      <family val="3"/>
      <charset val="128"/>
    </font>
    <font>
      <b/>
      <sz val="20"/>
      <color rgb="FFFF0000"/>
      <name val="ＭＳ ゴシック"/>
      <family val="3"/>
      <charset val="128"/>
    </font>
    <font>
      <b/>
      <sz val="20"/>
      <color theme="1"/>
      <name val="ＭＳ ゴシック"/>
      <family val="3"/>
      <charset val="128"/>
    </font>
    <font>
      <b/>
      <sz val="36"/>
      <color rgb="FFFF0000"/>
      <name val="ＭＳ ゴシック"/>
      <family val="3"/>
      <charset val="128"/>
    </font>
    <font>
      <sz val="9"/>
      <color theme="1"/>
      <name val="ＭＳ 明朝"/>
      <family val="1"/>
      <charset val="128"/>
    </font>
    <font>
      <b/>
      <sz val="16"/>
      <color rgb="FFFF0000"/>
      <name val="ＭＳ ゴシック"/>
      <family val="3"/>
      <charset val="128"/>
    </font>
    <font>
      <b/>
      <sz val="18"/>
      <color theme="1"/>
      <name val="ＭＳ 明朝"/>
      <family val="1"/>
      <charset val="128"/>
    </font>
  </fonts>
  <fills count="10">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rgb="FF00B0F0"/>
        <bgColor indexed="64"/>
      </patternFill>
    </fill>
  </fills>
  <borders count="74">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s>
  <cellStyleXfs count="6">
    <xf numFmtId="0" fontId="0" fillId="0" borderId="0">
      <alignment vertical="center"/>
    </xf>
    <xf numFmtId="0" fontId="24" fillId="0" borderId="0"/>
    <xf numFmtId="0" fontId="12" fillId="0" borderId="0">
      <alignment vertical="center"/>
    </xf>
    <xf numFmtId="0" fontId="2" fillId="0" borderId="0">
      <alignment vertical="center"/>
    </xf>
    <xf numFmtId="0" fontId="57" fillId="0" borderId="0" applyNumberFormat="0" applyFill="0" applyBorder="0" applyAlignment="0" applyProtection="0">
      <alignment vertical="center"/>
    </xf>
    <xf numFmtId="0" fontId="1" fillId="0" borderId="0">
      <alignment vertical="center"/>
    </xf>
  </cellStyleXfs>
  <cellXfs count="294">
    <xf numFmtId="0" fontId="0" fillId="0" borderId="0" xfId="0">
      <alignment vertical="center"/>
    </xf>
    <xf numFmtId="0" fontId="25"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Fill="1" applyBorder="1" applyAlignment="1">
      <alignment vertical="center"/>
    </xf>
    <xf numFmtId="0" fontId="25" fillId="0" borderId="0" xfId="0" applyFont="1" applyBorder="1" applyAlignment="1">
      <alignment horizontal="center" vertical="center"/>
    </xf>
    <xf numFmtId="0" fontId="0" fillId="0" borderId="0" xfId="0" applyFill="1">
      <alignment vertical="center"/>
    </xf>
    <xf numFmtId="0" fontId="25" fillId="0" borderId="0" xfId="0" applyFont="1" applyFill="1" applyBorder="1">
      <alignment vertical="center"/>
    </xf>
    <xf numFmtId="0" fontId="30" fillId="0" borderId="0" xfId="0" applyFont="1" applyAlignment="1">
      <alignment vertical="center"/>
    </xf>
    <xf numFmtId="0" fontId="25" fillId="0" borderId="2" xfId="0" applyFont="1" applyBorder="1" applyAlignment="1">
      <alignment horizontal="center" vertical="center"/>
    </xf>
    <xf numFmtId="0" fontId="25" fillId="0" borderId="0" xfId="0" applyFont="1">
      <alignment vertical="center"/>
    </xf>
    <xf numFmtId="49" fontId="25" fillId="0" borderId="0" xfId="0" applyNumberFormat="1" applyFont="1" applyAlignment="1">
      <alignment horizontal="right" vertical="center"/>
    </xf>
    <xf numFmtId="0" fontId="25" fillId="0" borderId="0" xfId="0" applyFont="1" applyAlignment="1">
      <alignment horizontal="right" vertical="center"/>
    </xf>
    <xf numFmtId="0" fontId="25" fillId="0" borderId="1" xfId="0" applyFont="1" applyBorder="1" applyAlignment="1">
      <alignment horizontal="right" vertical="center"/>
    </xf>
    <xf numFmtId="0" fontId="25" fillId="0" borderId="14" xfId="0" applyFont="1" applyBorder="1" applyAlignment="1">
      <alignment horizontal="right" vertical="center"/>
    </xf>
    <xf numFmtId="0" fontId="26" fillId="0" borderId="0" xfId="0" applyFont="1">
      <alignment vertical="center"/>
    </xf>
    <xf numFmtId="0" fontId="29" fillId="3" borderId="3" xfId="0" applyFont="1" applyFill="1" applyBorder="1" applyAlignment="1">
      <alignment horizontal="center" vertical="center"/>
    </xf>
    <xf numFmtId="0" fontId="25" fillId="5" borderId="0" xfId="0" applyFont="1" applyFill="1">
      <alignment vertical="center"/>
    </xf>
    <xf numFmtId="0" fontId="25" fillId="0" borderId="0" xfId="0" applyFont="1" applyFill="1" applyBorder="1" applyAlignment="1">
      <alignment horizontal="left" vertical="center"/>
    </xf>
    <xf numFmtId="0" fontId="33" fillId="5" borderId="0" xfId="0" applyFont="1" applyFill="1">
      <alignment vertical="center"/>
    </xf>
    <xf numFmtId="0" fontId="25" fillId="5" borderId="0" xfId="0" applyFont="1" applyFill="1" applyAlignment="1">
      <alignment horizontal="center" vertical="center"/>
    </xf>
    <xf numFmtId="0" fontId="25" fillId="0" borderId="22" xfId="0" applyFont="1" applyBorder="1" applyAlignment="1">
      <alignment horizontal="center" vertical="center"/>
    </xf>
    <xf numFmtId="0" fontId="25" fillId="0" borderId="21" xfId="0" applyFont="1" applyBorder="1" applyAlignment="1">
      <alignment horizontal="center" vertical="center"/>
    </xf>
    <xf numFmtId="0" fontId="25" fillId="0" borderId="15" xfId="0" applyFont="1" applyBorder="1" applyAlignment="1">
      <alignment horizontal="center" vertical="center"/>
    </xf>
    <xf numFmtId="0" fontId="0" fillId="0" borderId="24" xfId="0" applyBorder="1">
      <alignment vertical="center"/>
    </xf>
    <xf numFmtId="0" fontId="25" fillId="0" borderId="18" xfId="0" applyFont="1" applyBorder="1" applyAlignment="1">
      <alignment horizontal="center" vertical="center"/>
    </xf>
    <xf numFmtId="0" fontId="29" fillId="3" borderId="4" xfId="0" applyFont="1" applyFill="1" applyBorder="1" applyAlignment="1">
      <alignment horizontal="center" vertical="center"/>
    </xf>
    <xf numFmtId="0" fontId="29" fillId="3" borderId="5" xfId="0" applyFont="1" applyFill="1" applyBorder="1" applyAlignment="1">
      <alignment horizontal="center" vertical="center"/>
    </xf>
    <xf numFmtId="0" fontId="25" fillId="0" borderId="25" xfId="0" applyFont="1" applyBorder="1" applyAlignment="1">
      <alignment horizontal="center" vertical="center"/>
    </xf>
    <xf numFmtId="0" fontId="29" fillId="3" borderId="26" xfId="0" applyFont="1" applyFill="1" applyBorder="1" applyAlignment="1">
      <alignment horizontal="center" vertical="center"/>
    </xf>
    <xf numFmtId="0" fontId="25" fillId="0" borderId="15" xfId="0" applyFont="1" applyBorder="1" applyAlignment="1">
      <alignment horizontal="center" vertical="center" wrapText="1"/>
    </xf>
    <xf numFmtId="0" fontId="34" fillId="3" borderId="4" xfId="0" applyFont="1" applyFill="1" applyBorder="1" applyAlignment="1">
      <alignment horizontal="center" vertical="center"/>
    </xf>
    <xf numFmtId="0" fontId="25" fillId="0" borderId="4" xfId="0" applyFont="1" applyBorder="1" applyAlignment="1">
      <alignment horizontal="center" vertical="center"/>
    </xf>
    <xf numFmtId="0" fontId="0" fillId="0" borderId="0" xfId="0" applyBorder="1">
      <alignment vertical="center"/>
    </xf>
    <xf numFmtId="0" fontId="23"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25" fillId="0" borderId="0" xfId="0" applyFont="1" applyFill="1" applyProtection="1">
      <alignment vertical="center"/>
    </xf>
    <xf numFmtId="0" fontId="25" fillId="0" borderId="0" xfId="0" applyFont="1" applyFill="1" applyBorder="1" applyAlignment="1" applyProtection="1">
      <alignment vertical="center"/>
    </xf>
    <xf numFmtId="0" fontId="0" fillId="0" borderId="0" xfId="0" applyFill="1" applyProtection="1">
      <alignment vertical="center"/>
    </xf>
    <xf numFmtId="0" fontId="27" fillId="5" borderId="0" xfId="0" applyFont="1" applyFill="1" applyAlignment="1">
      <alignment vertical="center"/>
    </xf>
    <xf numFmtId="0" fontId="25" fillId="5" borderId="0" xfId="0" applyFont="1" applyFill="1" applyBorder="1" applyAlignment="1">
      <alignment horizontal="center" vertical="center"/>
    </xf>
    <xf numFmtId="0" fontId="0" fillId="5" borderId="0" xfId="0" applyFill="1">
      <alignment vertical="center"/>
    </xf>
    <xf numFmtId="0" fontId="25" fillId="5" borderId="0" xfId="0" applyFont="1" applyFill="1" applyAlignment="1">
      <alignment horizontal="right" vertical="center"/>
    </xf>
    <xf numFmtId="0" fontId="25" fillId="5" borderId="35" xfId="0" applyFont="1" applyFill="1" applyBorder="1">
      <alignment vertical="center"/>
    </xf>
    <xf numFmtId="0" fontId="25" fillId="5" borderId="36" xfId="0" applyFont="1" applyFill="1" applyBorder="1">
      <alignment vertical="center"/>
    </xf>
    <xf numFmtId="0" fontId="25" fillId="5" borderId="37" xfId="0" applyFont="1" applyFill="1" applyBorder="1">
      <alignment vertical="center"/>
    </xf>
    <xf numFmtId="0" fontId="25" fillId="5" borderId="0" xfId="0" applyFont="1" applyFill="1" applyBorder="1" applyAlignment="1">
      <alignment horizontal="right" vertical="center"/>
    </xf>
    <xf numFmtId="0" fontId="25" fillId="5" borderId="38" xfId="0" applyFont="1" applyFill="1" applyBorder="1">
      <alignment vertical="center"/>
    </xf>
    <xf numFmtId="0" fontId="25" fillId="5" borderId="0" xfId="0" applyFont="1" applyFill="1" applyBorder="1">
      <alignment vertical="center"/>
    </xf>
    <xf numFmtId="0" fontId="25" fillId="5" borderId="39" xfId="0" applyFont="1" applyFill="1" applyBorder="1">
      <alignment vertical="center"/>
    </xf>
    <xf numFmtId="0" fontId="25" fillId="5" borderId="40" xfId="0" applyFont="1" applyFill="1" applyBorder="1" applyAlignment="1">
      <alignment horizontal="right" vertical="center"/>
    </xf>
    <xf numFmtId="0" fontId="25" fillId="5" borderId="41" xfId="0" applyFont="1" applyFill="1" applyBorder="1" applyAlignment="1">
      <alignment horizontal="right" vertical="center"/>
    </xf>
    <xf numFmtId="0" fontId="25" fillId="5" borderId="41" xfId="0" applyFont="1" applyFill="1" applyBorder="1" applyAlignment="1">
      <alignment horizontal="center" vertical="center"/>
    </xf>
    <xf numFmtId="0" fontId="25" fillId="5" borderId="41" xfId="0" applyFont="1" applyFill="1" applyBorder="1" applyAlignment="1">
      <alignment horizontal="left" vertical="center"/>
    </xf>
    <xf numFmtId="0" fontId="25" fillId="5" borderId="42" xfId="0" applyFont="1" applyFill="1" applyBorder="1">
      <alignment vertical="center"/>
    </xf>
    <xf numFmtId="0" fontId="25" fillId="0" borderId="0" xfId="0" applyFont="1" applyProtection="1">
      <alignment vertical="center"/>
    </xf>
    <xf numFmtId="0" fontId="25" fillId="0" borderId="3"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5" fillId="0" borderId="4" xfId="0" applyFont="1" applyBorder="1" applyAlignment="1" applyProtection="1">
      <alignment horizontal="center" vertical="center" shrinkToFit="1"/>
      <protection locked="0"/>
    </xf>
    <xf numFmtId="0" fontId="25" fillId="0" borderId="26" xfId="0" applyFont="1" applyBorder="1" applyAlignment="1" applyProtection="1">
      <alignment horizontal="center" vertical="center" shrinkToFit="1"/>
      <protection locked="0"/>
    </xf>
    <xf numFmtId="0" fontId="25" fillId="0" borderId="16" xfId="0" applyFont="1" applyBorder="1" applyAlignment="1" applyProtection="1">
      <alignment horizontal="center" vertical="center" shrinkToFit="1"/>
      <protection locked="0"/>
    </xf>
    <xf numFmtId="0" fontId="25" fillId="0" borderId="22" xfId="0" applyFont="1" applyBorder="1" applyAlignment="1" applyProtection="1">
      <alignment horizontal="center" vertical="center" shrinkToFit="1"/>
      <protection locked="0"/>
    </xf>
    <xf numFmtId="0" fontId="25" fillId="0" borderId="27" xfId="0" applyFont="1" applyBorder="1" applyAlignment="1" applyProtection="1">
      <alignment horizontal="center" vertical="center" shrinkToFit="1"/>
      <protection locked="0"/>
    </xf>
    <xf numFmtId="0" fontId="28" fillId="0" borderId="0" xfId="0" applyFont="1" applyAlignment="1">
      <alignment vertical="center"/>
    </xf>
    <xf numFmtId="0" fontId="25" fillId="0" borderId="0" xfId="0" applyFont="1" applyFill="1" applyBorder="1" applyAlignment="1" applyProtection="1">
      <alignment horizontal="right" vertical="center"/>
    </xf>
    <xf numFmtId="0" fontId="0" fillId="0" borderId="0" xfId="0" applyAlignment="1">
      <alignment horizontal="center" vertical="center"/>
    </xf>
    <xf numFmtId="0" fontId="25" fillId="0" borderId="43" xfId="0" applyFont="1" applyBorder="1" applyAlignment="1">
      <alignment vertical="center"/>
    </xf>
    <xf numFmtId="0" fontId="25" fillId="0" borderId="46" xfId="0" applyFont="1" applyBorder="1" applyAlignment="1">
      <alignment horizontal="center" vertical="center"/>
    </xf>
    <xf numFmtId="0" fontId="25" fillId="0" borderId="48" xfId="0" applyFont="1" applyBorder="1" applyAlignment="1">
      <alignment vertical="center"/>
    </xf>
    <xf numFmtId="0" fontId="25" fillId="0" borderId="49" xfId="0" applyFont="1" applyBorder="1" applyAlignment="1">
      <alignment vertical="center"/>
    </xf>
    <xf numFmtId="0" fontId="25" fillId="0" borderId="8" xfId="0" applyFont="1" applyBorder="1" applyAlignment="1">
      <alignment vertical="center"/>
    </xf>
    <xf numFmtId="0" fontId="25" fillId="0" borderId="47" xfId="0" applyFont="1" applyBorder="1" applyAlignment="1">
      <alignment vertical="center"/>
    </xf>
    <xf numFmtId="0" fontId="37" fillId="0" borderId="0" xfId="0" applyFont="1" applyBorder="1" applyAlignment="1">
      <alignment vertical="center"/>
    </xf>
    <xf numFmtId="0" fontId="26" fillId="0" borderId="0" xfId="0" applyFont="1" applyAlignment="1">
      <alignment horizontal="center" vertical="center"/>
    </xf>
    <xf numFmtId="0" fontId="0" fillId="0" borderId="0" xfId="0" applyAlignment="1">
      <alignment vertical="center"/>
    </xf>
    <xf numFmtId="0" fontId="0" fillId="0" borderId="46" xfId="0" applyBorder="1">
      <alignment vertical="center"/>
    </xf>
    <xf numFmtId="0" fontId="0" fillId="0" borderId="49" xfId="0" applyBorder="1">
      <alignment vertical="center"/>
    </xf>
    <xf numFmtId="0" fontId="0" fillId="0" borderId="47" xfId="0" applyBorder="1">
      <alignment vertical="center"/>
    </xf>
    <xf numFmtId="0" fontId="44" fillId="5" borderId="0" xfId="0" applyFont="1" applyFill="1" applyAlignment="1">
      <alignment vertical="center"/>
    </xf>
    <xf numFmtId="0" fontId="25" fillId="0" borderId="43" xfId="0" applyFont="1" applyBorder="1">
      <alignment vertical="center"/>
    </xf>
    <xf numFmtId="0" fontId="25" fillId="0" borderId="45" xfId="0" applyFont="1" applyBorder="1">
      <alignment vertical="center"/>
    </xf>
    <xf numFmtId="0" fontId="29" fillId="0" borderId="45" xfId="0" applyFont="1" applyBorder="1">
      <alignment vertical="center"/>
    </xf>
    <xf numFmtId="0" fontId="25" fillId="0" borderId="46" xfId="0" applyFont="1" applyBorder="1">
      <alignment vertical="center"/>
    </xf>
    <xf numFmtId="0" fontId="25" fillId="0" borderId="48" xfId="0" applyFont="1" applyBorder="1">
      <alignment vertical="center"/>
    </xf>
    <xf numFmtId="0" fontId="25" fillId="0" borderId="0" xfId="0" applyFont="1" applyBorder="1">
      <alignment vertical="center"/>
    </xf>
    <xf numFmtId="0" fontId="25" fillId="0" borderId="49" xfId="0" applyFont="1" applyBorder="1">
      <alignment vertical="center"/>
    </xf>
    <xf numFmtId="0" fontId="25" fillId="0" borderId="8" xfId="0" applyFont="1" applyBorder="1">
      <alignment vertical="center"/>
    </xf>
    <xf numFmtId="0" fontId="25" fillId="0" borderId="34" xfId="0" applyFont="1" applyBorder="1">
      <alignment vertical="center"/>
    </xf>
    <xf numFmtId="0" fontId="25" fillId="0" borderId="47" xfId="0" applyFont="1" applyBorder="1">
      <alignment vertical="center"/>
    </xf>
    <xf numFmtId="0" fontId="28" fillId="0" borderId="0" xfId="0" applyFont="1">
      <alignment vertical="center"/>
    </xf>
    <xf numFmtId="0" fontId="28" fillId="0" borderId="3" xfId="0" applyFont="1" applyBorder="1" applyAlignment="1">
      <alignment horizontal="center" vertical="center"/>
    </xf>
    <xf numFmtId="0" fontId="28" fillId="5" borderId="0" xfId="0" applyFont="1" applyFill="1">
      <alignment vertical="center"/>
    </xf>
    <xf numFmtId="0" fontId="14" fillId="5" borderId="0" xfId="0" applyFont="1" applyFill="1">
      <alignment vertical="center"/>
    </xf>
    <xf numFmtId="0" fontId="0" fillId="0" borderId="45" xfId="0" applyBorder="1">
      <alignment vertical="center"/>
    </xf>
    <xf numFmtId="0" fontId="0" fillId="0" borderId="34" xfId="0" applyBorder="1">
      <alignment vertical="center"/>
    </xf>
    <xf numFmtId="0" fontId="0" fillId="5" borderId="4" xfId="0" applyFill="1" applyBorder="1" applyAlignment="1">
      <alignment vertical="center" textRotation="255"/>
    </xf>
    <xf numFmtId="0" fontId="0" fillId="5" borderId="14" xfId="0" applyFill="1" applyBorder="1">
      <alignment vertical="center"/>
    </xf>
    <xf numFmtId="0" fontId="0" fillId="5" borderId="28" xfId="0" applyFill="1" applyBorder="1">
      <alignment vertical="center"/>
    </xf>
    <xf numFmtId="0" fontId="36" fillId="0" borderId="11"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shrinkToFit="1"/>
    </xf>
    <xf numFmtId="0" fontId="25" fillId="0" borderId="1" xfId="0" applyFont="1" applyBorder="1" applyAlignment="1">
      <alignment horizontal="center" vertical="center"/>
    </xf>
    <xf numFmtId="0" fontId="25" fillId="0" borderId="64" xfId="0" applyFont="1" applyBorder="1" applyAlignment="1">
      <alignment horizontal="center" vertical="center"/>
    </xf>
    <xf numFmtId="0" fontId="21" fillId="0" borderId="0" xfId="1" applyFont="1" applyFill="1" applyBorder="1" applyAlignment="1" applyProtection="1">
      <alignment horizontal="center" vertical="center"/>
    </xf>
    <xf numFmtId="0" fontId="27" fillId="0" borderId="0" xfId="0" applyFont="1" applyBorder="1" applyAlignment="1">
      <alignment vertical="center"/>
    </xf>
    <xf numFmtId="0" fontId="26" fillId="0" borderId="0" xfId="3" applyFont="1">
      <alignment vertical="center"/>
    </xf>
    <xf numFmtId="0" fontId="25" fillId="0" borderId="0" xfId="3" applyFont="1">
      <alignment vertical="center"/>
    </xf>
    <xf numFmtId="0" fontId="25" fillId="0" borderId="0" xfId="3" applyFont="1" applyAlignment="1">
      <alignment horizontal="right" vertical="center"/>
    </xf>
    <xf numFmtId="0" fontId="6" fillId="5" borderId="0" xfId="0" applyFont="1" applyFill="1" applyAlignment="1">
      <alignment vertical="center"/>
    </xf>
    <xf numFmtId="0" fontId="28" fillId="0" borderId="0" xfId="0" applyFont="1" applyFill="1" applyBorder="1" applyAlignment="1" applyProtection="1">
      <alignment horizontal="center" vertical="center"/>
    </xf>
    <xf numFmtId="0" fontId="26" fillId="0" borderId="0" xfId="0" applyFont="1" applyAlignment="1" applyProtection="1">
      <alignment vertical="center"/>
    </xf>
    <xf numFmtId="0" fontId="6" fillId="5" borderId="0" xfId="0" applyFont="1" applyFill="1" applyBorder="1" applyAlignment="1" applyProtection="1">
      <alignment vertical="center"/>
    </xf>
    <xf numFmtId="0" fontId="25" fillId="5" borderId="0" xfId="0" applyFont="1" applyFill="1" applyAlignment="1" applyProtection="1">
      <alignment horizontal="center" vertical="center"/>
    </xf>
    <xf numFmtId="0" fontId="25" fillId="0" borderId="0" xfId="0" applyFont="1" applyAlignment="1" applyProtection="1">
      <alignment horizontal="center" vertical="center"/>
    </xf>
    <xf numFmtId="0" fontId="26" fillId="0" borderId="0" xfId="0" applyFont="1" applyFill="1" applyBorder="1" applyAlignment="1" applyProtection="1">
      <alignment vertical="center"/>
    </xf>
    <xf numFmtId="0" fontId="25" fillId="0" borderId="0" xfId="0" applyFont="1" applyFill="1" applyBorder="1" applyProtection="1">
      <alignment vertical="center"/>
    </xf>
    <xf numFmtId="0" fontId="25" fillId="0" borderId="17"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12"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35" fillId="0" borderId="24" xfId="0" applyFont="1" applyFill="1" applyBorder="1" applyAlignment="1" applyProtection="1">
      <alignment vertical="center"/>
    </xf>
    <xf numFmtId="0" fontId="35" fillId="0" borderId="24" xfId="0" applyFont="1" applyFill="1" applyBorder="1" applyAlignment="1" applyProtection="1">
      <alignment horizontal="right" vertical="center"/>
    </xf>
    <xf numFmtId="0" fontId="35" fillId="0" borderId="0" xfId="0" applyFont="1" applyFill="1" applyBorder="1" applyAlignment="1" applyProtection="1">
      <alignment horizontal="right" vertical="center"/>
    </xf>
    <xf numFmtId="0" fontId="29" fillId="0" borderId="0" xfId="0" applyFont="1" applyFill="1" applyBorder="1" applyAlignment="1" applyProtection="1">
      <alignment horizontal="center" vertical="center"/>
    </xf>
    <xf numFmtId="0" fontId="28" fillId="0" borderId="2" xfId="0" applyFont="1" applyFill="1" applyBorder="1" applyAlignment="1" applyProtection="1">
      <alignment horizontal="center" vertical="center"/>
    </xf>
    <xf numFmtId="0" fontId="25" fillId="0" borderId="31" xfId="0" applyFont="1" applyFill="1" applyBorder="1" applyProtection="1">
      <alignment vertical="center"/>
    </xf>
    <xf numFmtId="0" fontId="0" fillId="0" borderId="31" xfId="0" applyFill="1" applyBorder="1" applyProtection="1">
      <alignment vertical="center"/>
    </xf>
    <xf numFmtId="0" fontId="25" fillId="0" borderId="0" xfId="0" applyFont="1" applyFill="1" applyAlignment="1" applyProtection="1">
      <alignment horizontal="center" vertical="center"/>
    </xf>
    <xf numFmtId="0" fontId="24" fillId="0" borderId="0" xfId="1" applyAlignment="1" applyProtection="1">
      <alignment horizontal="right" vertical="center" shrinkToFit="1"/>
    </xf>
    <xf numFmtId="0" fontId="24" fillId="0" borderId="0" xfId="1" applyAlignment="1" applyProtection="1">
      <alignment vertical="center"/>
    </xf>
    <xf numFmtId="0" fontId="0" fillId="0" borderId="0" xfId="0" applyProtection="1">
      <alignment vertical="center"/>
    </xf>
    <xf numFmtId="0" fontId="43" fillId="0" borderId="0" xfId="0" applyFont="1" applyBorder="1" applyAlignment="1" applyProtection="1">
      <alignment vertical="center"/>
    </xf>
    <xf numFmtId="0" fontId="24" fillId="0" borderId="0" xfId="1" applyFont="1" applyAlignment="1" applyProtection="1">
      <alignment vertical="center"/>
    </xf>
    <xf numFmtId="0" fontId="18" fillId="0" borderId="0" xfId="1" applyFont="1" applyAlignment="1" applyProtection="1">
      <alignment horizontal="center" shrinkToFit="1"/>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12" fillId="0" borderId="0" xfId="1" applyFont="1" applyAlignment="1" applyProtection="1">
      <alignment horizontal="left" vertical="center"/>
    </xf>
    <xf numFmtId="0" fontId="15" fillId="0" borderId="0" xfId="1" applyFont="1" applyBorder="1" applyAlignment="1" applyProtection="1">
      <alignment horizontal="left" vertical="center"/>
    </xf>
    <xf numFmtId="0" fontId="12" fillId="0" borderId="0" xfId="1" applyFont="1" applyAlignment="1" applyProtection="1">
      <alignment horizontal="center" vertical="center"/>
    </xf>
    <xf numFmtId="0" fontId="13" fillId="0" borderId="6" xfId="1" applyFont="1" applyBorder="1" applyAlignment="1" applyProtection="1">
      <alignment horizontal="distributed" vertical="center" indent="2"/>
    </xf>
    <xf numFmtId="0" fontId="24" fillId="0" borderId="0" xfId="1" applyBorder="1" applyAlignment="1" applyProtection="1">
      <alignment vertical="center"/>
    </xf>
    <xf numFmtId="0" fontId="8" fillId="0" borderId="0" xfId="1" applyFont="1" applyBorder="1" applyAlignment="1" applyProtection="1">
      <alignment horizontal="distributed" vertical="center" indent="2"/>
    </xf>
    <xf numFmtId="0" fontId="31" fillId="0" borderId="0" xfId="1" applyFont="1" applyBorder="1" applyAlignment="1" applyProtection="1">
      <alignment vertical="center" shrinkToFit="1"/>
    </xf>
    <xf numFmtId="0" fontId="16" fillId="0" borderId="0" xfId="1" applyFont="1" applyBorder="1" applyAlignment="1" applyProtection="1"/>
    <xf numFmtId="0" fontId="24" fillId="0" borderId="0" xfId="1" applyBorder="1" applyAlignment="1" applyProtection="1">
      <alignment horizontal="right" shrinkToFit="1"/>
    </xf>
    <xf numFmtId="0" fontId="24" fillId="0" borderId="0" xfId="1" applyBorder="1" applyAlignment="1" applyProtection="1">
      <alignment horizontal="right"/>
    </xf>
    <xf numFmtId="2" fontId="25" fillId="0" borderId="5" xfId="0" applyNumberFormat="1" applyFont="1" applyBorder="1" applyAlignment="1" applyProtection="1">
      <alignment horizontal="center" vertical="center" shrinkToFit="1"/>
      <protection locked="0"/>
    </xf>
    <xf numFmtId="2" fontId="25" fillId="0" borderId="19" xfId="0" applyNumberFormat="1" applyFont="1" applyBorder="1" applyAlignment="1" applyProtection="1">
      <alignment horizontal="center" vertical="center" shrinkToFit="1"/>
      <protection locked="0"/>
    </xf>
    <xf numFmtId="0" fontId="0" fillId="0" borderId="0" xfId="0" applyFill="1" applyBorder="1">
      <alignment vertical="center"/>
    </xf>
    <xf numFmtId="0" fontId="51" fillId="0" borderId="0" xfId="0" applyFont="1" applyFill="1">
      <alignment vertical="center"/>
    </xf>
    <xf numFmtId="0" fontId="28" fillId="0" borderId="0" xfId="0" applyFont="1" applyAlignment="1">
      <alignment vertical="center" shrinkToFit="1"/>
    </xf>
    <xf numFmtId="0" fontId="46" fillId="0" borderId="3" xfId="0" applyFont="1" applyBorder="1" applyAlignment="1" applyProtection="1">
      <alignment horizontal="center" vertical="center" shrinkToFit="1"/>
    </xf>
    <xf numFmtId="0" fontId="13" fillId="0" borderId="8" xfId="1" applyFont="1" applyBorder="1" applyAlignment="1" applyProtection="1">
      <alignment horizontal="distributed" vertical="center" indent="1"/>
    </xf>
    <xf numFmtId="5" fontId="21" fillId="0" borderId="23" xfId="1" applyNumberFormat="1" applyFont="1" applyBorder="1" applyAlignment="1" applyProtection="1">
      <alignment vertical="center"/>
    </xf>
    <xf numFmtId="0" fontId="11" fillId="0" borderId="0" xfId="1" applyFont="1" applyBorder="1" applyAlignment="1" applyProtection="1">
      <alignment horizontal="center" vertical="center"/>
    </xf>
    <xf numFmtId="0" fontId="13" fillId="0" borderId="47" xfId="1" applyFont="1" applyBorder="1" applyAlignment="1" applyProtection="1">
      <alignment horizontal="center" vertical="center"/>
    </xf>
    <xf numFmtId="0" fontId="25" fillId="0" borderId="67" xfId="0" applyFont="1" applyBorder="1" applyAlignment="1">
      <alignment horizontal="center" vertical="center" wrapText="1"/>
    </xf>
    <xf numFmtId="0" fontId="29" fillId="3" borderId="68" xfId="0" applyNumberFormat="1" applyFont="1" applyFill="1" applyBorder="1" applyAlignment="1">
      <alignment horizontal="center" vertical="center"/>
    </xf>
    <xf numFmtId="0" fontId="25" fillId="0" borderId="68" xfId="0" applyNumberFormat="1" applyFont="1" applyBorder="1" applyAlignment="1" applyProtection="1">
      <alignment horizontal="center" vertical="center" shrinkToFit="1"/>
      <protection locked="0"/>
    </xf>
    <xf numFmtId="0" fontId="10" fillId="0" borderId="25" xfId="1" applyFont="1" applyBorder="1" applyAlignment="1" applyProtection="1">
      <alignment horizontal="center" vertical="center" shrinkToFit="1"/>
    </xf>
    <xf numFmtId="0" fontId="10" fillId="0" borderId="27" xfId="1" applyFont="1" applyBorder="1" applyAlignment="1" applyProtection="1">
      <alignment horizontal="center" vertical="center" shrinkToFit="1"/>
    </xf>
    <xf numFmtId="0" fontId="40" fillId="0" borderId="69" xfId="1" applyFont="1" applyBorder="1" applyAlignment="1" applyProtection="1">
      <alignment horizontal="center" vertical="center" shrinkToFit="1"/>
    </xf>
    <xf numFmtId="0" fontId="13" fillId="0" borderId="43" xfId="1" applyFont="1" applyBorder="1" applyAlignment="1" applyProtection="1">
      <alignment horizontal="distributed" vertical="center" indent="1"/>
    </xf>
    <xf numFmtId="5" fontId="21" fillId="0" borderId="71" xfId="1" applyNumberFormat="1" applyFont="1" applyBorder="1" applyAlignment="1" applyProtection="1">
      <alignment vertical="center"/>
    </xf>
    <xf numFmtId="0" fontId="13" fillId="0" borderId="72" xfId="1" applyFont="1" applyBorder="1" applyAlignment="1" applyProtection="1">
      <alignment horizontal="distributed" vertical="center" indent="1"/>
    </xf>
    <xf numFmtId="5" fontId="21" fillId="0" borderId="73" xfId="1" applyNumberFormat="1" applyFont="1" applyBorder="1" applyAlignment="1" applyProtection="1">
      <alignment vertical="center"/>
    </xf>
    <xf numFmtId="0" fontId="13" fillId="6" borderId="8" xfId="1" applyFont="1" applyFill="1" applyBorder="1" applyAlignment="1" applyProtection="1">
      <alignment horizontal="distributed" vertical="center" indent="2"/>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52" fillId="0" borderId="0" xfId="0" applyFont="1" applyFill="1">
      <alignment vertical="center"/>
    </xf>
    <xf numFmtId="0" fontId="21" fillId="0" borderId="70" xfId="1" applyNumberFormat="1" applyFont="1" applyBorder="1" applyAlignment="1" applyProtection="1">
      <alignment horizontal="center" vertical="center"/>
      <protection locked="0"/>
    </xf>
    <xf numFmtId="0" fontId="21" fillId="0" borderId="33" xfId="1" applyNumberFormat="1" applyFont="1" applyBorder="1" applyAlignment="1" applyProtection="1">
      <alignment vertical="center"/>
    </xf>
    <xf numFmtId="0" fontId="56" fillId="0" borderId="66" xfId="1" applyNumberFormat="1" applyFont="1" applyBorder="1" applyAlignment="1" applyProtection="1">
      <alignment horizontal="center" vertical="center"/>
      <protection locked="0"/>
    </xf>
    <xf numFmtId="0" fontId="30" fillId="0" borderId="0" xfId="1" applyFont="1" applyAlignment="1" applyProtection="1">
      <alignment horizontal="center" vertical="center"/>
    </xf>
    <xf numFmtId="0" fontId="65" fillId="0" borderId="0" xfId="0" applyFont="1">
      <alignment vertical="center"/>
    </xf>
    <xf numFmtId="0" fontId="25" fillId="0" borderId="0" xfId="0" applyFont="1" applyFill="1" applyBorder="1" applyAlignment="1">
      <alignment horizontal="center" vertical="center"/>
    </xf>
    <xf numFmtId="2" fontId="25" fillId="0" borderId="0" xfId="0" applyNumberFormat="1" applyFont="1" applyFill="1" applyBorder="1" applyAlignment="1" applyProtection="1">
      <alignment horizontal="center" vertical="center"/>
      <protection locked="0"/>
    </xf>
    <xf numFmtId="0" fontId="25" fillId="0" borderId="0" xfId="0" applyNumberFormat="1"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xf>
    <xf numFmtId="2" fontId="25" fillId="2" borderId="5" xfId="0" applyNumberFormat="1" applyFont="1" applyFill="1" applyBorder="1" applyAlignment="1" applyProtection="1">
      <alignment horizontal="center" vertical="center" shrinkToFit="1"/>
    </xf>
    <xf numFmtId="2" fontId="25" fillId="2" borderId="19" xfId="0" applyNumberFormat="1" applyFont="1" applyFill="1" applyBorder="1" applyAlignment="1" applyProtection="1">
      <alignment horizontal="center" vertical="center" shrinkToFit="1"/>
    </xf>
    <xf numFmtId="0" fontId="67" fillId="0" borderId="15" xfId="0" applyFont="1" applyBorder="1" applyAlignment="1">
      <alignment horizontal="center" vertical="center" wrapText="1"/>
    </xf>
    <xf numFmtId="0" fontId="21" fillId="0" borderId="23" xfId="1" applyNumberFormat="1" applyFont="1" applyBorder="1" applyAlignment="1" applyProtection="1">
      <alignment vertical="center"/>
    </xf>
    <xf numFmtId="0" fontId="0" fillId="4" borderId="0" xfId="0" applyFill="1">
      <alignment vertical="center"/>
    </xf>
    <xf numFmtId="0" fontId="0" fillId="3" borderId="0" xfId="0" applyFill="1">
      <alignment vertical="center"/>
    </xf>
    <xf numFmtId="0" fontId="1" fillId="0" borderId="0" xfId="5">
      <alignment vertical="center"/>
    </xf>
    <xf numFmtId="0" fontId="1" fillId="0" borderId="0" xfId="5" applyNumberFormat="1">
      <alignment vertical="center"/>
    </xf>
    <xf numFmtId="0" fontId="1" fillId="0" borderId="0" xfId="5" applyFont="1">
      <alignment vertical="center"/>
    </xf>
    <xf numFmtId="0" fontId="25" fillId="0" borderId="0" xfId="0" applyFont="1" applyFill="1" applyAlignment="1">
      <alignment vertical="center"/>
    </xf>
    <xf numFmtId="0" fontId="25" fillId="0" borderId="0" xfId="0" applyFont="1" applyFill="1" applyAlignment="1">
      <alignment horizontal="right" vertical="center"/>
    </xf>
    <xf numFmtId="0" fontId="69" fillId="0" borderId="0" xfId="0" applyFont="1" applyFill="1" applyAlignment="1">
      <alignment horizontal="center" vertical="center"/>
    </xf>
    <xf numFmtId="0" fontId="30" fillId="0" borderId="0" xfId="1" applyFont="1" applyAlignment="1" applyProtection="1">
      <alignment horizontal="left" vertical="center"/>
    </xf>
    <xf numFmtId="178" fontId="50" fillId="0" borderId="14" xfId="0" applyNumberFormat="1" applyFont="1" applyBorder="1" applyAlignment="1">
      <alignment horizontal="center" vertical="center"/>
    </xf>
    <xf numFmtId="177" fontId="50" fillId="3" borderId="59" xfId="0" applyNumberFormat="1" applyFont="1" applyFill="1" applyBorder="1" applyAlignment="1">
      <alignment horizontal="center" vertical="center" shrinkToFit="1"/>
    </xf>
    <xf numFmtId="177" fontId="50" fillId="3" borderId="60" xfId="0" applyNumberFormat="1" applyFont="1" applyFill="1" applyBorder="1" applyAlignment="1">
      <alignment horizontal="center" vertical="center" shrinkToFit="1"/>
    </xf>
    <xf numFmtId="177" fontId="50" fillId="3" borderId="61" xfId="0" applyNumberFormat="1" applyFont="1" applyFill="1" applyBorder="1" applyAlignment="1">
      <alignment horizontal="center" vertical="center" shrinkToFit="1"/>
    </xf>
    <xf numFmtId="0" fontId="59" fillId="0" borderId="0" xfId="4" applyFont="1" applyBorder="1" applyAlignment="1">
      <alignment horizontal="center" vertical="center"/>
    </xf>
    <xf numFmtId="0" fontId="63" fillId="0" borderId="0" xfId="0" applyFont="1" applyAlignment="1">
      <alignment vertical="center"/>
    </xf>
    <xf numFmtId="0" fontId="32" fillId="5" borderId="0" xfId="0" applyFont="1" applyFill="1" applyAlignment="1">
      <alignment horizontal="center" vertical="center"/>
    </xf>
    <xf numFmtId="0" fontId="50" fillId="3" borderId="59" xfId="0" applyFont="1" applyFill="1" applyBorder="1" applyAlignment="1">
      <alignment horizontal="center" vertical="center" shrinkToFit="1"/>
    </xf>
    <xf numFmtId="0" fontId="50" fillId="3" borderId="60" xfId="0" applyFont="1" applyFill="1" applyBorder="1" applyAlignment="1">
      <alignment horizontal="center" vertical="center" shrinkToFit="1"/>
    </xf>
    <xf numFmtId="0" fontId="37" fillId="0" borderId="14" xfId="0" applyFont="1" applyBorder="1" applyAlignment="1">
      <alignment horizontal="center" vertical="center" shrinkToFit="1"/>
    </xf>
    <xf numFmtId="0" fontId="37" fillId="0" borderId="1" xfId="0" applyFont="1" applyBorder="1" applyAlignment="1">
      <alignment horizontal="center" vertical="center" shrinkToFit="1"/>
    </xf>
    <xf numFmtId="0" fontId="50" fillId="0" borderId="36" xfId="0" applyFont="1" applyFill="1" applyBorder="1" applyAlignment="1">
      <alignment horizontal="center" vertical="center" shrinkToFit="1"/>
    </xf>
    <xf numFmtId="0" fontId="64" fillId="0" borderId="0" xfId="0" applyFont="1" applyBorder="1" applyAlignment="1">
      <alignment horizontal="center" vertical="center"/>
    </xf>
    <xf numFmtId="0" fontId="66" fillId="0" borderId="50" xfId="0" applyFont="1" applyFill="1" applyBorder="1" applyAlignment="1">
      <alignment horizontal="center" vertical="center" wrapText="1"/>
    </xf>
    <xf numFmtId="0" fontId="66" fillId="0" borderId="51" xfId="0" applyFont="1" applyFill="1" applyBorder="1" applyAlignment="1">
      <alignment horizontal="center" vertical="center" wrapText="1"/>
    </xf>
    <xf numFmtId="0" fontId="66" fillId="0" borderId="52" xfId="0" applyFont="1" applyFill="1" applyBorder="1" applyAlignment="1">
      <alignment horizontal="center" vertical="center" wrapText="1"/>
    </xf>
    <xf numFmtId="0" fontId="66" fillId="0" borderId="53"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54" xfId="0" applyFont="1" applyFill="1" applyBorder="1" applyAlignment="1">
      <alignment horizontal="center" vertical="center" wrapText="1"/>
    </xf>
    <xf numFmtId="0" fontId="66" fillId="0" borderId="55" xfId="0" applyFont="1" applyFill="1" applyBorder="1" applyAlignment="1">
      <alignment horizontal="center" vertical="center" wrapText="1"/>
    </xf>
    <xf numFmtId="0" fontId="66" fillId="0" borderId="56" xfId="0" applyFont="1" applyFill="1" applyBorder="1" applyAlignment="1">
      <alignment horizontal="center" vertical="center" wrapText="1"/>
    </xf>
    <xf numFmtId="0" fontId="66" fillId="0" borderId="57" xfId="0" applyFont="1" applyFill="1" applyBorder="1" applyAlignment="1">
      <alignment horizontal="center" vertical="center" wrapText="1"/>
    </xf>
    <xf numFmtId="177" fontId="30" fillId="3" borderId="60" xfId="0" applyNumberFormat="1" applyFont="1" applyFill="1" applyBorder="1" applyAlignment="1">
      <alignment horizontal="center" vertical="center"/>
    </xf>
    <xf numFmtId="20" fontId="42" fillId="3" borderId="60" xfId="0" applyNumberFormat="1" applyFont="1" applyFill="1" applyBorder="1" applyAlignment="1">
      <alignment horizontal="center" vertical="center"/>
    </xf>
    <xf numFmtId="0" fontId="42" fillId="3" borderId="61" xfId="0" applyFont="1" applyFill="1" applyBorder="1" applyAlignment="1">
      <alignment horizontal="center" vertical="center"/>
    </xf>
    <xf numFmtId="177" fontId="50" fillId="0" borderId="14" xfId="0" applyNumberFormat="1" applyFont="1" applyBorder="1" applyAlignment="1">
      <alignment horizontal="center" vertical="center"/>
    </xf>
    <xf numFmtId="0" fontId="27" fillId="0" borderId="48" xfId="0" applyFont="1" applyFill="1" applyBorder="1" applyAlignment="1">
      <alignment vertical="center"/>
    </xf>
    <xf numFmtId="0" fontId="27" fillId="0" borderId="0" xfId="0" applyFont="1" applyFill="1" applyBorder="1" applyAlignment="1">
      <alignment vertical="center"/>
    </xf>
    <xf numFmtId="0" fontId="25" fillId="9" borderId="69" xfId="0" applyFont="1" applyFill="1" applyBorder="1" applyAlignment="1">
      <alignment horizontal="distributed" vertical="center" indent="1"/>
    </xf>
    <xf numFmtId="0" fontId="25" fillId="9" borderId="70" xfId="0" applyFont="1" applyFill="1" applyBorder="1" applyAlignment="1">
      <alignment horizontal="distributed" vertical="center" indent="1"/>
    </xf>
    <xf numFmtId="0" fontId="25" fillId="0" borderId="32" xfId="0" applyFont="1" applyBorder="1" applyAlignment="1" applyProtection="1">
      <alignment horizontal="center" vertical="center"/>
      <protection locked="0"/>
    </xf>
    <xf numFmtId="0" fontId="25" fillId="0" borderId="44" xfId="0" applyFont="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38" fillId="0" borderId="48" xfId="0" applyFont="1" applyBorder="1" applyAlignment="1">
      <alignment vertical="center"/>
    </xf>
    <xf numFmtId="0" fontId="38" fillId="0" borderId="0" xfId="0" applyFont="1" applyAlignment="1">
      <alignment vertical="center"/>
    </xf>
    <xf numFmtId="0" fontId="25" fillId="0" borderId="3" xfId="0" applyFont="1" applyBorder="1" applyAlignment="1">
      <alignment horizontal="distributed" vertical="center" indent="1"/>
    </xf>
    <xf numFmtId="0" fontId="25" fillId="0" borderId="9" xfId="0" applyFont="1" applyBorder="1" applyAlignment="1">
      <alignment horizontal="distributed" vertical="center" indent="1"/>
    </xf>
    <xf numFmtId="0" fontId="45" fillId="0" borderId="48" xfId="0" applyFont="1" applyBorder="1" applyAlignment="1">
      <alignment horizontal="left" vertical="center" wrapText="1"/>
    </xf>
    <xf numFmtId="0" fontId="45" fillId="0" borderId="0" xfId="0" applyFont="1" applyBorder="1" applyAlignment="1">
      <alignment horizontal="left" vertical="center" wrapText="1"/>
    </xf>
    <xf numFmtId="0" fontId="13" fillId="7" borderId="32" xfId="1" applyFont="1" applyFill="1" applyBorder="1" applyAlignment="1" applyProtection="1">
      <alignment horizontal="center" vertical="center"/>
    </xf>
    <xf numFmtId="0" fontId="13" fillId="7" borderId="65" xfId="1" applyFont="1" applyFill="1" applyBorder="1" applyAlignment="1" applyProtection="1">
      <alignment horizontal="center" vertical="center"/>
    </xf>
    <xf numFmtId="0" fontId="60" fillId="6" borderId="32" xfId="0" applyFont="1" applyFill="1" applyBorder="1" applyAlignment="1" applyProtection="1">
      <alignment horizontal="center" vertical="center"/>
    </xf>
    <xf numFmtId="0" fontId="60" fillId="6" borderId="44" xfId="0" applyFont="1" applyFill="1" applyBorder="1" applyAlignment="1" applyProtection="1">
      <alignment horizontal="center" vertical="center"/>
    </xf>
    <xf numFmtId="0" fontId="60" fillId="6" borderId="33" xfId="0" applyFont="1" applyFill="1" applyBorder="1" applyAlignment="1" applyProtection="1">
      <alignment horizontal="center" vertical="center"/>
    </xf>
    <xf numFmtId="0" fontId="25" fillId="0" borderId="3" xfId="0" applyFont="1" applyBorder="1" applyAlignment="1">
      <alignment vertical="center" shrinkToFit="1"/>
    </xf>
    <xf numFmtId="0" fontId="25" fillId="0" borderId="9" xfId="0" applyFont="1" applyBorder="1" applyAlignment="1">
      <alignment vertical="center" shrinkToFit="1"/>
    </xf>
    <xf numFmtId="0" fontId="28" fillId="0" borderId="22" xfId="0" applyFont="1" applyFill="1" applyBorder="1" applyAlignment="1" applyProtection="1">
      <alignment horizontal="center" vertical="center"/>
      <protection locked="0"/>
    </xf>
    <xf numFmtId="0" fontId="28" fillId="0" borderId="16" xfId="0" applyFont="1" applyFill="1" applyBorder="1" applyAlignment="1" applyProtection="1">
      <alignment horizontal="center" vertical="center"/>
      <protection locked="0"/>
    </xf>
    <xf numFmtId="0" fontId="28" fillId="0" borderId="19" xfId="0" applyFont="1" applyFill="1" applyBorder="1" applyAlignment="1" applyProtection="1">
      <alignment horizontal="center" vertical="center"/>
      <protection locked="0"/>
    </xf>
    <xf numFmtId="0" fontId="28" fillId="5" borderId="21" xfId="0" applyFont="1" applyFill="1" applyBorder="1" applyAlignment="1" applyProtection="1">
      <alignment horizontal="center" vertical="center"/>
      <protection locked="0"/>
    </xf>
    <xf numFmtId="0" fontId="28" fillId="5" borderId="15" xfId="0" applyFont="1" applyFill="1" applyBorder="1" applyAlignment="1" applyProtection="1">
      <alignment horizontal="center" vertical="center"/>
      <protection locked="0"/>
    </xf>
    <xf numFmtId="0" fontId="28" fillId="5" borderId="18" xfId="0" applyFont="1" applyFill="1" applyBorder="1" applyAlignment="1" applyProtection="1">
      <alignment horizontal="center" vertical="center"/>
      <protection locked="0"/>
    </xf>
    <xf numFmtId="0" fontId="28" fillId="8" borderId="4" xfId="0" applyFont="1" applyFill="1" applyBorder="1" applyAlignment="1" applyProtection="1">
      <alignment horizontal="center" vertical="center"/>
    </xf>
    <xf numFmtId="0" fontId="28" fillId="8" borderId="3" xfId="0" applyFont="1" applyFill="1" applyBorder="1" applyAlignment="1" applyProtection="1">
      <alignment horizontal="center" vertical="center"/>
    </xf>
    <xf numFmtId="0" fontId="28" fillId="8" borderId="5" xfId="0" applyFont="1" applyFill="1" applyBorder="1" applyAlignment="1" applyProtection="1">
      <alignment horizontal="center" vertical="center"/>
    </xf>
    <xf numFmtId="0" fontId="28" fillId="0" borderId="4" xfId="0" applyFont="1" applyFill="1" applyBorder="1" applyAlignment="1" applyProtection="1">
      <alignment horizontal="center" vertical="center"/>
      <protection locked="0"/>
    </xf>
    <xf numFmtId="0" fontId="28" fillId="0" borderId="3" xfId="0" applyFont="1" applyFill="1" applyBorder="1" applyAlignment="1" applyProtection="1">
      <alignment horizontal="center" vertical="center"/>
      <protection locked="0"/>
    </xf>
    <xf numFmtId="0" fontId="28" fillId="0" borderId="5" xfId="0" applyFont="1" applyFill="1" applyBorder="1" applyAlignment="1" applyProtection="1">
      <alignment horizontal="center" vertical="center"/>
      <protection locked="0"/>
    </xf>
    <xf numFmtId="0" fontId="28" fillId="8" borderId="7" xfId="0" applyFont="1" applyFill="1" applyBorder="1" applyAlignment="1" applyProtection="1">
      <alignment horizontal="center" vertical="center" shrinkToFit="1"/>
    </xf>
    <xf numFmtId="0" fontId="28" fillId="8" borderId="14" xfId="0" applyFont="1" applyFill="1" applyBorder="1" applyAlignment="1" applyProtection="1">
      <alignment horizontal="center" vertical="center" shrinkToFit="1"/>
    </xf>
    <xf numFmtId="0" fontId="28" fillId="8" borderId="28" xfId="0" applyFont="1" applyFill="1" applyBorder="1" applyAlignment="1" applyProtection="1">
      <alignment horizontal="center" vertical="center" shrinkToFit="1"/>
    </xf>
    <xf numFmtId="0" fontId="26" fillId="0" borderId="0" xfId="0" applyFont="1" applyFill="1" applyBorder="1" applyAlignment="1">
      <alignment horizontal="center" vertical="center"/>
    </xf>
    <xf numFmtId="0" fontId="28" fillId="0" borderId="32"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8" fillId="4" borderId="3"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8" fillId="4" borderId="9" xfId="0" applyFont="1" applyFill="1" applyBorder="1" applyAlignment="1" applyProtection="1">
      <alignment horizontal="center" vertical="center"/>
    </xf>
    <xf numFmtId="0" fontId="28" fillId="4" borderId="14" xfId="0" applyFont="1" applyFill="1" applyBorder="1" applyAlignment="1" applyProtection="1">
      <alignment horizontal="center" vertical="center"/>
    </xf>
    <xf numFmtId="0" fontId="28" fillId="4" borderId="30"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25" fillId="0" borderId="31"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176" fontId="41" fillId="0" borderId="0" xfId="1" applyNumberFormat="1" applyFont="1" applyAlignment="1" applyProtection="1">
      <alignment horizontal="distributed" vertical="center" indent="4"/>
    </xf>
    <xf numFmtId="0" fontId="11" fillId="0" borderId="34" xfId="1" applyFont="1" applyBorder="1" applyAlignment="1" applyProtection="1">
      <alignment horizontal="center" vertical="center"/>
    </xf>
    <xf numFmtId="0" fontId="0" fillId="0" borderId="16"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6" borderId="32" xfId="0" applyFill="1" applyBorder="1" applyAlignment="1" applyProtection="1">
      <alignment horizontal="center" vertical="center"/>
    </xf>
    <xf numFmtId="0" fontId="0" fillId="6" borderId="44" xfId="0" applyFill="1" applyBorder="1" applyAlignment="1" applyProtection="1">
      <alignment horizontal="center" vertical="center"/>
    </xf>
    <xf numFmtId="0" fontId="0" fillId="6" borderId="33" xfId="0" applyFill="1" applyBorder="1" applyAlignment="1" applyProtection="1">
      <alignment horizontal="center" vertical="center"/>
    </xf>
    <xf numFmtId="0" fontId="0" fillId="0" borderId="1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1" fillId="0" borderId="0" xfId="1" applyFont="1" applyBorder="1" applyAlignment="1" applyProtection="1">
      <alignment horizontal="center" vertical="center"/>
    </xf>
    <xf numFmtId="0" fontId="56" fillId="0" borderId="29" xfId="1" applyNumberFormat="1" applyFont="1" applyBorder="1" applyAlignment="1" applyProtection="1">
      <alignment horizontal="center" vertical="center"/>
    </xf>
    <xf numFmtId="0" fontId="56" fillId="0" borderId="10" xfId="1" applyNumberFormat="1" applyFont="1" applyBorder="1" applyAlignment="1" applyProtection="1">
      <alignment horizontal="center" vertical="center"/>
    </xf>
    <xf numFmtId="0" fontId="9" fillId="0" borderId="70" xfId="1" applyFont="1" applyBorder="1" applyAlignment="1" applyProtection="1">
      <alignment horizontal="center" vertical="center" shrinkToFit="1"/>
    </xf>
    <xf numFmtId="0" fontId="9" fillId="0" borderId="44" xfId="1" applyFont="1" applyBorder="1" applyAlignment="1" applyProtection="1">
      <alignment horizontal="center" vertical="center" shrinkToFit="1"/>
    </xf>
    <xf numFmtId="0" fontId="9" fillId="0" borderId="33" xfId="1" applyFont="1" applyBorder="1" applyAlignment="1" applyProtection="1">
      <alignment horizontal="center" vertical="center" shrinkToFit="1"/>
    </xf>
    <xf numFmtId="0" fontId="24" fillId="0" borderId="0" xfId="1" applyAlignment="1" applyProtection="1">
      <alignment horizontal="center" vertical="center"/>
    </xf>
    <xf numFmtId="0" fontId="38" fillId="5" borderId="0" xfId="1" applyFont="1" applyFill="1" applyAlignment="1" applyProtection="1">
      <alignment horizontal="center" vertical="center"/>
    </xf>
    <xf numFmtId="0" fontId="54" fillId="0" borderId="0" xfId="1" applyFont="1" applyBorder="1" applyAlignment="1" applyProtection="1">
      <alignment horizontal="distributed" vertical="center" indent="8" shrinkToFit="1"/>
    </xf>
    <xf numFmtId="0" fontId="54" fillId="0" borderId="0" xfId="1" applyFont="1" applyAlignment="1" applyProtection="1">
      <alignment horizontal="distributed" vertical="center" indent="8" shrinkToFit="1"/>
    </xf>
    <xf numFmtId="0" fontId="43" fillId="0" borderId="9" xfId="0" applyFont="1" applyBorder="1" applyAlignment="1" applyProtection="1">
      <alignment horizontal="center" vertical="center" shrinkToFit="1"/>
    </xf>
    <xf numFmtId="0" fontId="43" fillId="0" borderId="14" xfId="0" applyFont="1" applyBorder="1" applyAlignment="1" applyProtection="1">
      <alignment horizontal="center" vertical="center" shrinkToFit="1"/>
    </xf>
    <xf numFmtId="0" fontId="43" fillId="0" borderId="30" xfId="0" applyFont="1" applyBorder="1" applyAlignment="1" applyProtection="1">
      <alignment horizontal="center" vertical="center" shrinkToFit="1"/>
    </xf>
    <xf numFmtId="0" fontId="0" fillId="0" borderId="62" xfId="0" applyBorder="1" applyAlignment="1">
      <alignment horizontal="center" vertical="center" textRotation="255"/>
    </xf>
    <xf numFmtId="0" fontId="0" fillId="0" borderId="63" xfId="0" applyBorder="1" applyAlignment="1">
      <alignment horizontal="center" vertical="center" textRotation="255"/>
    </xf>
    <xf numFmtId="0" fontId="0" fillId="0" borderId="58" xfId="0" applyBorder="1" applyAlignment="1">
      <alignment horizontal="center" vertical="center" textRotation="255"/>
    </xf>
    <xf numFmtId="0" fontId="0" fillId="0" borderId="0" xfId="0" applyAlignment="1">
      <alignment horizontal="center" vertical="center"/>
    </xf>
  </cellXfs>
  <cellStyles count="6">
    <cellStyle name="ハイパーリンク" xfId="4" builtinId="8"/>
    <cellStyle name="標準" xfId="0" builtinId="0"/>
    <cellStyle name="標準 2" xfId="1"/>
    <cellStyle name="標準 3" xfId="2"/>
    <cellStyle name="標準 4" xfId="3"/>
    <cellStyle name="標準 5" xfId="5"/>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467;&#12500;&#12540;2012nagoyatiku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6124;&#24344;/Desktop/1&#24859;&#30693;&#28113;&#24499;&#3964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18&#30476;&#36984;&#20104;&#36984;\&#12456;&#12531;&#12488;&#12522;&#12540;&#12501;&#12449;&#12452;&#12523;\2018&#30476;&#36984;&#25163;&#27177;&#20104;&#36984;&#12456;&#12531;&#12488;&#12522;&#12540;&#12501;&#12449;&#12452;&#12523;\2018&#30476;&#36984;&#20104;&#36984;_&#39640;&#26657;&#2999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①学校情報入力"/>
      <sheetName val="②選手情報入力"/>
      <sheetName val="Sheet2"/>
      <sheetName val="③リレー情報確認"/>
      <sheetName val="④種目別人数"/>
      <sheetName val="⑤申込一覧表"/>
      <sheetName val="記録確認表"/>
      <sheetName val="　　　　　"/>
      <sheetName val="種目情報"/>
      <sheetName val="master"/>
      <sheetName val="R"/>
      <sheetName val="mc"/>
      <sheetName val="data_kyogisha"/>
      <sheetName val="data_team"/>
    </sheetNames>
    <sheetDataSet>
      <sheetData sheetId="0">
        <row r="3">
          <cell r="J3" t="str">
            <v>高校用</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選手権予選"/>
      <sheetName val="注意事項"/>
      <sheetName val="①団体情報入力"/>
      <sheetName val="②選手情報入力"/>
      <sheetName val="③リレー情報確認"/>
      <sheetName val="④種目別人数"/>
      <sheetName val="⑥リレーの選手が反映されない場合の対処"/>
      <sheetName val="　　　　　"/>
      <sheetName val="種目情報"/>
      <sheetName val="data_kyogisha"/>
      <sheetName val="data_team"/>
      <sheetName val="Sheet6"/>
      <sheetName val="Sheet1"/>
    </sheetNames>
    <sheetDataSet>
      <sheetData sheetId="0"/>
      <sheetData sheetId="1"/>
      <sheetData sheetId="2">
        <row r="4">
          <cell r="C4" t="str">
            <v/>
          </cell>
        </row>
      </sheetData>
      <sheetData sheetId="3"/>
      <sheetData sheetId="4">
        <row r="1">
          <cell r="J1" t="str">
            <v/>
          </cell>
          <cell r="P1" t="str">
            <v/>
          </cell>
        </row>
        <row r="8">
          <cell r="C8" t="str">
            <v/>
          </cell>
          <cell r="D8" t="str">
            <v/>
          </cell>
          <cell r="E8" t="str">
            <v/>
          </cell>
          <cell r="F8" t="str">
            <v/>
          </cell>
          <cell r="I8" t="str">
            <v/>
          </cell>
          <cell r="J8" t="str">
            <v/>
          </cell>
          <cell r="K8" t="str">
            <v/>
          </cell>
          <cell r="L8" t="str">
            <v/>
          </cell>
          <cell r="O8" t="str">
            <v/>
          </cell>
          <cell r="P8" t="str">
            <v/>
          </cell>
          <cell r="Q8" t="str">
            <v/>
          </cell>
          <cell r="R8" t="str">
            <v/>
          </cell>
          <cell r="U8" t="str">
            <v/>
          </cell>
          <cell r="V8" t="str">
            <v/>
          </cell>
          <cell r="W8" t="str">
            <v/>
          </cell>
          <cell r="X8" t="str">
            <v/>
          </cell>
        </row>
        <row r="9">
          <cell r="C9" t="str">
            <v/>
          </cell>
          <cell r="D9" t="str">
            <v/>
          </cell>
          <cell r="E9" t="str">
            <v/>
          </cell>
          <cell r="I9" t="str">
            <v/>
          </cell>
          <cell r="J9" t="str">
            <v/>
          </cell>
          <cell r="K9" t="str">
            <v/>
          </cell>
          <cell r="O9" t="str">
            <v/>
          </cell>
          <cell r="P9" t="str">
            <v/>
          </cell>
          <cell r="Q9" t="str">
            <v/>
          </cell>
          <cell r="U9" t="str">
            <v/>
          </cell>
          <cell r="V9" t="str">
            <v/>
          </cell>
          <cell r="W9" t="str">
            <v/>
          </cell>
        </row>
        <row r="10">
          <cell r="C10" t="str">
            <v/>
          </cell>
          <cell r="D10" t="str">
            <v/>
          </cell>
          <cell r="E10" t="str">
            <v/>
          </cell>
          <cell r="I10" t="str">
            <v/>
          </cell>
          <cell r="J10" t="str">
            <v/>
          </cell>
          <cell r="K10" t="str">
            <v/>
          </cell>
          <cell r="O10" t="str">
            <v/>
          </cell>
          <cell r="P10" t="str">
            <v/>
          </cell>
          <cell r="Q10" t="str">
            <v/>
          </cell>
          <cell r="U10" t="str">
            <v/>
          </cell>
          <cell r="V10" t="str">
            <v/>
          </cell>
          <cell r="W10" t="str">
            <v/>
          </cell>
        </row>
        <row r="11">
          <cell r="C11" t="str">
            <v/>
          </cell>
          <cell r="D11" t="str">
            <v/>
          </cell>
          <cell r="E11" t="str">
            <v/>
          </cell>
          <cell r="I11" t="str">
            <v/>
          </cell>
          <cell r="J11" t="str">
            <v/>
          </cell>
          <cell r="K11" t="str">
            <v/>
          </cell>
          <cell r="O11" t="str">
            <v/>
          </cell>
          <cell r="P11" t="str">
            <v/>
          </cell>
          <cell r="Q11" t="str">
            <v/>
          </cell>
          <cell r="U11" t="str">
            <v/>
          </cell>
          <cell r="V11" t="str">
            <v/>
          </cell>
          <cell r="W11" t="str">
            <v/>
          </cell>
        </row>
        <row r="12">
          <cell r="C12" t="str">
            <v/>
          </cell>
          <cell r="D12" t="str">
            <v/>
          </cell>
          <cell r="E12" t="str">
            <v/>
          </cell>
          <cell r="I12" t="str">
            <v/>
          </cell>
          <cell r="J12" t="str">
            <v/>
          </cell>
          <cell r="K12" t="str">
            <v/>
          </cell>
          <cell r="O12" t="str">
            <v/>
          </cell>
          <cell r="P12" t="str">
            <v/>
          </cell>
          <cell r="Q12" t="str">
            <v/>
          </cell>
          <cell r="U12" t="str">
            <v/>
          </cell>
          <cell r="V12" t="str">
            <v/>
          </cell>
          <cell r="W12" t="str">
            <v/>
          </cell>
        </row>
        <row r="13">
          <cell r="C13" t="str">
            <v/>
          </cell>
          <cell r="D13" t="str">
            <v/>
          </cell>
          <cell r="E13" t="str">
            <v/>
          </cell>
          <cell r="I13" t="str">
            <v/>
          </cell>
          <cell r="J13" t="str">
            <v/>
          </cell>
          <cell r="K13" t="str">
            <v/>
          </cell>
          <cell r="O13" t="str">
            <v/>
          </cell>
          <cell r="P13" t="str">
            <v/>
          </cell>
          <cell r="Q13" t="str">
            <v/>
          </cell>
          <cell r="U13" t="str">
            <v/>
          </cell>
          <cell r="V13" t="str">
            <v/>
          </cell>
          <cell r="W13" t="str">
            <v/>
          </cell>
        </row>
      </sheetData>
      <sheetData sheetId="5"/>
      <sheetData sheetId="6"/>
      <sheetData sheetId="7"/>
      <sheetData sheetId="8">
        <row r="4">
          <cell r="J4">
            <v>42</v>
          </cell>
          <cell r="K4">
            <v>2</v>
          </cell>
        </row>
        <row r="5">
          <cell r="J5">
            <v>43</v>
          </cell>
          <cell r="K5">
            <v>2</v>
          </cell>
        </row>
        <row r="6">
          <cell r="J6">
            <v>44</v>
          </cell>
          <cell r="K6">
            <v>2</v>
          </cell>
        </row>
        <row r="7">
          <cell r="J7">
            <v>45</v>
          </cell>
          <cell r="K7">
            <v>2</v>
          </cell>
        </row>
      </sheetData>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iawase.nagoya@g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showGridLines="0" tabSelected="1" workbookViewId="0">
      <selection activeCell="B10" sqref="B10:H11"/>
    </sheetView>
  </sheetViews>
  <sheetFormatPr defaultColWidth="9" defaultRowHeight="13.5"/>
  <cols>
    <col min="1" max="3" width="9" style="10"/>
    <col min="4" max="4" width="9" style="10" customWidth="1"/>
    <col min="5" max="7" width="9" style="10"/>
    <col min="8" max="8" width="9.125" style="10" customWidth="1"/>
    <col min="9" max="259" width="9" style="10"/>
    <col min="260" max="260" width="9" style="10" customWidth="1"/>
    <col min="261" max="263" width="9" style="10"/>
    <col min="264" max="264" width="9.125" style="10" customWidth="1"/>
    <col min="265" max="515" width="9" style="10"/>
    <col min="516" max="516" width="9" style="10" customWidth="1"/>
    <col min="517" max="519" width="9" style="10"/>
    <col min="520" max="520" width="9.125" style="10" customWidth="1"/>
    <col min="521" max="771" width="9" style="10"/>
    <col min="772" max="772" width="9" style="10" customWidth="1"/>
    <col min="773" max="775" width="9" style="10"/>
    <col min="776" max="776" width="9.125" style="10" customWidth="1"/>
    <col min="777" max="1027" width="9" style="10"/>
    <col min="1028" max="1028" width="9" style="10" customWidth="1"/>
    <col min="1029" max="1031" width="9" style="10"/>
    <col min="1032" max="1032" width="9.125" style="10" customWidth="1"/>
    <col min="1033" max="1283" width="9" style="10"/>
    <col min="1284" max="1284" width="9" style="10" customWidth="1"/>
    <col min="1285" max="1287" width="9" style="10"/>
    <col min="1288" max="1288" width="9.125" style="10" customWidth="1"/>
    <col min="1289" max="1539" width="9" style="10"/>
    <col min="1540" max="1540" width="9" style="10" customWidth="1"/>
    <col min="1541" max="1543" width="9" style="10"/>
    <col min="1544" max="1544" width="9.125" style="10" customWidth="1"/>
    <col min="1545" max="1795" width="9" style="10"/>
    <col min="1796" max="1796" width="9" style="10" customWidth="1"/>
    <col min="1797" max="1799" width="9" style="10"/>
    <col min="1800" max="1800" width="9.125" style="10" customWidth="1"/>
    <col min="1801" max="2051" width="9" style="10"/>
    <col min="2052" max="2052" width="9" style="10" customWidth="1"/>
    <col min="2053" max="2055" width="9" style="10"/>
    <col min="2056" max="2056" width="9.125" style="10" customWidth="1"/>
    <col min="2057" max="2307" width="9" style="10"/>
    <col min="2308" max="2308" width="9" style="10" customWidth="1"/>
    <col min="2309" max="2311" width="9" style="10"/>
    <col min="2312" max="2312" width="9.125" style="10" customWidth="1"/>
    <col min="2313" max="2563" width="9" style="10"/>
    <col min="2564" max="2564" width="9" style="10" customWidth="1"/>
    <col min="2565" max="2567" width="9" style="10"/>
    <col min="2568" max="2568" width="9.125" style="10" customWidth="1"/>
    <col min="2569" max="2819" width="9" style="10"/>
    <col min="2820" max="2820" width="9" style="10" customWidth="1"/>
    <col min="2821" max="2823" width="9" style="10"/>
    <col min="2824" max="2824" width="9.125" style="10" customWidth="1"/>
    <col min="2825" max="3075" width="9" style="10"/>
    <col min="3076" max="3076" width="9" style="10" customWidth="1"/>
    <col min="3077" max="3079" width="9" style="10"/>
    <col min="3080" max="3080" width="9.125" style="10" customWidth="1"/>
    <col min="3081" max="3331" width="9" style="10"/>
    <col min="3332" max="3332" width="9" style="10" customWidth="1"/>
    <col min="3333" max="3335" width="9" style="10"/>
    <col min="3336" max="3336" width="9.125" style="10" customWidth="1"/>
    <col min="3337" max="3587" width="9" style="10"/>
    <col min="3588" max="3588" width="9" style="10" customWidth="1"/>
    <col min="3589" max="3591" width="9" style="10"/>
    <col min="3592" max="3592" width="9.125" style="10" customWidth="1"/>
    <col min="3593" max="3843" width="9" style="10"/>
    <col min="3844" max="3844" width="9" style="10" customWidth="1"/>
    <col min="3845" max="3847" width="9" style="10"/>
    <col min="3848" max="3848" width="9.125" style="10" customWidth="1"/>
    <col min="3849" max="4099" width="9" style="10"/>
    <col min="4100" max="4100" width="9" style="10" customWidth="1"/>
    <col min="4101" max="4103" width="9" style="10"/>
    <col min="4104" max="4104" width="9.125" style="10" customWidth="1"/>
    <col min="4105" max="4355" width="9" style="10"/>
    <col min="4356" max="4356" width="9" style="10" customWidth="1"/>
    <col min="4357" max="4359" width="9" style="10"/>
    <col min="4360" max="4360" width="9.125" style="10" customWidth="1"/>
    <col min="4361" max="4611" width="9" style="10"/>
    <col min="4612" max="4612" width="9" style="10" customWidth="1"/>
    <col min="4613" max="4615" width="9" style="10"/>
    <col min="4616" max="4616" width="9.125" style="10" customWidth="1"/>
    <col min="4617" max="4867" width="9" style="10"/>
    <col min="4868" max="4868" width="9" style="10" customWidth="1"/>
    <col min="4869" max="4871" width="9" style="10"/>
    <col min="4872" max="4872" width="9.125" style="10" customWidth="1"/>
    <col min="4873" max="5123" width="9" style="10"/>
    <col min="5124" max="5124" width="9" style="10" customWidth="1"/>
    <col min="5125" max="5127" width="9" style="10"/>
    <col min="5128" max="5128" width="9.125" style="10" customWidth="1"/>
    <col min="5129" max="5379" width="9" style="10"/>
    <col min="5380" max="5380" width="9" style="10" customWidth="1"/>
    <col min="5381" max="5383" width="9" style="10"/>
    <col min="5384" max="5384" width="9.125" style="10" customWidth="1"/>
    <col min="5385" max="5635" width="9" style="10"/>
    <col min="5636" max="5636" width="9" style="10" customWidth="1"/>
    <col min="5637" max="5639" width="9" style="10"/>
    <col min="5640" max="5640" width="9.125" style="10" customWidth="1"/>
    <col min="5641" max="5891" width="9" style="10"/>
    <col min="5892" max="5892" width="9" style="10" customWidth="1"/>
    <col min="5893" max="5895" width="9" style="10"/>
    <col min="5896" max="5896" width="9.125" style="10" customWidth="1"/>
    <col min="5897" max="6147" width="9" style="10"/>
    <col min="6148" max="6148" width="9" style="10" customWidth="1"/>
    <col min="6149" max="6151" width="9" style="10"/>
    <col min="6152" max="6152" width="9.125" style="10" customWidth="1"/>
    <col min="6153" max="6403" width="9" style="10"/>
    <col min="6404" max="6404" width="9" style="10" customWidth="1"/>
    <col min="6405" max="6407" width="9" style="10"/>
    <col min="6408" max="6408" width="9.125" style="10" customWidth="1"/>
    <col min="6409" max="6659" width="9" style="10"/>
    <col min="6660" max="6660" width="9" style="10" customWidth="1"/>
    <col min="6661" max="6663" width="9" style="10"/>
    <col min="6664" max="6664" width="9.125" style="10" customWidth="1"/>
    <col min="6665" max="6915" width="9" style="10"/>
    <col min="6916" max="6916" width="9" style="10" customWidth="1"/>
    <col min="6917" max="6919" width="9" style="10"/>
    <col min="6920" max="6920" width="9.125" style="10" customWidth="1"/>
    <col min="6921" max="7171" width="9" style="10"/>
    <col min="7172" max="7172" width="9" style="10" customWidth="1"/>
    <col min="7173" max="7175" width="9" style="10"/>
    <col min="7176" max="7176" width="9.125" style="10" customWidth="1"/>
    <col min="7177" max="7427" width="9" style="10"/>
    <col min="7428" max="7428" width="9" style="10" customWidth="1"/>
    <col min="7429" max="7431" width="9" style="10"/>
    <col min="7432" max="7432" width="9.125" style="10" customWidth="1"/>
    <col min="7433" max="7683" width="9" style="10"/>
    <col min="7684" max="7684" width="9" style="10" customWidth="1"/>
    <col min="7685" max="7687" width="9" style="10"/>
    <col min="7688" max="7688" width="9.125" style="10" customWidth="1"/>
    <col min="7689" max="7939" width="9" style="10"/>
    <col min="7940" max="7940" width="9" style="10" customWidth="1"/>
    <col min="7941" max="7943" width="9" style="10"/>
    <col min="7944" max="7944" width="9.125" style="10" customWidth="1"/>
    <col min="7945" max="8195" width="9" style="10"/>
    <col min="8196" max="8196" width="9" style="10" customWidth="1"/>
    <col min="8197" max="8199" width="9" style="10"/>
    <col min="8200" max="8200" width="9.125" style="10" customWidth="1"/>
    <col min="8201" max="8451" width="9" style="10"/>
    <col min="8452" max="8452" width="9" style="10" customWidth="1"/>
    <col min="8453" max="8455" width="9" style="10"/>
    <col min="8456" max="8456" width="9.125" style="10" customWidth="1"/>
    <col min="8457" max="8707" width="9" style="10"/>
    <col min="8708" max="8708" width="9" style="10" customWidth="1"/>
    <col min="8709" max="8711" width="9" style="10"/>
    <col min="8712" max="8712" width="9.125" style="10" customWidth="1"/>
    <col min="8713" max="8963" width="9" style="10"/>
    <col min="8964" max="8964" width="9" style="10" customWidth="1"/>
    <col min="8965" max="8967" width="9" style="10"/>
    <col min="8968" max="8968" width="9.125" style="10" customWidth="1"/>
    <col min="8969" max="9219" width="9" style="10"/>
    <col min="9220" max="9220" width="9" style="10" customWidth="1"/>
    <col min="9221" max="9223" width="9" style="10"/>
    <col min="9224" max="9224" width="9.125" style="10" customWidth="1"/>
    <col min="9225" max="9475" width="9" style="10"/>
    <col min="9476" max="9476" width="9" style="10" customWidth="1"/>
    <col min="9477" max="9479" width="9" style="10"/>
    <col min="9480" max="9480" width="9.125" style="10" customWidth="1"/>
    <col min="9481" max="9731" width="9" style="10"/>
    <col min="9732" max="9732" width="9" style="10" customWidth="1"/>
    <col min="9733" max="9735" width="9" style="10"/>
    <col min="9736" max="9736" width="9.125" style="10" customWidth="1"/>
    <col min="9737" max="9987" width="9" style="10"/>
    <col min="9988" max="9988" width="9" style="10" customWidth="1"/>
    <col min="9989" max="9991" width="9" style="10"/>
    <col min="9992" max="9992" width="9.125" style="10" customWidth="1"/>
    <col min="9993" max="10243" width="9" style="10"/>
    <col min="10244" max="10244" width="9" style="10" customWidth="1"/>
    <col min="10245" max="10247" width="9" style="10"/>
    <col min="10248" max="10248" width="9.125" style="10" customWidth="1"/>
    <col min="10249" max="10499" width="9" style="10"/>
    <col min="10500" max="10500" width="9" style="10" customWidth="1"/>
    <col min="10501" max="10503" width="9" style="10"/>
    <col min="10504" max="10504" width="9.125" style="10" customWidth="1"/>
    <col min="10505" max="10755" width="9" style="10"/>
    <col min="10756" max="10756" width="9" style="10" customWidth="1"/>
    <col min="10757" max="10759" width="9" style="10"/>
    <col min="10760" max="10760" width="9.125" style="10" customWidth="1"/>
    <col min="10761" max="11011" width="9" style="10"/>
    <col min="11012" max="11012" width="9" style="10" customWidth="1"/>
    <col min="11013" max="11015" width="9" style="10"/>
    <col min="11016" max="11016" width="9.125" style="10" customWidth="1"/>
    <col min="11017" max="11267" width="9" style="10"/>
    <col min="11268" max="11268" width="9" style="10" customWidth="1"/>
    <col min="11269" max="11271" width="9" style="10"/>
    <col min="11272" max="11272" width="9.125" style="10" customWidth="1"/>
    <col min="11273" max="11523" width="9" style="10"/>
    <col min="11524" max="11524" width="9" style="10" customWidth="1"/>
    <col min="11525" max="11527" width="9" style="10"/>
    <col min="11528" max="11528" width="9.125" style="10" customWidth="1"/>
    <col min="11529" max="11779" width="9" style="10"/>
    <col min="11780" max="11780" width="9" style="10" customWidth="1"/>
    <col min="11781" max="11783" width="9" style="10"/>
    <col min="11784" max="11784" width="9.125" style="10" customWidth="1"/>
    <col min="11785" max="12035" width="9" style="10"/>
    <col min="12036" max="12036" width="9" style="10" customWidth="1"/>
    <col min="12037" max="12039" width="9" style="10"/>
    <col min="12040" max="12040" width="9.125" style="10" customWidth="1"/>
    <col min="12041" max="12291" width="9" style="10"/>
    <col min="12292" max="12292" width="9" style="10" customWidth="1"/>
    <col min="12293" max="12295" width="9" style="10"/>
    <col min="12296" max="12296" width="9.125" style="10" customWidth="1"/>
    <col min="12297" max="12547" width="9" style="10"/>
    <col min="12548" max="12548" width="9" style="10" customWidth="1"/>
    <col min="12549" max="12551" width="9" style="10"/>
    <col min="12552" max="12552" width="9.125" style="10" customWidth="1"/>
    <col min="12553" max="12803" width="9" style="10"/>
    <col min="12804" max="12804" width="9" style="10" customWidth="1"/>
    <col min="12805" max="12807" width="9" style="10"/>
    <col min="12808" max="12808" width="9.125" style="10" customWidth="1"/>
    <col min="12809" max="13059" width="9" style="10"/>
    <col min="13060" max="13060" width="9" style="10" customWidth="1"/>
    <col min="13061" max="13063" width="9" style="10"/>
    <col min="13064" max="13064" width="9.125" style="10" customWidth="1"/>
    <col min="13065" max="13315" width="9" style="10"/>
    <col min="13316" max="13316" width="9" style="10" customWidth="1"/>
    <col min="13317" max="13319" width="9" style="10"/>
    <col min="13320" max="13320" width="9.125" style="10" customWidth="1"/>
    <col min="13321" max="13571" width="9" style="10"/>
    <col min="13572" max="13572" width="9" style="10" customWidth="1"/>
    <col min="13573" max="13575" width="9" style="10"/>
    <col min="13576" max="13576" width="9.125" style="10" customWidth="1"/>
    <col min="13577" max="13827" width="9" style="10"/>
    <col min="13828" max="13828" width="9" style="10" customWidth="1"/>
    <col min="13829" max="13831" width="9" style="10"/>
    <col min="13832" max="13832" width="9.125" style="10" customWidth="1"/>
    <col min="13833" max="14083" width="9" style="10"/>
    <col min="14084" max="14084" width="9" style="10" customWidth="1"/>
    <col min="14085" max="14087" width="9" style="10"/>
    <col min="14088" max="14088" width="9.125" style="10" customWidth="1"/>
    <col min="14089" max="14339" width="9" style="10"/>
    <col min="14340" max="14340" width="9" style="10" customWidth="1"/>
    <col min="14341" max="14343" width="9" style="10"/>
    <col min="14344" max="14344" width="9.125" style="10" customWidth="1"/>
    <col min="14345" max="14595" width="9" style="10"/>
    <col min="14596" max="14596" width="9" style="10" customWidth="1"/>
    <col min="14597" max="14599" width="9" style="10"/>
    <col min="14600" max="14600" width="9.125" style="10" customWidth="1"/>
    <col min="14601" max="14851" width="9" style="10"/>
    <col min="14852" max="14852" width="9" style="10" customWidth="1"/>
    <col min="14853" max="14855" width="9" style="10"/>
    <col min="14856" max="14856" width="9.125" style="10" customWidth="1"/>
    <col min="14857" max="15107" width="9" style="10"/>
    <col min="15108" max="15108" width="9" style="10" customWidth="1"/>
    <col min="15109" max="15111" width="9" style="10"/>
    <col min="15112" max="15112" width="9.125" style="10" customWidth="1"/>
    <col min="15113" max="15363" width="9" style="10"/>
    <col min="15364" max="15364" width="9" style="10" customWidth="1"/>
    <col min="15365" max="15367" width="9" style="10"/>
    <col min="15368" max="15368" width="9.125" style="10" customWidth="1"/>
    <col min="15369" max="15619" width="9" style="10"/>
    <col min="15620" max="15620" width="9" style="10" customWidth="1"/>
    <col min="15621" max="15623" width="9" style="10"/>
    <col min="15624" max="15624" width="9.125" style="10" customWidth="1"/>
    <col min="15625" max="15875" width="9" style="10"/>
    <col min="15876" max="15876" width="9" style="10" customWidth="1"/>
    <col min="15877" max="15879" width="9" style="10"/>
    <col min="15880" max="15880" width="9.125" style="10" customWidth="1"/>
    <col min="15881" max="16131" width="9" style="10"/>
    <col min="16132" max="16132" width="9" style="10" customWidth="1"/>
    <col min="16133" max="16135" width="9" style="10"/>
    <col min="16136" max="16136" width="9.125" style="10" customWidth="1"/>
    <col min="16137" max="16384" width="9" style="10"/>
  </cols>
  <sheetData>
    <row r="1" spans="1:15" ht="16.5" customHeight="1">
      <c r="A1" s="200" t="s">
        <v>66</v>
      </c>
      <c r="B1" s="200"/>
      <c r="C1" s="200"/>
      <c r="D1" s="200"/>
      <c r="E1" s="200"/>
      <c r="F1" s="200"/>
      <c r="G1" s="200"/>
      <c r="H1" s="200"/>
      <c r="I1" s="200"/>
      <c r="J1" s="200"/>
      <c r="K1" s="200"/>
      <c r="L1" s="200"/>
      <c r="M1" s="200"/>
      <c r="N1" s="200"/>
    </row>
    <row r="2" spans="1:15" customFormat="1" ht="7.5" customHeight="1" thickBot="1"/>
    <row r="3" spans="1:15" ht="19.5" customHeight="1" thickTop="1">
      <c r="A3" s="56"/>
      <c r="B3" s="13" t="s">
        <v>52</v>
      </c>
      <c r="C3" s="204" t="s">
        <v>453</v>
      </c>
      <c r="D3" s="204"/>
      <c r="E3" s="204"/>
      <c r="F3" s="204"/>
      <c r="G3" s="204"/>
      <c r="H3" s="204"/>
      <c r="I3" s="73"/>
      <c r="J3" s="207" t="s">
        <v>217</v>
      </c>
      <c r="K3" s="208"/>
      <c r="L3" s="208"/>
      <c r="M3" s="208"/>
      <c r="N3" s="209"/>
    </row>
    <row r="4" spans="1:15" ht="18.75" customHeight="1">
      <c r="B4" s="14" t="s">
        <v>62</v>
      </c>
      <c r="C4" s="219">
        <v>43337</v>
      </c>
      <c r="D4" s="219"/>
      <c r="E4" s="219"/>
      <c r="F4" s="194">
        <v>43338</v>
      </c>
      <c r="G4" s="194"/>
      <c r="H4" s="194"/>
      <c r="I4" s="73"/>
      <c r="J4" s="210"/>
      <c r="K4" s="211"/>
      <c r="L4" s="211"/>
      <c r="M4" s="211"/>
      <c r="N4" s="212"/>
    </row>
    <row r="5" spans="1:15" ht="19.5" customHeight="1" thickBot="1">
      <c r="B5" s="14" t="s">
        <v>63</v>
      </c>
      <c r="C5" s="203" t="s">
        <v>127</v>
      </c>
      <c r="D5" s="203"/>
      <c r="E5" s="203"/>
      <c r="F5" s="203"/>
      <c r="G5" s="203"/>
      <c r="H5" s="203"/>
      <c r="I5" s="73"/>
      <c r="J5" s="213"/>
      <c r="K5" s="214"/>
      <c r="L5" s="214"/>
      <c r="M5" s="214"/>
      <c r="N5" s="215"/>
    </row>
    <row r="6" spans="1:15" customFormat="1" ht="7.5" customHeight="1" thickTop="1" thickBot="1"/>
    <row r="7" spans="1:15" ht="19.5" customHeight="1" thickBot="1">
      <c r="B7" s="201" t="s">
        <v>167</v>
      </c>
      <c r="C7" s="202"/>
      <c r="D7" s="216">
        <v>43301</v>
      </c>
      <c r="E7" s="216"/>
      <c r="F7" s="216"/>
      <c r="G7" s="217">
        <v>0.79166666666666663</v>
      </c>
      <c r="H7" s="218"/>
      <c r="J7" s="105"/>
      <c r="K7" s="105"/>
      <c r="L7" s="105"/>
      <c r="M7" s="105"/>
      <c r="N7" s="3"/>
    </row>
    <row r="8" spans="1:15" ht="24">
      <c r="B8" s="206" t="s">
        <v>203</v>
      </c>
      <c r="C8" s="206"/>
      <c r="D8" s="206"/>
      <c r="E8" s="206"/>
      <c r="F8" s="206"/>
      <c r="G8" s="206"/>
      <c r="H8" s="206"/>
      <c r="I8" s="206"/>
      <c r="J8" s="206"/>
      <c r="K8" s="206"/>
      <c r="L8" s="206"/>
      <c r="M8" s="206"/>
      <c r="N8" s="206"/>
      <c r="O8" s="206"/>
    </row>
    <row r="9" spans="1:15" ht="14.25" thickBot="1">
      <c r="B9" s="105"/>
      <c r="C9" s="105"/>
      <c r="D9" s="105"/>
      <c r="E9" s="105"/>
      <c r="F9" s="105"/>
      <c r="G9" s="105"/>
      <c r="H9" s="105"/>
      <c r="I9" s="105"/>
      <c r="J9" s="105"/>
      <c r="K9" s="105"/>
    </row>
    <row r="10" spans="1:15" customFormat="1" ht="20.25" customHeight="1" thickBot="1">
      <c r="B10" s="201" t="s">
        <v>168</v>
      </c>
      <c r="C10" s="202"/>
      <c r="D10" s="195">
        <v>43304</v>
      </c>
      <c r="E10" s="196"/>
      <c r="F10" s="196"/>
      <c r="G10" s="196" t="s">
        <v>219</v>
      </c>
      <c r="H10" s="197"/>
    </row>
    <row r="11" spans="1:15" customFormat="1" ht="17.25">
      <c r="B11" s="205" t="s">
        <v>448</v>
      </c>
      <c r="C11" s="205"/>
      <c r="D11" s="205"/>
      <c r="E11" s="205"/>
      <c r="F11" s="205"/>
      <c r="G11" s="205"/>
      <c r="H11" s="205"/>
    </row>
    <row r="12" spans="1:15" ht="16.5" customHeight="1">
      <c r="A12" s="15" t="s">
        <v>81</v>
      </c>
    </row>
    <row r="13" spans="1:15" ht="24">
      <c r="A13" s="176" t="s">
        <v>218</v>
      </c>
    </row>
    <row r="14" spans="1:15" ht="16.5" customHeight="1">
      <c r="A14" s="11" t="s">
        <v>60</v>
      </c>
      <c r="B14" s="10" t="s">
        <v>106</v>
      </c>
    </row>
    <row r="15" spans="1:15" ht="16.5" customHeight="1">
      <c r="A15" s="11" t="s">
        <v>169</v>
      </c>
      <c r="B15" s="10" t="s">
        <v>69</v>
      </c>
    </row>
    <row r="16" spans="1:15" ht="16.5" customHeight="1">
      <c r="A16" s="11" t="s">
        <v>61</v>
      </c>
      <c r="B16" s="10" t="s">
        <v>86</v>
      </c>
    </row>
    <row r="17" spans="1:15" ht="16.5" customHeight="1">
      <c r="A17" s="11" t="s">
        <v>170</v>
      </c>
      <c r="B17" s="92" t="s">
        <v>108</v>
      </c>
      <c r="C17" s="17"/>
      <c r="D17" s="17"/>
      <c r="E17" s="17"/>
      <c r="F17" s="17"/>
      <c r="G17" s="17"/>
      <c r="H17" s="17"/>
      <c r="I17" s="17"/>
      <c r="J17" s="17"/>
      <c r="K17" s="17"/>
      <c r="L17" s="17"/>
      <c r="M17" s="17"/>
      <c r="N17" s="17"/>
      <c r="O17" s="17"/>
    </row>
    <row r="18" spans="1:15" ht="16.5" customHeight="1">
      <c r="A18" s="11" t="s">
        <v>171</v>
      </c>
      <c r="B18" s="93" t="s">
        <v>163</v>
      </c>
      <c r="C18" s="17"/>
      <c r="D18" s="17"/>
      <c r="E18" s="17"/>
      <c r="F18" s="17"/>
      <c r="G18" s="17"/>
      <c r="H18" s="17"/>
      <c r="I18" s="17"/>
      <c r="J18" s="17"/>
      <c r="K18" s="17"/>
      <c r="L18" s="17"/>
      <c r="M18" s="17"/>
      <c r="N18" s="17"/>
      <c r="O18" s="17"/>
    </row>
    <row r="19" spans="1:15" ht="16.5" customHeight="1">
      <c r="A19" s="11" t="s">
        <v>172</v>
      </c>
      <c r="B19" s="10" t="s">
        <v>113</v>
      </c>
    </row>
    <row r="20" spans="1:15" ht="16.5" customHeight="1">
      <c r="A20" s="11" t="s">
        <v>107</v>
      </c>
      <c r="B20" s="10" t="s">
        <v>80</v>
      </c>
    </row>
    <row r="21" spans="1:15" ht="16.5" customHeight="1"/>
    <row r="22" spans="1:15" ht="16.5" customHeight="1">
      <c r="A22" s="15" t="s">
        <v>196</v>
      </c>
    </row>
    <row r="23" spans="1:15" ht="16.5" customHeight="1">
      <c r="A23" s="12" t="s">
        <v>59</v>
      </c>
      <c r="B23" s="10" t="s">
        <v>204</v>
      </c>
    </row>
    <row r="24" spans="1:15" ht="16.5" customHeight="1">
      <c r="A24" s="12" t="s">
        <v>59</v>
      </c>
      <c r="B24" s="10" t="s">
        <v>74</v>
      </c>
    </row>
    <row r="25" spans="1:15" ht="16.5" customHeight="1">
      <c r="A25" s="12" t="s">
        <v>59</v>
      </c>
      <c r="B25" s="10" t="s">
        <v>174</v>
      </c>
    </row>
    <row r="26" spans="1:15" ht="16.5" customHeight="1">
      <c r="A26" s="12" t="s">
        <v>173</v>
      </c>
      <c r="B26" s="10" t="s">
        <v>175</v>
      </c>
    </row>
    <row r="27" spans="1:15" ht="16.5" customHeight="1">
      <c r="A27" s="12" t="s">
        <v>59</v>
      </c>
      <c r="B27" s="19" t="s">
        <v>76</v>
      </c>
      <c r="C27" s="19"/>
      <c r="D27" s="19"/>
      <c r="E27" s="19"/>
      <c r="F27" s="19"/>
      <c r="G27" s="17"/>
      <c r="H27" s="17"/>
      <c r="I27" s="17"/>
      <c r="J27" s="17"/>
      <c r="K27" s="17"/>
      <c r="L27" s="17"/>
    </row>
    <row r="28" spans="1:15" ht="16.5" customHeight="1">
      <c r="A28" s="12" t="s">
        <v>173</v>
      </c>
      <c r="B28" s="17"/>
      <c r="C28" s="17" t="s">
        <v>176</v>
      </c>
      <c r="D28" s="17"/>
      <c r="E28" s="17"/>
      <c r="F28" s="17"/>
      <c r="G28" s="17"/>
      <c r="H28" s="17"/>
      <c r="I28" s="17"/>
      <c r="J28" s="17"/>
      <c r="K28" s="17"/>
      <c r="L28" s="17"/>
    </row>
    <row r="29" spans="1:15" ht="16.5" customHeight="1">
      <c r="A29" s="12" t="s">
        <v>59</v>
      </c>
      <c r="B29" s="17"/>
      <c r="C29" s="43" t="s">
        <v>83</v>
      </c>
      <c r="D29" s="17"/>
      <c r="E29" s="20" t="s">
        <v>58</v>
      </c>
      <c r="F29" s="20" t="s">
        <v>114</v>
      </c>
      <c r="G29" s="20">
        <v>54.23</v>
      </c>
      <c r="H29" s="17"/>
      <c r="I29" s="17"/>
      <c r="J29" s="17"/>
      <c r="K29" s="17"/>
      <c r="L29" s="17"/>
    </row>
    <row r="30" spans="1:15" ht="16.5" customHeight="1" thickBot="1">
      <c r="A30" s="12" t="s">
        <v>59</v>
      </c>
      <c r="B30" s="17"/>
      <c r="C30" s="43" t="s">
        <v>84</v>
      </c>
      <c r="D30" s="17"/>
      <c r="E30" s="20" t="s">
        <v>77</v>
      </c>
      <c r="F30" s="20" t="s">
        <v>114</v>
      </c>
      <c r="G30" s="20" t="s">
        <v>78</v>
      </c>
      <c r="H30" s="17"/>
      <c r="I30" s="17"/>
      <c r="J30" s="17"/>
      <c r="K30" s="17"/>
      <c r="L30" s="17"/>
    </row>
    <row r="31" spans="1:15" ht="16.5" customHeight="1">
      <c r="A31" s="12" t="s">
        <v>59</v>
      </c>
      <c r="B31" s="17"/>
      <c r="C31" s="43"/>
      <c r="D31" s="44" t="s">
        <v>82</v>
      </c>
      <c r="E31" s="45"/>
      <c r="F31" s="45"/>
      <c r="G31" s="45"/>
      <c r="H31" s="46"/>
      <c r="I31" s="17"/>
      <c r="J31" s="47"/>
      <c r="K31" s="47"/>
      <c r="L31" s="41"/>
      <c r="M31" s="18"/>
      <c r="N31" s="7"/>
    </row>
    <row r="32" spans="1:15" ht="16.5" customHeight="1">
      <c r="A32" s="12" t="s">
        <v>59</v>
      </c>
      <c r="B32" s="17"/>
      <c r="C32" s="43"/>
      <c r="D32" s="48" t="s">
        <v>68</v>
      </c>
      <c r="E32" s="49"/>
      <c r="F32" s="49"/>
      <c r="G32" s="49"/>
      <c r="H32" s="50"/>
      <c r="I32" s="17"/>
      <c r="J32" s="47"/>
      <c r="K32" s="47"/>
      <c r="L32" s="41"/>
      <c r="M32" s="18"/>
      <c r="N32" s="7"/>
    </row>
    <row r="33" spans="1:14" ht="16.5" customHeight="1" thickBot="1">
      <c r="A33" s="12" t="s">
        <v>173</v>
      </c>
      <c r="B33" s="17"/>
      <c r="C33" s="43"/>
      <c r="D33" s="51" t="s">
        <v>41</v>
      </c>
      <c r="E33" s="52" t="s">
        <v>67</v>
      </c>
      <c r="F33" s="53" t="s">
        <v>114</v>
      </c>
      <c r="G33" s="54">
        <v>12</v>
      </c>
      <c r="H33" s="55"/>
      <c r="I33" s="17"/>
      <c r="J33" s="47"/>
      <c r="K33" s="47"/>
      <c r="L33" s="41"/>
      <c r="M33" s="18"/>
      <c r="N33" s="7"/>
    </row>
    <row r="34" spans="1:14" ht="16.5" customHeight="1">
      <c r="A34" s="12" t="s">
        <v>59</v>
      </c>
      <c r="B34" s="17"/>
      <c r="C34" s="17" t="s">
        <v>177</v>
      </c>
      <c r="D34" s="17"/>
      <c r="E34" s="17"/>
      <c r="F34" s="17"/>
      <c r="G34" s="17"/>
      <c r="H34" s="17"/>
      <c r="I34" s="17"/>
      <c r="J34" s="17"/>
      <c r="K34" s="17"/>
      <c r="L34" s="17"/>
    </row>
    <row r="35" spans="1:14" ht="16.5" customHeight="1">
      <c r="A35" s="12" t="s">
        <v>59</v>
      </c>
      <c r="B35" s="17"/>
      <c r="C35" s="43" t="s">
        <v>85</v>
      </c>
      <c r="D35" s="17"/>
      <c r="E35" s="20" t="s">
        <v>115</v>
      </c>
      <c r="F35" s="20" t="s">
        <v>178</v>
      </c>
      <c r="G35" s="20" t="s">
        <v>116</v>
      </c>
      <c r="H35" s="17"/>
      <c r="I35" s="17"/>
      <c r="J35" s="17"/>
      <c r="K35" s="17"/>
      <c r="L35" s="17"/>
    </row>
    <row r="36" spans="1:14" ht="16.5" customHeight="1">
      <c r="A36" s="12" t="s">
        <v>179</v>
      </c>
      <c r="B36" s="17"/>
      <c r="C36" s="79" t="s">
        <v>73</v>
      </c>
      <c r="D36" s="17"/>
      <c r="E36" s="20"/>
      <c r="F36" s="20"/>
      <c r="G36" s="20"/>
      <c r="H36" s="17"/>
      <c r="I36" s="17"/>
      <c r="J36" s="17"/>
      <c r="K36" s="17"/>
      <c r="L36" s="17"/>
    </row>
    <row r="37" spans="1:14" ht="16.5" customHeight="1">
      <c r="A37" s="12" t="s">
        <v>59</v>
      </c>
    </row>
    <row r="38" spans="1:14" ht="16.5" customHeight="1">
      <c r="A38" s="15" t="s">
        <v>197</v>
      </c>
    </row>
    <row r="39" spans="1:14" ht="16.5" customHeight="1">
      <c r="A39" s="12" t="s">
        <v>59</v>
      </c>
      <c r="B39" s="10" t="s">
        <v>205</v>
      </c>
    </row>
    <row r="40" spans="1:14" ht="16.5" customHeight="1">
      <c r="A40" s="12" t="s">
        <v>59</v>
      </c>
    </row>
    <row r="41" spans="1:14" ht="16.5" customHeight="1">
      <c r="A41" s="15" t="s">
        <v>198</v>
      </c>
    </row>
    <row r="42" spans="1:14" ht="16.5" customHeight="1">
      <c r="A42" s="12" t="s">
        <v>173</v>
      </c>
    </row>
    <row r="43" spans="1:14" ht="16.5" customHeight="1">
      <c r="A43" s="15" t="s">
        <v>199</v>
      </c>
    </row>
    <row r="44" spans="1:14" ht="22.9" customHeight="1">
      <c r="A44" s="12" t="s">
        <v>173</v>
      </c>
      <c r="G44" s="10" t="s">
        <v>180</v>
      </c>
      <c r="H44" s="199" t="s">
        <v>193</v>
      </c>
      <c r="I44" s="199"/>
      <c r="J44" s="199"/>
      <c r="K44" s="199"/>
      <c r="L44" s="199"/>
      <c r="M44" s="199"/>
    </row>
    <row r="45" spans="1:14" ht="16.5" customHeight="1">
      <c r="A45" s="12" t="s">
        <v>59</v>
      </c>
      <c r="B45" s="10" t="s">
        <v>181</v>
      </c>
    </row>
    <row r="46" spans="1:14" ht="16.5" customHeight="1">
      <c r="A46" s="12" t="s">
        <v>59</v>
      </c>
      <c r="B46" s="10" t="s">
        <v>182</v>
      </c>
    </row>
    <row r="47" spans="1:14" ht="16.5" customHeight="1">
      <c r="A47" s="12" t="s">
        <v>59</v>
      </c>
    </row>
    <row r="48" spans="1:14" s="107" customFormat="1" ht="16.5" customHeight="1">
      <c r="A48" s="106" t="s">
        <v>200</v>
      </c>
    </row>
    <row r="49" spans="1:10" s="107" customFormat="1" ht="16.5" customHeight="1">
      <c r="A49" s="108" t="s">
        <v>59</v>
      </c>
    </row>
    <row r="50" spans="1:10" s="107" customFormat="1" ht="16.5" customHeight="1">
      <c r="A50" s="108" t="s">
        <v>59</v>
      </c>
      <c r="B50" s="107" t="s">
        <v>192</v>
      </c>
    </row>
    <row r="51" spans="1:10" s="107" customFormat="1" ht="16.5" customHeight="1">
      <c r="A51" s="108" t="s">
        <v>59</v>
      </c>
    </row>
    <row r="52" spans="1:10" ht="16.5" customHeight="1">
      <c r="A52" s="15" t="s">
        <v>201</v>
      </c>
    </row>
    <row r="53" spans="1:10" ht="16.5" customHeight="1">
      <c r="A53" s="12" t="s">
        <v>59</v>
      </c>
    </row>
    <row r="54" spans="1:10" ht="16.5" customHeight="1">
      <c r="A54" s="12" t="s">
        <v>59</v>
      </c>
      <c r="B54" s="10" t="s">
        <v>128</v>
      </c>
    </row>
    <row r="55" spans="1:10" ht="16.5" customHeight="1">
      <c r="A55" s="12" t="s">
        <v>59</v>
      </c>
    </row>
    <row r="56" spans="1:10" ht="16.5" customHeight="1">
      <c r="A56" s="12" t="s">
        <v>59</v>
      </c>
      <c r="C56" s="91" t="s">
        <v>64</v>
      </c>
    </row>
    <row r="57" spans="1:10" ht="16.5" customHeight="1">
      <c r="A57" s="12" t="s">
        <v>59</v>
      </c>
      <c r="C57" s="90" t="s">
        <v>129</v>
      </c>
      <c r="D57" s="90"/>
      <c r="E57" s="90"/>
      <c r="F57" s="90"/>
      <c r="G57" s="90"/>
      <c r="H57" s="90"/>
    </row>
    <row r="58" spans="1:10" ht="16.5" customHeight="1">
      <c r="A58" s="12" t="s">
        <v>59</v>
      </c>
    </row>
    <row r="59" spans="1:10" ht="16.5" customHeight="1">
      <c r="A59" s="15" t="s">
        <v>202</v>
      </c>
    </row>
    <row r="60" spans="1:10" ht="16.5" customHeight="1" thickBot="1"/>
    <row r="61" spans="1:10" ht="16.5" customHeight="1">
      <c r="B61" s="80" t="s">
        <v>65</v>
      </c>
      <c r="C61" s="81"/>
      <c r="D61" s="82"/>
      <c r="E61" s="81"/>
      <c r="F61" s="81"/>
      <c r="G61" s="81"/>
      <c r="H61" s="81"/>
      <c r="I61" s="81"/>
      <c r="J61" s="83"/>
    </row>
    <row r="62" spans="1:10" ht="16.5" customHeight="1">
      <c r="B62" s="84"/>
      <c r="D62" s="85"/>
      <c r="E62" s="85"/>
      <c r="F62" s="85"/>
      <c r="G62" s="85"/>
      <c r="H62" s="85"/>
      <c r="I62" s="85"/>
      <c r="J62" s="86"/>
    </row>
    <row r="63" spans="1:10" ht="30" customHeight="1">
      <c r="B63" s="84"/>
      <c r="C63" s="171" t="s">
        <v>183</v>
      </c>
      <c r="D63" s="198" t="s">
        <v>166</v>
      </c>
      <c r="E63" s="198"/>
      <c r="F63" s="198"/>
      <c r="G63" s="198"/>
      <c r="H63" s="85"/>
      <c r="I63" s="85"/>
      <c r="J63" s="86"/>
    </row>
    <row r="64" spans="1:10" ht="16.5" customHeight="1">
      <c r="B64" s="84"/>
      <c r="C64" s="151" t="s">
        <v>130</v>
      </c>
      <c r="D64" s="85"/>
      <c r="E64" s="85"/>
      <c r="F64" s="85"/>
      <c r="G64" s="85"/>
      <c r="H64" s="85"/>
      <c r="I64" s="85"/>
      <c r="J64" s="86"/>
    </row>
    <row r="65" spans="2:10" ht="16.5" customHeight="1" thickBot="1">
      <c r="B65" s="87"/>
      <c r="C65" s="88"/>
      <c r="D65" s="88"/>
      <c r="E65" s="88"/>
      <c r="F65" s="88"/>
      <c r="G65" s="88"/>
      <c r="H65" s="88"/>
      <c r="I65" s="88"/>
      <c r="J65" s="89"/>
    </row>
    <row r="66" spans="2:10" ht="16.5" customHeight="1"/>
  </sheetData>
  <sheetProtection sheet="1" objects="1" scenarios="1" selectLockedCells="1" selectUnlockedCells="1"/>
  <mergeCells count="16">
    <mergeCell ref="A1:N1"/>
    <mergeCell ref="B7:C7"/>
    <mergeCell ref="C5:H5"/>
    <mergeCell ref="C3:H3"/>
    <mergeCell ref="B10:C10"/>
    <mergeCell ref="B8:O8"/>
    <mergeCell ref="J3:N5"/>
    <mergeCell ref="D7:F7"/>
    <mergeCell ref="G7:H7"/>
    <mergeCell ref="C4:E4"/>
    <mergeCell ref="F4:H4"/>
    <mergeCell ref="D10:F10"/>
    <mergeCell ref="G10:H10"/>
    <mergeCell ref="D63:G63"/>
    <mergeCell ref="H44:M44"/>
    <mergeCell ref="B11:H11"/>
  </mergeCells>
  <phoneticPr fontId="3"/>
  <hyperlinks>
    <hyperlink ref="D63" r:id="rId1"/>
  </hyperlinks>
  <pageMargins left="0.7" right="0.7" top="0.75" bottom="0.75" header="0.3" footer="0.3"/>
  <pageSetup paperSize="9" scale="55"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02"/>
  <sheetViews>
    <sheetView workbookViewId="0">
      <selection activeCell="E21" sqref="E21"/>
    </sheetView>
  </sheetViews>
  <sheetFormatPr defaultColWidth="8.875" defaultRowHeight="13.5"/>
  <cols>
    <col min="1" max="1" width="4.5" style="187" bestFit="1" customWidth="1"/>
    <col min="2" max="4" width="13.875" style="187" bestFit="1" customWidth="1"/>
    <col min="5" max="5" width="64.375" style="187" bestFit="1" customWidth="1"/>
    <col min="6" max="6" width="4.5" style="187" bestFit="1" customWidth="1"/>
    <col min="7" max="16384" width="8.875" style="187"/>
  </cols>
  <sheetData>
    <row r="1" spans="1:6">
      <c r="A1" s="187" t="s">
        <v>234</v>
      </c>
      <c r="B1" s="187" t="s">
        <v>235</v>
      </c>
      <c r="C1" s="187" t="s">
        <v>236</v>
      </c>
      <c r="D1" s="187" t="s">
        <v>235</v>
      </c>
      <c r="E1" s="187" t="s">
        <v>237</v>
      </c>
      <c r="F1" s="187" t="s">
        <v>234</v>
      </c>
    </row>
    <row r="2" spans="1:6">
      <c r="A2" s="187">
        <v>1</v>
      </c>
      <c r="B2" s="187" t="s">
        <v>238</v>
      </c>
      <c r="C2" s="188">
        <v>233101</v>
      </c>
      <c r="D2" s="187" t="s">
        <v>238</v>
      </c>
      <c r="E2" s="187" t="s">
        <v>239</v>
      </c>
      <c r="F2" s="187">
        <v>1</v>
      </c>
    </row>
    <row r="3" spans="1:6">
      <c r="A3" s="187">
        <v>2</v>
      </c>
      <c r="B3" s="187" t="s">
        <v>240</v>
      </c>
      <c r="C3" s="188">
        <v>233102</v>
      </c>
      <c r="D3" s="187" t="s">
        <v>240</v>
      </c>
      <c r="E3" s="187" t="s">
        <v>241</v>
      </c>
      <c r="F3" s="187">
        <v>2</v>
      </c>
    </row>
    <row r="4" spans="1:6">
      <c r="A4" s="187">
        <v>3</v>
      </c>
      <c r="C4" s="188">
        <v>233103</v>
      </c>
      <c r="D4" s="187" t="s">
        <v>242</v>
      </c>
      <c r="E4" s="187" t="s">
        <v>243</v>
      </c>
      <c r="F4" s="187">
        <v>3</v>
      </c>
    </row>
    <row r="5" spans="1:6">
      <c r="A5" s="187">
        <v>4</v>
      </c>
      <c r="B5" s="187" t="s">
        <v>244</v>
      </c>
      <c r="C5" s="188">
        <v>233104</v>
      </c>
      <c r="D5" s="187" t="s">
        <v>244</v>
      </c>
      <c r="E5" s="187" t="s">
        <v>245</v>
      </c>
      <c r="F5" s="187">
        <v>4</v>
      </c>
    </row>
    <row r="6" spans="1:6">
      <c r="A6" s="187">
        <v>5</v>
      </c>
      <c r="B6" s="187" t="s">
        <v>246</v>
      </c>
      <c r="C6" s="188">
        <v>233105</v>
      </c>
      <c r="D6" s="187" t="s">
        <v>246</v>
      </c>
      <c r="E6" s="187" t="s">
        <v>247</v>
      </c>
      <c r="F6" s="187">
        <v>5</v>
      </c>
    </row>
    <row r="7" spans="1:6">
      <c r="A7" s="187">
        <v>6</v>
      </c>
      <c r="B7" s="187" t="s">
        <v>248</v>
      </c>
      <c r="C7" s="188">
        <v>233106</v>
      </c>
      <c r="D7" s="187" t="s">
        <v>248</v>
      </c>
      <c r="E7" s="187" t="s">
        <v>249</v>
      </c>
      <c r="F7" s="187">
        <v>6</v>
      </c>
    </row>
    <row r="8" spans="1:6">
      <c r="A8" s="187">
        <v>7</v>
      </c>
      <c r="B8" s="187" t="s">
        <v>250</v>
      </c>
      <c r="C8" s="188">
        <v>233107</v>
      </c>
      <c r="D8" s="187" t="s">
        <v>250</v>
      </c>
      <c r="E8" s="187" t="s">
        <v>251</v>
      </c>
      <c r="F8" s="187">
        <v>7</v>
      </c>
    </row>
    <row r="9" spans="1:6">
      <c r="A9" s="187">
        <v>8</v>
      </c>
      <c r="B9" s="187" t="s">
        <v>252</v>
      </c>
      <c r="C9" s="188">
        <v>233108</v>
      </c>
      <c r="D9" s="187" t="s">
        <v>252</v>
      </c>
      <c r="E9" s="187" t="s">
        <v>253</v>
      </c>
      <c r="F9" s="187">
        <v>8</v>
      </c>
    </row>
    <row r="10" spans="1:6">
      <c r="A10" s="187">
        <v>9</v>
      </c>
      <c r="B10" s="187" t="s">
        <v>254</v>
      </c>
      <c r="C10" s="188">
        <v>233109</v>
      </c>
      <c r="D10" s="187" t="s">
        <v>254</v>
      </c>
      <c r="E10" s="187" t="s">
        <v>255</v>
      </c>
      <c r="F10" s="187">
        <v>9</v>
      </c>
    </row>
    <row r="11" spans="1:6">
      <c r="A11" s="187">
        <v>10</v>
      </c>
      <c r="B11" s="187" t="s">
        <v>256</v>
      </c>
      <c r="C11" s="188">
        <v>233110</v>
      </c>
      <c r="D11" s="187" t="s">
        <v>256</v>
      </c>
      <c r="E11" s="187" t="s">
        <v>257</v>
      </c>
      <c r="F11" s="187">
        <v>10</v>
      </c>
    </row>
    <row r="12" spans="1:6">
      <c r="A12" s="187">
        <v>11</v>
      </c>
      <c r="B12" s="187" t="s">
        <v>258</v>
      </c>
      <c r="C12" s="188">
        <v>233111</v>
      </c>
      <c r="D12" s="187" t="s">
        <v>258</v>
      </c>
      <c r="E12" s="187" t="s">
        <v>259</v>
      </c>
      <c r="F12" s="187">
        <v>11</v>
      </c>
    </row>
    <row r="13" spans="1:6">
      <c r="A13" s="187">
        <v>12</v>
      </c>
      <c r="B13" s="187" t="s">
        <v>260</v>
      </c>
      <c r="C13" s="188">
        <v>233112</v>
      </c>
      <c r="D13" s="187" t="s">
        <v>260</v>
      </c>
      <c r="E13" s="187" t="s">
        <v>261</v>
      </c>
      <c r="F13" s="187">
        <v>12</v>
      </c>
    </row>
    <row r="14" spans="1:6">
      <c r="A14" s="187">
        <v>13</v>
      </c>
      <c r="B14" s="187" t="s">
        <v>262</v>
      </c>
      <c r="C14" s="188">
        <v>233113</v>
      </c>
      <c r="D14" s="187" t="s">
        <v>262</v>
      </c>
      <c r="E14" s="187" t="s">
        <v>263</v>
      </c>
      <c r="F14" s="187">
        <v>13</v>
      </c>
    </row>
    <row r="15" spans="1:6">
      <c r="A15" s="187">
        <v>14</v>
      </c>
      <c r="B15" s="187" t="s">
        <v>264</v>
      </c>
      <c r="C15" s="188">
        <v>233114</v>
      </c>
      <c r="D15" s="187" t="s">
        <v>264</v>
      </c>
      <c r="E15" s="187" t="s">
        <v>265</v>
      </c>
      <c r="F15" s="187">
        <v>14</v>
      </c>
    </row>
    <row r="16" spans="1:6">
      <c r="A16" s="187">
        <v>15</v>
      </c>
      <c r="B16" s="187" t="s">
        <v>266</v>
      </c>
      <c r="C16" s="188">
        <v>233115</v>
      </c>
      <c r="D16" s="187" t="s">
        <v>266</v>
      </c>
      <c r="E16" s="187" t="s">
        <v>267</v>
      </c>
      <c r="F16" s="187">
        <v>15</v>
      </c>
    </row>
    <row r="17" spans="1:6">
      <c r="A17" s="187">
        <v>16</v>
      </c>
      <c r="B17" s="187" t="s">
        <v>268</v>
      </c>
      <c r="C17" s="188">
        <v>233116</v>
      </c>
      <c r="D17" s="187" t="s">
        <v>268</v>
      </c>
      <c r="E17" s="187" t="s">
        <v>269</v>
      </c>
      <c r="F17" s="187">
        <v>16</v>
      </c>
    </row>
    <row r="18" spans="1:6">
      <c r="A18" s="187">
        <v>17</v>
      </c>
      <c r="B18" s="187" t="s">
        <v>270</v>
      </c>
      <c r="C18" s="188">
        <v>233117</v>
      </c>
      <c r="D18" s="187" t="s">
        <v>270</v>
      </c>
      <c r="E18" s="187" t="s">
        <v>271</v>
      </c>
      <c r="F18" s="187">
        <v>17</v>
      </c>
    </row>
    <row r="19" spans="1:6">
      <c r="A19" s="187">
        <v>18</v>
      </c>
      <c r="B19" s="187" t="s">
        <v>272</v>
      </c>
      <c r="C19" s="188">
        <v>233118</v>
      </c>
      <c r="D19" s="187" t="s">
        <v>272</v>
      </c>
      <c r="E19" s="187" t="s">
        <v>273</v>
      </c>
      <c r="F19" s="187">
        <v>18</v>
      </c>
    </row>
    <row r="20" spans="1:6">
      <c r="A20" s="187">
        <v>19</v>
      </c>
      <c r="B20" s="189" t="s">
        <v>274</v>
      </c>
      <c r="C20" s="188">
        <v>233119</v>
      </c>
      <c r="D20" s="189" t="s">
        <v>275</v>
      </c>
      <c r="E20" s="189" t="s">
        <v>276</v>
      </c>
      <c r="F20" s="187">
        <v>19</v>
      </c>
    </row>
    <row r="21" spans="1:6">
      <c r="A21" s="187">
        <v>20</v>
      </c>
      <c r="B21" s="187" t="s">
        <v>277</v>
      </c>
      <c r="C21" s="188">
        <v>233124</v>
      </c>
      <c r="D21" s="187" t="s">
        <v>277</v>
      </c>
      <c r="E21" s="187" t="s">
        <v>278</v>
      </c>
      <c r="F21" s="187">
        <v>20</v>
      </c>
    </row>
    <row r="22" spans="1:6">
      <c r="A22" s="187">
        <v>21</v>
      </c>
      <c r="B22" s="187" t="s">
        <v>279</v>
      </c>
      <c r="C22" s="188">
        <v>233125</v>
      </c>
      <c r="D22" s="187" t="s">
        <v>279</v>
      </c>
      <c r="E22" s="187" t="s">
        <v>280</v>
      </c>
      <c r="F22" s="187">
        <v>21</v>
      </c>
    </row>
    <row r="23" spans="1:6">
      <c r="A23" s="187">
        <v>22</v>
      </c>
      <c r="B23" s="187" t="s">
        <v>281</v>
      </c>
      <c r="C23" s="188">
        <v>233126</v>
      </c>
      <c r="D23" s="187" t="s">
        <v>281</v>
      </c>
      <c r="E23" s="187" t="s">
        <v>282</v>
      </c>
      <c r="F23" s="187">
        <v>22</v>
      </c>
    </row>
    <row r="24" spans="1:6">
      <c r="A24" s="187">
        <v>23</v>
      </c>
      <c r="B24" s="187" t="s">
        <v>283</v>
      </c>
      <c r="C24" s="188">
        <v>233127</v>
      </c>
      <c r="D24" s="187" t="s">
        <v>283</v>
      </c>
      <c r="E24" s="187" t="s">
        <v>284</v>
      </c>
      <c r="F24" s="187">
        <v>23</v>
      </c>
    </row>
    <row r="25" spans="1:6">
      <c r="A25" s="187">
        <v>24</v>
      </c>
      <c r="B25" s="187" t="s">
        <v>285</v>
      </c>
      <c r="C25" s="188">
        <v>233128</v>
      </c>
      <c r="D25" s="187" t="s">
        <v>285</v>
      </c>
      <c r="E25" s="187" t="s">
        <v>286</v>
      </c>
      <c r="F25" s="187">
        <v>24</v>
      </c>
    </row>
    <row r="26" spans="1:6">
      <c r="A26" s="187">
        <v>25</v>
      </c>
      <c r="B26" s="187" t="s">
        <v>287</v>
      </c>
      <c r="C26" s="188">
        <v>233129</v>
      </c>
      <c r="D26" s="187" t="s">
        <v>287</v>
      </c>
      <c r="E26" s="187" t="s">
        <v>288</v>
      </c>
      <c r="F26" s="187">
        <v>25</v>
      </c>
    </row>
    <row r="27" spans="1:6">
      <c r="A27" s="187">
        <v>26</v>
      </c>
      <c r="B27" s="187" t="s">
        <v>289</v>
      </c>
      <c r="C27" s="188">
        <v>233130</v>
      </c>
      <c r="D27" s="187" t="s">
        <v>289</v>
      </c>
      <c r="E27" s="187" t="s">
        <v>290</v>
      </c>
      <c r="F27" s="187">
        <v>26</v>
      </c>
    </row>
    <row r="28" spans="1:6">
      <c r="A28" s="187">
        <v>27</v>
      </c>
      <c r="B28" s="187" t="s">
        <v>291</v>
      </c>
      <c r="C28" s="188">
        <v>233133</v>
      </c>
      <c r="D28" s="187" t="s">
        <v>291</v>
      </c>
      <c r="E28" s="187" t="s">
        <v>292</v>
      </c>
      <c r="F28" s="187">
        <v>27</v>
      </c>
    </row>
    <row r="29" spans="1:6">
      <c r="A29" s="187">
        <v>28</v>
      </c>
      <c r="B29" s="187" t="s">
        <v>293</v>
      </c>
      <c r="C29" s="188">
        <v>233159</v>
      </c>
      <c r="D29" s="187" t="s">
        <v>293</v>
      </c>
      <c r="E29" s="187" t="s">
        <v>294</v>
      </c>
      <c r="F29" s="187">
        <v>28</v>
      </c>
    </row>
    <row r="30" spans="1:6">
      <c r="A30" s="187">
        <v>29</v>
      </c>
      <c r="B30" s="187" t="s">
        <v>295</v>
      </c>
      <c r="C30" s="188">
        <v>233160</v>
      </c>
      <c r="D30" s="187" t="s">
        <v>295</v>
      </c>
      <c r="E30" s="187" t="s">
        <v>296</v>
      </c>
      <c r="F30" s="187">
        <v>29</v>
      </c>
    </row>
    <row r="31" spans="1:6">
      <c r="A31" s="187">
        <v>30</v>
      </c>
      <c r="B31" s="187" t="s">
        <v>297</v>
      </c>
      <c r="C31" s="188">
        <v>233161</v>
      </c>
      <c r="D31" s="187" t="s">
        <v>297</v>
      </c>
      <c r="E31" s="187" t="s">
        <v>298</v>
      </c>
      <c r="F31" s="187">
        <v>30</v>
      </c>
    </row>
    <row r="32" spans="1:6">
      <c r="A32" s="187">
        <v>31</v>
      </c>
      <c r="B32" s="187" t="s">
        <v>299</v>
      </c>
      <c r="C32" s="188">
        <v>233162</v>
      </c>
      <c r="D32" s="187" t="s">
        <v>299</v>
      </c>
      <c r="E32" s="187" t="s">
        <v>300</v>
      </c>
      <c r="F32" s="187">
        <v>31</v>
      </c>
    </row>
    <row r="33" spans="1:6">
      <c r="A33" s="187">
        <v>32</v>
      </c>
      <c r="B33" s="187" t="s">
        <v>301</v>
      </c>
      <c r="C33" s="188">
        <v>233163</v>
      </c>
      <c r="D33" s="187" t="s">
        <v>301</v>
      </c>
      <c r="E33" s="187" t="s">
        <v>302</v>
      </c>
      <c r="F33" s="187">
        <v>32</v>
      </c>
    </row>
    <row r="34" spans="1:6">
      <c r="A34" s="187">
        <v>33</v>
      </c>
      <c r="B34" s="187" t="s">
        <v>303</v>
      </c>
      <c r="C34" s="188">
        <v>233165</v>
      </c>
      <c r="D34" s="187" t="s">
        <v>303</v>
      </c>
      <c r="E34" s="187" t="s">
        <v>304</v>
      </c>
      <c r="F34" s="187">
        <v>33</v>
      </c>
    </row>
    <row r="35" spans="1:6">
      <c r="A35" s="187">
        <v>34</v>
      </c>
      <c r="B35" s="187" t="s">
        <v>305</v>
      </c>
      <c r="C35" s="188">
        <v>233166</v>
      </c>
      <c r="D35" s="187" t="s">
        <v>305</v>
      </c>
      <c r="E35" s="187" t="s">
        <v>306</v>
      </c>
      <c r="F35" s="187">
        <v>34</v>
      </c>
    </row>
    <row r="36" spans="1:6">
      <c r="A36" s="187">
        <v>35</v>
      </c>
      <c r="B36" s="187" t="s">
        <v>307</v>
      </c>
      <c r="C36" s="188">
        <v>233167</v>
      </c>
      <c r="D36" s="187" t="s">
        <v>307</v>
      </c>
      <c r="E36" s="187" t="s">
        <v>308</v>
      </c>
      <c r="F36" s="187">
        <v>35</v>
      </c>
    </row>
    <row r="37" spans="1:6">
      <c r="A37" s="187">
        <v>36</v>
      </c>
      <c r="B37" s="187" t="s">
        <v>309</v>
      </c>
      <c r="C37" s="188">
        <v>233168</v>
      </c>
      <c r="D37" s="187" t="s">
        <v>309</v>
      </c>
      <c r="E37" s="187" t="s">
        <v>310</v>
      </c>
      <c r="F37" s="187">
        <v>36</v>
      </c>
    </row>
    <row r="38" spans="1:6">
      <c r="A38" s="187">
        <v>37</v>
      </c>
      <c r="B38" s="187" t="s">
        <v>311</v>
      </c>
      <c r="C38" s="188">
        <v>233169</v>
      </c>
      <c r="D38" s="187" t="s">
        <v>311</v>
      </c>
      <c r="E38" s="187" t="s">
        <v>312</v>
      </c>
      <c r="F38" s="187">
        <v>37</v>
      </c>
    </row>
    <row r="39" spans="1:6">
      <c r="A39" s="187">
        <v>38</v>
      </c>
      <c r="B39" s="187" t="s">
        <v>313</v>
      </c>
      <c r="C39" s="188">
        <v>233172</v>
      </c>
      <c r="D39" s="187" t="s">
        <v>313</v>
      </c>
      <c r="E39" s="187" t="s">
        <v>314</v>
      </c>
      <c r="F39" s="187">
        <v>38</v>
      </c>
    </row>
    <row r="40" spans="1:6">
      <c r="A40" s="187">
        <v>39</v>
      </c>
      <c r="B40" s="187" t="s">
        <v>315</v>
      </c>
      <c r="C40" s="188">
        <v>233226</v>
      </c>
      <c r="D40" s="187" t="s">
        <v>315</v>
      </c>
      <c r="E40" s="187" t="s">
        <v>316</v>
      </c>
      <c r="F40" s="187">
        <v>39</v>
      </c>
    </row>
    <row r="41" spans="1:6">
      <c r="A41" s="187">
        <v>40</v>
      </c>
      <c r="B41" s="187" t="s">
        <v>317</v>
      </c>
      <c r="C41" s="188">
        <v>233228</v>
      </c>
      <c r="D41" s="187" t="s">
        <v>317</v>
      </c>
      <c r="E41" s="187" t="s">
        <v>318</v>
      </c>
      <c r="F41" s="187">
        <v>40</v>
      </c>
    </row>
    <row r="42" spans="1:6">
      <c r="A42" s="187">
        <v>41</v>
      </c>
      <c r="B42" s="187" t="s">
        <v>319</v>
      </c>
      <c r="C42" s="188">
        <v>233230</v>
      </c>
      <c r="D42" s="187" t="s">
        <v>319</v>
      </c>
      <c r="E42" s="187" t="s">
        <v>320</v>
      </c>
      <c r="F42" s="187">
        <v>41</v>
      </c>
    </row>
    <row r="43" spans="1:6">
      <c r="A43" s="187">
        <v>42</v>
      </c>
      <c r="B43" s="187" t="s">
        <v>321</v>
      </c>
      <c r="C43" s="188">
        <v>233231</v>
      </c>
      <c r="D43" s="187" t="s">
        <v>321</v>
      </c>
      <c r="E43" s="187" t="s">
        <v>322</v>
      </c>
      <c r="F43" s="187">
        <v>42</v>
      </c>
    </row>
    <row r="44" spans="1:6">
      <c r="A44" s="187">
        <v>43</v>
      </c>
      <c r="B44" s="187" t="s">
        <v>323</v>
      </c>
      <c r="C44" s="188">
        <v>233232</v>
      </c>
      <c r="D44" s="187" t="s">
        <v>323</v>
      </c>
      <c r="E44" s="187" t="s">
        <v>324</v>
      </c>
      <c r="F44" s="187">
        <v>43</v>
      </c>
    </row>
    <row r="45" spans="1:6">
      <c r="A45" s="187">
        <v>44</v>
      </c>
      <c r="B45" s="187" t="s">
        <v>325</v>
      </c>
      <c r="C45" s="188">
        <v>233233</v>
      </c>
      <c r="D45" s="187" t="s">
        <v>325</v>
      </c>
      <c r="E45" s="187" t="s">
        <v>326</v>
      </c>
      <c r="F45" s="187">
        <v>44</v>
      </c>
    </row>
    <row r="46" spans="1:6">
      <c r="A46" s="187">
        <v>45</v>
      </c>
      <c r="B46" s="187" t="s">
        <v>327</v>
      </c>
      <c r="C46" s="188">
        <v>233234</v>
      </c>
      <c r="D46" s="187" t="s">
        <v>327</v>
      </c>
      <c r="E46" s="187" t="s">
        <v>328</v>
      </c>
      <c r="F46" s="187">
        <v>45</v>
      </c>
    </row>
    <row r="47" spans="1:6">
      <c r="A47" s="187">
        <v>46</v>
      </c>
      <c r="B47" s="187" t="s">
        <v>329</v>
      </c>
      <c r="C47" s="188">
        <v>233235</v>
      </c>
      <c r="D47" s="187" t="s">
        <v>329</v>
      </c>
      <c r="E47" s="187" t="s">
        <v>330</v>
      </c>
      <c r="F47" s="187">
        <v>46</v>
      </c>
    </row>
    <row r="48" spans="1:6">
      <c r="A48" s="187">
        <v>47</v>
      </c>
      <c r="B48" s="187" t="s">
        <v>331</v>
      </c>
      <c r="C48" s="188">
        <v>233236</v>
      </c>
      <c r="D48" s="187" t="s">
        <v>331</v>
      </c>
      <c r="E48" s="187" t="s">
        <v>332</v>
      </c>
      <c r="F48" s="187">
        <v>47</v>
      </c>
    </row>
    <row r="49" spans="1:6">
      <c r="A49" s="187">
        <v>48</v>
      </c>
      <c r="B49" s="187" t="s">
        <v>333</v>
      </c>
      <c r="C49" s="188">
        <v>233237</v>
      </c>
      <c r="D49" s="187" t="s">
        <v>333</v>
      </c>
      <c r="E49" s="187" t="s">
        <v>334</v>
      </c>
      <c r="F49" s="187">
        <v>48</v>
      </c>
    </row>
    <row r="50" spans="1:6">
      <c r="A50" s="187">
        <v>49</v>
      </c>
      <c r="B50" s="187" t="s">
        <v>335</v>
      </c>
      <c r="C50" s="188">
        <v>233238</v>
      </c>
      <c r="D50" s="187" t="s">
        <v>335</v>
      </c>
      <c r="E50" s="187" t="s">
        <v>336</v>
      </c>
      <c r="F50" s="187">
        <v>49</v>
      </c>
    </row>
    <row r="51" spans="1:6">
      <c r="A51" s="187">
        <v>50</v>
      </c>
      <c r="B51" s="187" t="s">
        <v>337</v>
      </c>
      <c r="C51" s="188">
        <v>233239</v>
      </c>
      <c r="D51" s="187" t="s">
        <v>337</v>
      </c>
      <c r="E51" s="187" t="s">
        <v>338</v>
      </c>
      <c r="F51" s="187">
        <v>50</v>
      </c>
    </row>
    <row r="52" spans="1:6">
      <c r="A52" s="187">
        <v>51</v>
      </c>
      <c r="B52" s="187" t="s">
        <v>339</v>
      </c>
      <c r="C52" s="188">
        <v>233243</v>
      </c>
      <c r="D52" s="187" t="s">
        <v>339</v>
      </c>
      <c r="E52" s="187" t="s">
        <v>340</v>
      </c>
      <c r="F52" s="187">
        <v>51</v>
      </c>
    </row>
    <row r="53" spans="1:6">
      <c r="A53" s="187">
        <v>52</v>
      </c>
      <c r="B53" s="187" t="s">
        <v>341</v>
      </c>
      <c r="C53" s="188">
        <v>233244</v>
      </c>
      <c r="D53" s="187" t="s">
        <v>341</v>
      </c>
      <c r="E53" s="187" t="s">
        <v>342</v>
      </c>
      <c r="F53" s="187">
        <v>52</v>
      </c>
    </row>
    <row r="54" spans="1:6">
      <c r="A54" s="187">
        <v>53</v>
      </c>
      <c r="B54" s="187" t="s">
        <v>343</v>
      </c>
      <c r="C54" s="188">
        <v>233245</v>
      </c>
      <c r="D54" s="187" t="s">
        <v>343</v>
      </c>
      <c r="E54" s="187" t="s">
        <v>344</v>
      </c>
      <c r="F54" s="187">
        <v>53</v>
      </c>
    </row>
    <row r="55" spans="1:6">
      <c r="A55" s="187">
        <v>54</v>
      </c>
      <c r="B55" s="187" t="s">
        <v>345</v>
      </c>
      <c r="C55" s="188">
        <v>233246</v>
      </c>
      <c r="D55" s="187" t="s">
        <v>345</v>
      </c>
      <c r="E55" s="187" t="s">
        <v>346</v>
      </c>
      <c r="F55" s="187">
        <v>54</v>
      </c>
    </row>
    <row r="56" spans="1:6">
      <c r="A56" s="187">
        <v>55</v>
      </c>
      <c r="B56" s="187" t="s">
        <v>347</v>
      </c>
      <c r="C56" s="188">
        <v>233247</v>
      </c>
      <c r="D56" s="187" t="s">
        <v>347</v>
      </c>
      <c r="E56" s="187" t="s">
        <v>348</v>
      </c>
      <c r="F56" s="187">
        <v>55</v>
      </c>
    </row>
    <row r="57" spans="1:6">
      <c r="A57" s="187">
        <v>56</v>
      </c>
      <c r="B57" s="187" t="s">
        <v>349</v>
      </c>
      <c r="C57" s="188">
        <v>233255</v>
      </c>
      <c r="D57" s="187" t="s">
        <v>349</v>
      </c>
      <c r="E57" s="187" t="s">
        <v>350</v>
      </c>
      <c r="F57" s="187">
        <v>56</v>
      </c>
    </row>
    <row r="58" spans="1:6">
      <c r="A58" s="187">
        <v>57</v>
      </c>
      <c r="B58" s="187" t="s">
        <v>351</v>
      </c>
      <c r="C58" s="188">
        <v>233257</v>
      </c>
      <c r="D58" s="187" t="s">
        <v>351</v>
      </c>
      <c r="E58" s="187" t="s">
        <v>352</v>
      </c>
      <c r="F58" s="187">
        <v>57</v>
      </c>
    </row>
    <row r="59" spans="1:6">
      <c r="A59" s="187">
        <v>58</v>
      </c>
      <c r="B59" s="187" t="s">
        <v>353</v>
      </c>
      <c r="C59" s="188">
        <v>233261</v>
      </c>
      <c r="D59" s="187" t="s">
        <v>353</v>
      </c>
      <c r="E59" s="187" t="s">
        <v>354</v>
      </c>
      <c r="F59" s="187">
        <v>58</v>
      </c>
    </row>
    <row r="60" spans="1:6">
      <c r="A60" s="187">
        <v>59</v>
      </c>
      <c r="B60" s="187" t="s">
        <v>355</v>
      </c>
      <c r="C60" s="188">
        <v>233262</v>
      </c>
      <c r="D60" s="187" t="s">
        <v>355</v>
      </c>
      <c r="E60" s="187" t="s">
        <v>356</v>
      </c>
      <c r="F60" s="187">
        <v>59</v>
      </c>
    </row>
    <row r="61" spans="1:6">
      <c r="A61" s="187">
        <v>60</v>
      </c>
      <c r="B61" s="187" t="s">
        <v>357</v>
      </c>
      <c r="C61" s="188">
        <v>233263</v>
      </c>
      <c r="D61" s="187" t="s">
        <v>357</v>
      </c>
      <c r="E61" s="187" t="s">
        <v>358</v>
      </c>
      <c r="F61" s="187">
        <v>60</v>
      </c>
    </row>
    <row r="62" spans="1:6">
      <c r="A62" s="187">
        <v>61</v>
      </c>
      <c r="B62" s="187" t="s">
        <v>359</v>
      </c>
      <c r="C62" s="188">
        <v>233266</v>
      </c>
      <c r="D62" s="187" t="s">
        <v>359</v>
      </c>
      <c r="E62" s="187" t="s">
        <v>360</v>
      </c>
      <c r="F62" s="187">
        <v>61</v>
      </c>
    </row>
    <row r="63" spans="1:6">
      <c r="A63" s="187">
        <v>62</v>
      </c>
      <c r="B63" s="187" t="s">
        <v>361</v>
      </c>
      <c r="C63" s="188">
        <v>233267</v>
      </c>
      <c r="D63" s="187" t="s">
        <v>361</v>
      </c>
      <c r="E63" s="187" t="s">
        <v>362</v>
      </c>
      <c r="F63" s="187">
        <v>62</v>
      </c>
    </row>
    <row r="64" spans="1:6">
      <c r="A64" s="187">
        <v>63</v>
      </c>
      <c r="B64" s="187" t="s">
        <v>363</v>
      </c>
      <c r="C64" s="188">
        <v>233271</v>
      </c>
      <c r="D64" s="187" t="s">
        <v>363</v>
      </c>
      <c r="E64" s="187" t="s">
        <v>364</v>
      </c>
      <c r="F64" s="187">
        <v>63</v>
      </c>
    </row>
    <row r="65" spans="1:6">
      <c r="A65" s="187">
        <v>64</v>
      </c>
      <c r="B65" s="187" t="s">
        <v>365</v>
      </c>
      <c r="C65" s="188">
        <v>233272</v>
      </c>
      <c r="D65" s="187" t="s">
        <v>365</v>
      </c>
      <c r="E65" s="187" t="s">
        <v>366</v>
      </c>
      <c r="F65" s="187">
        <v>64</v>
      </c>
    </row>
    <row r="66" spans="1:6">
      <c r="A66" s="187">
        <v>65</v>
      </c>
      <c r="B66" s="187" t="s">
        <v>367</v>
      </c>
      <c r="C66" s="188">
        <v>233274</v>
      </c>
      <c r="D66" s="187" t="s">
        <v>367</v>
      </c>
      <c r="E66" s="187" t="s">
        <v>368</v>
      </c>
      <c r="F66" s="187">
        <v>65</v>
      </c>
    </row>
    <row r="67" spans="1:6">
      <c r="A67" s="187">
        <v>66</v>
      </c>
      <c r="B67" s="187" t="s">
        <v>369</v>
      </c>
      <c r="C67" s="188">
        <v>233275</v>
      </c>
      <c r="D67" s="187" t="s">
        <v>369</v>
      </c>
      <c r="E67" s="187" t="s">
        <v>370</v>
      </c>
      <c r="F67" s="187">
        <v>66</v>
      </c>
    </row>
    <row r="68" spans="1:6">
      <c r="A68" s="187">
        <v>67</v>
      </c>
      <c r="B68" s="187" t="s">
        <v>371</v>
      </c>
      <c r="C68" s="188">
        <v>233454</v>
      </c>
      <c r="D68" s="187" t="s">
        <v>371</v>
      </c>
      <c r="E68" s="187" t="s">
        <v>372</v>
      </c>
      <c r="F68" s="187">
        <v>67</v>
      </c>
    </row>
    <row r="69" spans="1:6">
      <c r="A69" s="187">
        <v>68</v>
      </c>
      <c r="B69" s="187" t="s">
        <v>373</v>
      </c>
      <c r="C69" s="188">
        <v>233501</v>
      </c>
      <c r="D69" s="187" t="s">
        <v>373</v>
      </c>
      <c r="E69" s="187" t="s">
        <v>374</v>
      </c>
      <c r="F69" s="187">
        <v>68</v>
      </c>
    </row>
    <row r="70" spans="1:6">
      <c r="A70" s="187">
        <v>69</v>
      </c>
      <c r="B70" s="187" t="s">
        <v>375</v>
      </c>
      <c r="C70" s="188">
        <v>233502</v>
      </c>
      <c r="D70" s="187" t="s">
        <v>375</v>
      </c>
      <c r="E70" s="187" t="s">
        <v>376</v>
      </c>
      <c r="F70" s="187">
        <v>69</v>
      </c>
    </row>
    <row r="71" spans="1:6">
      <c r="A71" s="187">
        <v>70</v>
      </c>
      <c r="B71" s="187" t="s">
        <v>377</v>
      </c>
      <c r="C71" s="188">
        <v>233503</v>
      </c>
      <c r="D71" s="187" t="s">
        <v>377</v>
      </c>
      <c r="E71" s="187" t="s">
        <v>378</v>
      </c>
      <c r="F71" s="187">
        <v>70</v>
      </c>
    </row>
    <row r="72" spans="1:6">
      <c r="A72" s="187">
        <v>71</v>
      </c>
      <c r="B72" s="187" t="s">
        <v>379</v>
      </c>
      <c r="C72" s="188">
        <v>233504</v>
      </c>
      <c r="D72" s="187" t="s">
        <v>379</v>
      </c>
      <c r="E72" s="187" t="s">
        <v>380</v>
      </c>
      <c r="F72" s="187">
        <v>71</v>
      </c>
    </row>
    <row r="73" spans="1:6">
      <c r="A73" s="187">
        <v>72</v>
      </c>
      <c r="B73" s="187" t="s">
        <v>381</v>
      </c>
      <c r="C73" s="188">
        <v>233505</v>
      </c>
      <c r="D73" s="187" t="s">
        <v>381</v>
      </c>
      <c r="E73" s="187" t="s">
        <v>382</v>
      </c>
      <c r="F73" s="187">
        <v>72</v>
      </c>
    </row>
    <row r="74" spans="1:6">
      <c r="A74" s="187">
        <v>73</v>
      </c>
      <c r="B74" s="187" t="s">
        <v>383</v>
      </c>
      <c r="C74" s="188">
        <v>233506</v>
      </c>
      <c r="D74" s="187" t="s">
        <v>383</v>
      </c>
      <c r="E74" s="187" t="s">
        <v>384</v>
      </c>
      <c r="F74" s="187">
        <v>73</v>
      </c>
    </row>
    <row r="75" spans="1:6">
      <c r="A75" s="187">
        <v>74</v>
      </c>
      <c r="B75" s="187" t="s">
        <v>385</v>
      </c>
      <c r="C75" s="188">
        <v>233507</v>
      </c>
      <c r="D75" s="187" t="s">
        <v>385</v>
      </c>
      <c r="E75" s="187" t="s">
        <v>386</v>
      </c>
      <c r="F75" s="187">
        <v>74</v>
      </c>
    </row>
    <row r="76" spans="1:6">
      <c r="A76" s="187">
        <v>75</v>
      </c>
      <c r="B76" s="187" t="s">
        <v>387</v>
      </c>
      <c r="C76" s="188">
        <v>233509</v>
      </c>
      <c r="D76" s="187" t="s">
        <v>387</v>
      </c>
      <c r="E76" s="187" t="s">
        <v>388</v>
      </c>
      <c r="F76" s="187">
        <v>75</v>
      </c>
    </row>
    <row r="77" spans="1:6">
      <c r="A77" s="187">
        <v>76</v>
      </c>
      <c r="B77" s="187" t="s">
        <v>389</v>
      </c>
      <c r="C77" s="188">
        <v>233510</v>
      </c>
      <c r="D77" s="187" t="s">
        <v>389</v>
      </c>
      <c r="E77" s="187" t="s">
        <v>390</v>
      </c>
      <c r="F77" s="187">
        <v>76</v>
      </c>
    </row>
    <row r="78" spans="1:6">
      <c r="A78" s="187">
        <v>77</v>
      </c>
      <c r="B78" s="187" t="s">
        <v>391</v>
      </c>
      <c r="C78" s="188">
        <v>233511</v>
      </c>
      <c r="D78" s="187" t="s">
        <v>391</v>
      </c>
      <c r="E78" s="187" t="s">
        <v>392</v>
      </c>
      <c r="F78" s="187">
        <v>77</v>
      </c>
    </row>
    <row r="79" spans="1:6">
      <c r="A79" s="187">
        <v>78</v>
      </c>
      <c r="B79" s="187" t="s">
        <v>393</v>
      </c>
      <c r="C79" s="188">
        <v>233512</v>
      </c>
      <c r="D79" s="187" t="s">
        <v>393</v>
      </c>
      <c r="E79" s="187" t="s">
        <v>394</v>
      </c>
      <c r="F79" s="187">
        <v>78</v>
      </c>
    </row>
    <row r="80" spans="1:6">
      <c r="A80" s="187">
        <v>79</v>
      </c>
      <c r="B80" s="187" t="s">
        <v>395</v>
      </c>
      <c r="C80" s="188">
        <v>233513</v>
      </c>
      <c r="D80" s="187" t="s">
        <v>395</v>
      </c>
      <c r="E80" s="187" t="s">
        <v>396</v>
      </c>
      <c r="F80" s="187">
        <v>79</v>
      </c>
    </row>
    <row r="81" spans="1:6">
      <c r="A81" s="187">
        <v>80</v>
      </c>
      <c r="B81" s="187" t="s">
        <v>397</v>
      </c>
      <c r="C81" s="188">
        <v>233514</v>
      </c>
      <c r="D81" s="187" t="s">
        <v>397</v>
      </c>
      <c r="E81" s="187" t="s">
        <v>398</v>
      </c>
      <c r="F81" s="187">
        <v>80</v>
      </c>
    </row>
    <row r="82" spans="1:6">
      <c r="A82" s="187">
        <v>81</v>
      </c>
      <c r="B82" s="187" t="s">
        <v>399</v>
      </c>
      <c r="C82" s="188">
        <v>233515</v>
      </c>
      <c r="D82" s="187" t="s">
        <v>399</v>
      </c>
      <c r="E82" s="187" t="s">
        <v>400</v>
      </c>
      <c r="F82" s="187">
        <v>81</v>
      </c>
    </row>
    <row r="83" spans="1:6">
      <c r="A83" s="187">
        <v>82</v>
      </c>
      <c r="B83" s="187" t="s">
        <v>401</v>
      </c>
      <c r="C83" s="188">
        <v>233516</v>
      </c>
      <c r="D83" s="187" t="s">
        <v>401</v>
      </c>
      <c r="E83" s="187" t="s">
        <v>402</v>
      </c>
      <c r="F83" s="187">
        <v>82</v>
      </c>
    </row>
    <row r="84" spans="1:6">
      <c r="A84" s="187">
        <v>83</v>
      </c>
      <c r="B84" s="187" t="s">
        <v>403</v>
      </c>
      <c r="C84" s="188">
        <v>233517</v>
      </c>
      <c r="D84" s="187" t="s">
        <v>403</v>
      </c>
      <c r="E84" s="187" t="s">
        <v>404</v>
      </c>
      <c r="F84" s="187">
        <v>83</v>
      </c>
    </row>
    <row r="85" spans="1:6">
      <c r="A85" s="187">
        <v>84</v>
      </c>
      <c r="B85" s="187" t="s">
        <v>405</v>
      </c>
      <c r="C85" s="188">
        <v>233518</v>
      </c>
      <c r="D85" s="187" t="s">
        <v>405</v>
      </c>
      <c r="E85" s="187" t="s">
        <v>406</v>
      </c>
      <c r="F85" s="187">
        <v>84</v>
      </c>
    </row>
    <row r="86" spans="1:6">
      <c r="A86" s="187">
        <v>85</v>
      </c>
      <c r="B86" s="187" t="s">
        <v>407</v>
      </c>
      <c r="C86" s="188">
        <v>233519</v>
      </c>
      <c r="D86" s="187" t="s">
        <v>407</v>
      </c>
      <c r="E86" s="187" t="s">
        <v>408</v>
      </c>
      <c r="F86" s="187">
        <v>85</v>
      </c>
    </row>
    <row r="87" spans="1:6">
      <c r="A87" s="187">
        <v>86</v>
      </c>
      <c r="B87" s="187" t="s">
        <v>409</v>
      </c>
      <c r="C87" s="188">
        <v>233520</v>
      </c>
      <c r="D87" s="187" t="s">
        <v>409</v>
      </c>
      <c r="E87" s="187" t="s">
        <v>410</v>
      </c>
      <c r="F87" s="187">
        <v>86</v>
      </c>
    </row>
    <row r="88" spans="1:6">
      <c r="A88" s="187">
        <v>87</v>
      </c>
      <c r="B88" s="187" t="s">
        <v>411</v>
      </c>
      <c r="C88" s="188">
        <v>233522</v>
      </c>
      <c r="D88" s="187" t="s">
        <v>411</v>
      </c>
      <c r="E88" s="187" t="s">
        <v>412</v>
      </c>
      <c r="F88" s="187">
        <v>87</v>
      </c>
    </row>
    <row r="89" spans="1:6">
      <c r="A89" s="187">
        <v>88</v>
      </c>
      <c r="B89" s="187" t="s">
        <v>413</v>
      </c>
      <c r="C89" s="188">
        <v>233523</v>
      </c>
      <c r="D89" s="187" t="s">
        <v>413</v>
      </c>
      <c r="E89" s="187" t="s">
        <v>414</v>
      </c>
      <c r="F89" s="187">
        <v>88</v>
      </c>
    </row>
    <row r="90" spans="1:6">
      <c r="A90" s="187">
        <v>89</v>
      </c>
      <c r="B90" s="187" t="s">
        <v>415</v>
      </c>
      <c r="C90" s="188">
        <v>233524</v>
      </c>
      <c r="D90" s="187" t="s">
        <v>415</v>
      </c>
      <c r="E90" s="187" t="s">
        <v>416</v>
      </c>
      <c r="F90" s="187">
        <v>89</v>
      </c>
    </row>
    <row r="91" spans="1:6">
      <c r="A91" s="187">
        <v>90</v>
      </c>
      <c r="B91" s="187" t="s">
        <v>417</v>
      </c>
      <c r="C91" s="188">
        <v>233525</v>
      </c>
      <c r="D91" s="187" t="s">
        <v>417</v>
      </c>
      <c r="E91" s="187" t="s">
        <v>418</v>
      </c>
      <c r="F91" s="187">
        <v>90</v>
      </c>
    </row>
    <row r="92" spans="1:6">
      <c r="A92" s="187">
        <v>91</v>
      </c>
      <c r="B92" s="187" t="s">
        <v>419</v>
      </c>
      <c r="C92" s="188">
        <v>233526</v>
      </c>
      <c r="D92" s="187" t="s">
        <v>419</v>
      </c>
      <c r="E92" s="187" t="s">
        <v>420</v>
      </c>
      <c r="F92" s="187">
        <v>91</v>
      </c>
    </row>
    <row r="93" spans="1:6">
      <c r="A93" s="187">
        <v>92</v>
      </c>
      <c r="B93" s="187" t="s">
        <v>421</v>
      </c>
      <c r="C93" s="188">
        <v>233527</v>
      </c>
      <c r="D93" s="187" t="s">
        <v>421</v>
      </c>
      <c r="E93" s="187" t="s">
        <v>422</v>
      </c>
      <c r="F93" s="187">
        <v>92</v>
      </c>
    </row>
    <row r="94" spans="1:6">
      <c r="A94" s="187">
        <v>93</v>
      </c>
      <c r="B94" s="187" t="s">
        <v>423</v>
      </c>
      <c r="C94" s="188">
        <v>233528</v>
      </c>
      <c r="D94" s="187" t="s">
        <v>423</v>
      </c>
      <c r="E94" s="187" t="s">
        <v>424</v>
      </c>
      <c r="F94" s="187">
        <v>93</v>
      </c>
    </row>
    <row r="95" spans="1:6">
      <c r="A95" s="187">
        <v>94</v>
      </c>
      <c r="B95" s="187" t="s">
        <v>425</v>
      </c>
      <c r="C95" s="188">
        <v>233529</v>
      </c>
      <c r="D95" s="187" t="s">
        <v>425</v>
      </c>
      <c r="E95" s="187" t="s">
        <v>426</v>
      </c>
      <c r="F95" s="187">
        <v>94</v>
      </c>
    </row>
    <row r="96" spans="1:6">
      <c r="A96" s="187">
        <v>95</v>
      </c>
      <c r="B96" s="187" t="s">
        <v>427</v>
      </c>
      <c r="C96" s="188">
        <v>233533</v>
      </c>
      <c r="D96" s="187" t="s">
        <v>427</v>
      </c>
      <c r="E96" s="187" t="s">
        <v>428</v>
      </c>
      <c r="F96" s="187">
        <v>95</v>
      </c>
    </row>
    <row r="97" spans="1:6">
      <c r="A97" s="187">
        <v>96</v>
      </c>
      <c r="B97" s="187" t="s">
        <v>429</v>
      </c>
      <c r="C97" s="188">
        <v>233534</v>
      </c>
      <c r="D97" s="187" t="s">
        <v>429</v>
      </c>
      <c r="E97" s="187" t="s">
        <v>430</v>
      </c>
      <c r="F97" s="187">
        <v>96</v>
      </c>
    </row>
    <row r="98" spans="1:6">
      <c r="A98" s="187">
        <v>97</v>
      </c>
      <c r="B98" s="187" t="s">
        <v>431</v>
      </c>
      <c r="C98" s="188">
        <v>233536</v>
      </c>
      <c r="D98" s="187" t="s">
        <v>431</v>
      </c>
      <c r="E98" s="187" t="s">
        <v>432</v>
      </c>
      <c r="F98" s="187">
        <v>97</v>
      </c>
    </row>
    <row r="99" spans="1:6">
      <c r="A99" s="187">
        <v>98</v>
      </c>
      <c r="B99" s="187" t="s">
        <v>433</v>
      </c>
      <c r="C99" s="188">
        <v>233552</v>
      </c>
      <c r="D99" s="187" t="s">
        <v>433</v>
      </c>
      <c r="E99" s="187" t="s">
        <v>434</v>
      </c>
      <c r="F99" s="187">
        <v>98</v>
      </c>
    </row>
    <row r="100" spans="1:6">
      <c r="A100" s="187">
        <v>99</v>
      </c>
      <c r="B100" s="187" t="s">
        <v>435</v>
      </c>
      <c r="C100" s="188">
        <v>233801</v>
      </c>
      <c r="D100" s="187" t="s">
        <v>435</v>
      </c>
      <c r="E100" s="187" t="s">
        <v>436</v>
      </c>
      <c r="F100" s="187">
        <v>99</v>
      </c>
    </row>
    <row r="101" spans="1:6">
      <c r="A101" s="187">
        <v>100</v>
      </c>
      <c r="B101" s="187" t="s">
        <v>437</v>
      </c>
      <c r="C101" s="188">
        <v>233802</v>
      </c>
      <c r="D101" s="187" t="s">
        <v>437</v>
      </c>
      <c r="E101" s="187" t="s">
        <v>438</v>
      </c>
      <c r="F101" s="187">
        <v>100</v>
      </c>
    </row>
    <row r="102" spans="1:6">
      <c r="A102" s="187">
        <v>101</v>
      </c>
      <c r="B102" s="187" t="s">
        <v>439</v>
      </c>
      <c r="C102" s="188">
        <v>233991</v>
      </c>
      <c r="D102" s="187" t="s">
        <v>439</v>
      </c>
      <c r="E102" s="187" t="s">
        <v>440</v>
      </c>
      <c r="F102" s="187">
        <v>101</v>
      </c>
    </row>
  </sheetData>
  <phoneticPr fontId="3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59"/>
  <sheetViews>
    <sheetView topLeftCell="A2" zoomScaleNormal="100" workbookViewId="0">
      <pane ySplit="14" topLeftCell="A16" activePane="bottomLeft" state="frozenSplit"/>
      <selection activeCell="I13" sqref="I13"/>
      <selection pane="bottomLeft" activeCell="C3" sqref="C3:E3"/>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25.5" style="2" customWidth="1"/>
    <col min="13" max="13" width="11.625" style="2" hidden="1" customWidth="1"/>
    <col min="14" max="15" width="9" style="2" hidden="1" customWidth="1"/>
    <col min="16" max="19" width="9" style="2" customWidth="1"/>
    <col min="20" max="255" width="9" style="2"/>
    <col min="256" max="256" width="5.75" style="2" customWidth="1"/>
    <col min="257" max="257" width="16.125" style="2" customWidth="1"/>
    <col min="258" max="258" width="5.75" style="2" customWidth="1"/>
    <col min="259" max="259" width="16.125" style="2" customWidth="1"/>
    <col min="260" max="260" width="5.75" style="2" customWidth="1"/>
    <col min="261" max="261" width="16.125" style="2" customWidth="1"/>
    <col min="262" max="262" width="5.75" style="2" customWidth="1"/>
    <col min="263" max="263" width="16.125" style="2" customWidth="1"/>
    <col min="264" max="264" width="4.5" style="2" customWidth="1"/>
    <col min="265" max="265" width="16.125" style="2" customWidth="1"/>
    <col min="266" max="266" width="9" style="2" customWidth="1"/>
    <col min="267" max="275" width="0" style="2" hidden="1" customWidth="1"/>
    <col min="276" max="511" width="9" style="2"/>
    <col min="512" max="512" width="5.75" style="2" customWidth="1"/>
    <col min="513" max="513" width="16.125" style="2" customWidth="1"/>
    <col min="514" max="514" width="5.75" style="2" customWidth="1"/>
    <col min="515" max="515" width="16.125" style="2" customWidth="1"/>
    <col min="516" max="516" width="5.75" style="2" customWidth="1"/>
    <col min="517" max="517" width="16.125" style="2" customWidth="1"/>
    <col min="518" max="518" width="5.75" style="2" customWidth="1"/>
    <col min="519" max="519" width="16.125" style="2" customWidth="1"/>
    <col min="520" max="520" width="4.5" style="2" customWidth="1"/>
    <col min="521" max="521" width="16.125" style="2" customWidth="1"/>
    <col min="522" max="522" width="9" style="2" customWidth="1"/>
    <col min="523" max="531" width="0" style="2" hidden="1" customWidth="1"/>
    <col min="532" max="767" width="9" style="2"/>
    <col min="768" max="768" width="5.75" style="2" customWidth="1"/>
    <col min="769" max="769" width="16.125" style="2" customWidth="1"/>
    <col min="770" max="770" width="5.75" style="2" customWidth="1"/>
    <col min="771" max="771" width="16.125" style="2" customWidth="1"/>
    <col min="772" max="772" width="5.75" style="2" customWidth="1"/>
    <col min="773" max="773" width="16.125" style="2" customWidth="1"/>
    <col min="774" max="774" width="5.75" style="2" customWidth="1"/>
    <col min="775" max="775" width="16.125" style="2" customWidth="1"/>
    <col min="776" max="776" width="4.5" style="2" customWidth="1"/>
    <col min="777" max="777" width="16.125" style="2" customWidth="1"/>
    <col min="778" max="778" width="9" style="2" customWidth="1"/>
    <col min="779" max="787" width="0" style="2" hidden="1" customWidth="1"/>
    <col min="788" max="1023" width="9" style="2"/>
    <col min="1024" max="1024" width="5.75" style="2" customWidth="1"/>
    <col min="1025" max="1025" width="16.125" style="2" customWidth="1"/>
    <col min="1026" max="1026" width="5.75" style="2" customWidth="1"/>
    <col min="1027" max="1027" width="16.125" style="2" customWidth="1"/>
    <col min="1028" max="1028" width="5.75" style="2" customWidth="1"/>
    <col min="1029" max="1029" width="16.125" style="2" customWidth="1"/>
    <col min="1030" max="1030" width="5.75" style="2" customWidth="1"/>
    <col min="1031" max="1031" width="16.125" style="2" customWidth="1"/>
    <col min="1032" max="1032" width="4.5" style="2" customWidth="1"/>
    <col min="1033" max="1033" width="16.125" style="2" customWidth="1"/>
    <col min="1034" max="1034" width="9" style="2" customWidth="1"/>
    <col min="1035" max="1043" width="0" style="2" hidden="1" customWidth="1"/>
    <col min="1044" max="1279" width="9" style="2"/>
    <col min="1280" max="1280" width="5.75" style="2" customWidth="1"/>
    <col min="1281" max="1281" width="16.125" style="2" customWidth="1"/>
    <col min="1282" max="1282" width="5.75" style="2" customWidth="1"/>
    <col min="1283" max="1283" width="16.125" style="2" customWidth="1"/>
    <col min="1284" max="1284" width="5.75" style="2" customWidth="1"/>
    <col min="1285" max="1285" width="16.125" style="2" customWidth="1"/>
    <col min="1286" max="1286" width="5.75" style="2" customWidth="1"/>
    <col min="1287" max="1287" width="16.125" style="2" customWidth="1"/>
    <col min="1288" max="1288" width="4.5" style="2" customWidth="1"/>
    <col min="1289" max="1289" width="16.125" style="2" customWidth="1"/>
    <col min="1290" max="1290" width="9" style="2" customWidth="1"/>
    <col min="1291" max="1299" width="0" style="2" hidden="1" customWidth="1"/>
    <col min="1300" max="1535" width="9" style="2"/>
    <col min="1536" max="1536" width="5.75" style="2" customWidth="1"/>
    <col min="1537" max="1537" width="16.125" style="2" customWidth="1"/>
    <col min="1538" max="1538" width="5.75" style="2" customWidth="1"/>
    <col min="1539" max="1539" width="16.125" style="2" customWidth="1"/>
    <col min="1540" max="1540" width="5.75" style="2" customWidth="1"/>
    <col min="1541" max="1541" width="16.125" style="2" customWidth="1"/>
    <col min="1542" max="1542" width="5.75" style="2" customWidth="1"/>
    <col min="1543" max="1543" width="16.125" style="2" customWidth="1"/>
    <col min="1544" max="1544" width="4.5" style="2" customWidth="1"/>
    <col min="1545" max="1545" width="16.125" style="2" customWidth="1"/>
    <col min="1546" max="1546" width="9" style="2" customWidth="1"/>
    <col min="1547" max="1555" width="0" style="2" hidden="1" customWidth="1"/>
    <col min="1556" max="1791" width="9" style="2"/>
    <col min="1792" max="1792" width="5.75" style="2" customWidth="1"/>
    <col min="1793" max="1793" width="16.125" style="2" customWidth="1"/>
    <col min="1794" max="1794" width="5.75" style="2" customWidth="1"/>
    <col min="1795" max="1795" width="16.125" style="2" customWidth="1"/>
    <col min="1796" max="1796" width="5.75" style="2" customWidth="1"/>
    <col min="1797" max="1797" width="16.125" style="2" customWidth="1"/>
    <col min="1798" max="1798" width="5.75" style="2" customWidth="1"/>
    <col min="1799" max="1799" width="16.125" style="2" customWidth="1"/>
    <col min="1800" max="1800" width="4.5" style="2" customWidth="1"/>
    <col min="1801" max="1801" width="16.125" style="2" customWidth="1"/>
    <col min="1802" max="1802" width="9" style="2" customWidth="1"/>
    <col min="1803" max="1811" width="0" style="2" hidden="1" customWidth="1"/>
    <col min="1812" max="2047" width="9" style="2"/>
    <col min="2048" max="2048" width="5.75" style="2" customWidth="1"/>
    <col min="2049" max="2049" width="16.125" style="2" customWidth="1"/>
    <col min="2050" max="2050" width="5.75" style="2" customWidth="1"/>
    <col min="2051" max="2051" width="16.125" style="2" customWidth="1"/>
    <col min="2052" max="2052" width="5.75" style="2" customWidth="1"/>
    <col min="2053" max="2053" width="16.125" style="2" customWidth="1"/>
    <col min="2054" max="2054" width="5.75" style="2" customWidth="1"/>
    <col min="2055" max="2055" width="16.125" style="2" customWidth="1"/>
    <col min="2056" max="2056" width="4.5" style="2" customWidth="1"/>
    <col min="2057" max="2057" width="16.125" style="2" customWidth="1"/>
    <col min="2058" max="2058" width="9" style="2" customWidth="1"/>
    <col min="2059" max="2067" width="0" style="2" hidden="1" customWidth="1"/>
    <col min="2068" max="2303" width="9" style="2"/>
    <col min="2304" max="2304" width="5.75" style="2" customWidth="1"/>
    <col min="2305" max="2305" width="16.125" style="2" customWidth="1"/>
    <col min="2306" max="2306" width="5.75" style="2" customWidth="1"/>
    <col min="2307" max="2307" width="16.125" style="2" customWidth="1"/>
    <col min="2308" max="2308" width="5.75" style="2" customWidth="1"/>
    <col min="2309" max="2309" width="16.125" style="2" customWidth="1"/>
    <col min="2310" max="2310" width="5.75" style="2" customWidth="1"/>
    <col min="2311" max="2311" width="16.125" style="2" customWidth="1"/>
    <col min="2312" max="2312" width="4.5" style="2" customWidth="1"/>
    <col min="2313" max="2313" width="16.125" style="2" customWidth="1"/>
    <col min="2314" max="2314" width="9" style="2" customWidth="1"/>
    <col min="2315" max="2323" width="0" style="2" hidden="1" customWidth="1"/>
    <col min="2324" max="2559" width="9" style="2"/>
    <col min="2560" max="2560" width="5.75" style="2" customWidth="1"/>
    <col min="2561" max="2561" width="16.125" style="2" customWidth="1"/>
    <col min="2562" max="2562" width="5.75" style="2" customWidth="1"/>
    <col min="2563" max="2563" width="16.125" style="2" customWidth="1"/>
    <col min="2564" max="2564" width="5.75" style="2" customWidth="1"/>
    <col min="2565" max="2565" width="16.125" style="2" customWidth="1"/>
    <col min="2566" max="2566" width="5.75" style="2" customWidth="1"/>
    <col min="2567" max="2567" width="16.125" style="2" customWidth="1"/>
    <col min="2568" max="2568" width="4.5" style="2" customWidth="1"/>
    <col min="2569" max="2569" width="16.125" style="2" customWidth="1"/>
    <col min="2570" max="2570" width="9" style="2" customWidth="1"/>
    <col min="2571" max="2579" width="0" style="2" hidden="1" customWidth="1"/>
    <col min="2580" max="2815" width="9" style="2"/>
    <col min="2816" max="2816" width="5.75" style="2" customWidth="1"/>
    <col min="2817" max="2817" width="16.125" style="2" customWidth="1"/>
    <col min="2818" max="2818" width="5.75" style="2" customWidth="1"/>
    <col min="2819" max="2819" width="16.125" style="2" customWidth="1"/>
    <col min="2820" max="2820" width="5.75" style="2" customWidth="1"/>
    <col min="2821" max="2821" width="16.125" style="2" customWidth="1"/>
    <col min="2822" max="2822" width="5.75" style="2" customWidth="1"/>
    <col min="2823" max="2823" width="16.125" style="2" customWidth="1"/>
    <col min="2824" max="2824" width="4.5" style="2" customWidth="1"/>
    <col min="2825" max="2825" width="16.125" style="2" customWidth="1"/>
    <col min="2826" max="2826" width="9" style="2" customWidth="1"/>
    <col min="2827" max="2835" width="0" style="2" hidden="1" customWidth="1"/>
    <col min="2836" max="3071" width="9" style="2"/>
    <col min="3072" max="3072" width="5.75" style="2" customWidth="1"/>
    <col min="3073" max="3073" width="16.125" style="2" customWidth="1"/>
    <col min="3074" max="3074" width="5.75" style="2" customWidth="1"/>
    <col min="3075" max="3075" width="16.125" style="2" customWidth="1"/>
    <col min="3076" max="3076" width="5.75" style="2" customWidth="1"/>
    <col min="3077" max="3077" width="16.125" style="2" customWidth="1"/>
    <col min="3078" max="3078" width="5.75" style="2" customWidth="1"/>
    <col min="3079" max="3079" width="16.125" style="2" customWidth="1"/>
    <col min="3080" max="3080" width="4.5" style="2" customWidth="1"/>
    <col min="3081" max="3081" width="16.125" style="2" customWidth="1"/>
    <col min="3082" max="3082" width="9" style="2" customWidth="1"/>
    <col min="3083" max="3091" width="0" style="2" hidden="1" customWidth="1"/>
    <col min="3092" max="3327" width="9" style="2"/>
    <col min="3328" max="3328" width="5.75" style="2" customWidth="1"/>
    <col min="3329" max="3329" width="16.125" style="2" customWidth="1"/>
    <col min="3330" max="3330" width="5.75" style="2" customWidth="1"/>
    <col min="3331" max="3331" width="16.125" style="2" customWidth="1"/>
    <col min="3332" max="3332" width="5.75" style="2" customWidth="1"/>
    <col min="3333" max="3333" width="16.125" style="2" customWidth="1"/>
    <col min="3334" max="3334" width="5.75" style="2" customWidth="1"/>
    <col min="3335" max="3335" width="16.125" style="2" customWidth="1"/>
    <col min="3336" max="3336" width="4.5" style="2" customWidth="1"/>
    <col min="3337" max="3337" width="16.125" style="2" customWidth="1"/>
    <col min="3338" max="3338" width="9" style="2" customWidth="1"/>
    <col min="3339" max="3347" width="0" style="2" hidden="1" customWidth="1"/>
    <col min="3348" max="3583" width="9" style="2"/>
    <col min="3584" max="3584" width="5.75" style="2" customWidth="1"/>
    <col min="3585" max="3585" width="16.125" style="2" customWidth="1"/>
    <col min="3586" max="3586" width="5.75" style="2" customWidth="1"/>
    <col min="3587" max="3587" width="16.125" style="2" customWidth="1"/>
    <col min="3588" max="3588" width="5.75" style="2" customWidth="1"/>
    <col min="3589" max="3589" width="16.125" style="2" customWidth="1"/>
    <col min="3590" max="3590" width="5.75" style="2" customWidth="1"/>
    <col min="3591" max="3591" width="16.125" style="2" customWidth="1"/>
    <col min="3592" max="3592" width="4.5" style="2" customWidth="1"/>
    <col min="3593" max="3593" width="16.125" style="2" customWidth="1"/>
    <col min="3594" max="3594" width="9" style="2" customWidth="1"/>
    <col min="3595" max="3603" width="0" style="2" hidden="1" customWidth="1"/>
    <col min="3604" max="3839" width="9" style="2"/>
    <col min="3840" max="3840" width="5.75" style="2" customWidth="1"/>
    <col min="3841" max="3841" width="16.125" style="2" customWidth="1"/>
    <col min="3842" max="3842" width="5.75" style="2" customWidth="1"/>
    <col min="3843" max="3843" width="16.125" style="2" customWidth="1"/>
    <col min="3844" max="3844" width="5.75" style="2" customWidth="1"/>
    <col min="3845" max="3845" width="16.125" style="2" customWidth="1"/>
    <col min="3846" max="3846" width="5.75" style="2" customWidth="1"/>
    <col min="3847" max="3847" width="16.125" style="2" customWidth="1"/>
    <col min="3848" max="3848" width="4.5" style="2" customWidth="1"/>
    <col min="3849" max="3849" width="16.125" style="2" customWidth="1"/>
    <col min="3850" max="3850" width="9" style="2" customWidth="1"/>
    <col min="3851" max="3859" width="0" style="2" hidden="1" customWidth="1"/>
    <col min="3860" max="4095" width="9" style="2"/>
    <col min="4096" max="4096" width="5.75" style="2" customWidth="1"/>
    <col min="4097" max="4097" width="16.125" style="2" customWidth="1"/>
    <col min="4098" max="4098" width="5.75" style="2" customWidth="1"/>
    <col min="4099" max="4099" width="16.125" style="2" customWidth="1"/>
    <col min="4100" max="4100" width="5.75" style="2" customWidth="1"/>
    <col min="4101" max="4101" width="16.125" style="2" customWidth="1"/>
    <col min="4102" max="4102" width="5.75" style="2" customWidth="1"/>
    <col min="4103" max="4103" width="16.125" style="2" customWidth="1"/>
    <col min="4104" max="4104" width="4.5" style="2" customWidth="1"/>
    <col min="4105" max="4105" width="16.125" style="2" customWidth="1"/>
    <col min="4106" max="4106" width="9" style="2" customWidth="1"/>
    <col min="4107" max="4115" width="0" style="2" hidden="1" customWidth="1"/>
    <col min="4116" max="4351" width="9" style="2"/>
    <col min="4352" max="4352" width="5.75" style="2" customWidth="1"/>
    <col min="4353" max="4353" width="16.125" style="2" customWidth="1"/>
    <col min="4354" max="4354" width="5.75" style="2" customWidth="1"/>
    <col min="4355" max="4355" width="16.125" style="2" customWidth="1"/>
    <col min="4356" max="4356" width="5.75" style="2" customWidth="1"/>
    <col min="4357" max="4357" width="16.125" style="2" customWidth="1"/>
    <col min="4358" max="4358" width="5.75" style="2" customWidth="1"/>
    <col min="4359" max="4359" width="16.125" style="2" customWidth="1"/>
    <col min="4360" max="4360" width="4.5" style="2" customWidth="1"/>
    <col min="4361" max="4361" width="16.125" style="2" customWidth="1"/>
    <col min="4362" max="4362" width="9" style="2" customWidth="1"/>
    <col min="4363" max="4371" width="0" style="2" hidden="1" customWidth="1"/>
    <col min="4372" max="4607" width="9" style="2"/>
    <col min="4608" max="4608" width="5.75" style="2" customWidth="1"/>
    <col min="4609" max="4609" width="16.125" style="2" customWidth="1"/>
    <col min="4610" max="4610" width="5.75" style="2" customWidth="1"/>
    <col min="4611" max="4611" width="16.125" style="2" customWidth="1"/>
    <col min="4612" max="4612" width="5.75" style="2" customWidth="1"/>
    <col min="4613" max="4613" width="16.125" style="2" customWidth="1"/>
    <col min="4614" max="4614" width="5.75" style="2" customWidth="1"/>
    <col min="4615" max="4615" width="16.125" style="2" customWidth="1"/>
    <col min="4616" max="4616" width="4.5" style="2" customWidth="1"/>
    <col min="4617" max="4617" width="16.125" style="2" customWidth="1"/>
    <col min="4618" max="4618" width="9" style="2" customWidth="1"/>
    <col min="4619" max="4627" width="0" style="2" hidden="1" customWidth="1"/>
    <col min="4628" max="4863" width="9" style="2"/>
    <col min="4864" max="4864" width="5.75" style="2" customWidth="1"/>
    <col min="4865" max="4865" width="16.125" style="2" customWidth="1"/>
    <col min="4866" max="4866" width="5.75" style="2" customWidth="1"/>
    <col min="4867" max="4867" width="16.125" style="2" customWidth="1"/>
    <col min="4868" max="4868" width="5.75" style="2" customWidth="1"/>
    <col min="4869" max="4869" width="16.125" style="2" customWidth="1"/>
    <col min="4870" max="4870" width="5.75" style="2" customWidth="1"/>
    <col min="4871" max="4871" width="16.125" style="2" customWidth="1"/>
    <col min="4872" max="4872" width="4.5" style="2" customWidth="1"/>
    <col min="4873" max="4873" width="16.125" style="2" customWidth="1"/>
    <col min="4874" max="4874" width="9" style="2" customWidth="1"/>
    <col min="4875" max="4883" width="0" style="2" hidden="1" customWidth="1"/>
    <col min="4884" max="5119" width="9" style="2"/>
    <col min="5120" max="5120" width="5.75" style="2" customWidth="1"/>
    <col min="5121" max="5121" width="16.125" style="2" customWidth="1"/>
    <col min="5122" max="5122" width="5.75" style="2" customWidth="1"/>
    <col min="5123" max="5123" width="16.125" style="2" customWidth="1"/>
    <col min="5124" max="5124" width="5.75" style="2" customWidth="1"/>
    <col min="5125" max="5125" width="16.125" style="2" customWidth="1"/>
    <col min="5126" max="5126" width="5.75" style="2" customWidth="1"/>
    <col min="5127" max="5127" width="16.125" style="2" customWidth="1"/>
    <col min="5128" max="5128" width="4.5" style="2" customWidth="1"/>
    <col min="5129" max="5129" width="16.125" style="2" customWidth="1"/>
    <col min="5130" max="5130" width="9" style="2" customWidth="1"/>
    <col min="5131" max="5139" width="0" style="2" hidden="1" customWidth="1"/>
    <col min="5140" max="5375" width="9" style="2"/>
    <col min="5376" max="5376" width="5.75" style="2" customWidth="1"/>
    <col min="5377" max="5377" width="16.125" style="2" customWidth="1"/>
    <col min="5378" max="5378" width="5.75" style="2" customWidth="1"/>
    <col min="5379" max="5379" width="16.125" style="2" customWidth="1"/>
    <col min="5380" max="5380" width="5.75" style="2" customWidth="1"/>
    <col min="5381" max="5381" width="16.125" style="2" customWidth="1"/>
    <col min="5382" max="5382" width="5.75" style="2" customWidth="1"/>
    <col min="5383" max="5383" width="16.125" style="2" customWidth="1"/>
    <col min="5384" max="5384" width="4.5" style="2" customWidth="1"/>
    <col min="5385" max="5385" width="16.125" style="2" customWidth="1"/>
    <col min="5386" max="5386" width="9" style="2" customWidth="1"/>
    <col min="5387" max="5395" width="0" style="2" hidden="1" customWidth="1"/>
    <col min="5396" max="5631" width="9" style="2"/>
    <col min="5632" max="5632" width="5.75" style="2" customWidth="1"/>
    <col min="5633" max="5633" width="16.125" style="2" customWidth="1"/>
    <col min="5634" max="5634" width="5.75" style="2" customWidth="1"/>
    <col min="5635" max="5635" width="16.125" style="2" customWidth="1"/>
    <col min="5636" max="5636" width="5.75" style="2" customWidth="1"/>
    <col min="5637" max="5637" width="16.125" style="2" customWidth="1"/>
    <col min="5638" max="5638" width="5.75" style="2" customWidth="1"/>
    <col min="5639" max="5639" width="16.125" style="2" customWidth="1"/>
    <col min="5640" max="5640" width="4.5" style="2" customWidth="1"/>
    <col min="5641" max="5641" width="16.125" style="2" customWidth="1"/>
    <col min="5642" max="5642" width="9" style="2" customWidth="1"/>
    <col min="5643" max="5651" width="0" style="2" hidden="1" customWidth="1"/>
    <col min="5652" max="5887" width="9" style="2"/>
    <col min="5888" max="5888" width="5.75" style="2" customWidth="1"/>
    <col min="5889" max="5889" width="16.125" style="2" customWidth="1"/>
    <col min="5890" max="5890" width="5.75" style="2" customWidth="1"/>
    <col min="5891" max="5891" width="16.125" style="2" customWidth="1"/>
    <col min="5892" max="5892" width="5.75" style="2" customWidth="1"/>
    <col min="5893" max="5893" width="16.125" style="2" customWidth="1"/>
    <col min="5894" max="5894" width="5.75" style="2" customWidth="1"/>
    <col min="5895" max="5895" width="16.125" style="2" customWidth="1"/>
    <col min="5896" max="5896" width="4.5" style="2" customWidth="1"/>
    <col min="5897" max="5897" width="16.125" style="2" customWidth="1"/>
    <col min="5898" max="5898" width="9" style="2" customWidth="1"/>
    <col min="5899" max="5907" width="0" style="2" hidden="1" customWidth="1"/>
    <col min="5908" max="6143" width="9" style="2"/>
    <col min="6144" max="6144" width="5.75" style="2" customWidth="1"/>
    <col min="6145" max="6145" width="16.125" style="2" customWidth="1"/>
    <col min="6146" max="6146" width="5.75" style="2" customWidth="1"/>
    <col min="6147" max="6147" width="16.125" style="2" customWidth="1"/>
    <col min="6148" max="6148" width="5.75" style="2" customWidth="1"/>
    <col min="6149" max="6149" width="16.125" style="2" customWidth="1"/>
    <col min="6150" max="6150" width="5.75" style="2" customWidth="1"/>
    <col min="6151" max="6151" width="16.125" style="2" customWidth="1"/>
    <col min="6152" max="6152" width="4.5" style="2" customWidth="1"/>
    <col min="6153" max="6153" width="16.125" style="2" customWidth="1"/>
    <col min="6154" max="6154" width="9" style="2" customWidth="1"/>
    <col min="6155" max="6163" width="0" style="2" hidden="1" customWidth="1"/>
    <col min="6164" max="6399" width="9" style="2"/>
    <col min="6400" max="6400" width="5.75" style="2" customWidth="1"/>
    <col min="6401" max="6401" width="16.125" style="2" customWidth="1"/>
    <col min="6402" max="6402" width="5.75" style="2" customWidth="1"/>
    <col min="6403" max="6403" width="16.125" style="2" customWidth="1"/>
    <col min="6404" max="6404" width="5.75" style="2" customWidth="1"/>
    <col min="6405" max="6405" width="16.125" style="2" customWidth="1"/>
    <col min="6406" max="6406" width="5.75" style="2" customWidth="1"/>
    <col min="6407" max="6407" width="16.125" style="2" customWidth="1"/>
    <col min="6408" max="6408" width="4.5" style="2" customWidth="1"/>
    <col min="6409" max="6409" width="16.125" style="2" customWidth="1"/>
    <col min="6410" max="6410" width="9" style="2" customWidth="1"/>
    <col min="6411" max="6419" width="0" style="2" hidden="1" customWidth="1"/>
    <col min="6420" max="6655" width="9" style="2"/>
    <col min="6656" max="6656" width="5.75" style="2" customWidth="1"/>
    <col min="6657" max="6657" width="16.125" style="2" customWidth="1"/>
    <col min="6658" max="6658" width="5.75" style="2" customWidth="1"/>
    <col min="6659" max="6659" width="16.125" style="2" customWidth="1"/>
    <col min="6660" max="6660" width="5.75" style="2" customWidth="1"/>
    <col min="6661" max="6661" width="16.125" style="2" customWidth="1"/>
    <col min="6662" max="6662" width="5.75" style="2" customWidth="1"/>
    <col min="6663" max="6663" width="16.125" style="2" customWidth="1"/>
    <col min="6664" max="6664" width="4.5" style="2" customWidth="1"/>
    <col min="6665" max="6665" width="16.125" style="2" customWidth="1"/>
    <col min="6666" max="6666" width="9" style="2" customWidth="1"/>
    <col min="6667" max="6675" width="0" style="2" hidden="1" customWidth="1"/>
    <col min="6676" max="6911" width="9" style="2"/>
    <col min="6912" max="6912" width="5.75" style="2" customWidth="1"/>
    <col min="6913" max="6913" width="16.125" style="2" customWidth="1"/>
    <col min="6914" max="6914" width="5.75" style="2" customWidth="1"/>
    <col min="6915" max="6915" width="16.125" style="2" customWidth="1"/>
    <col min="6916" max="6916" width="5.75" style="2" customWidth="1"/>
    <col min="6917" max="6917" width="16.125" style="2" customWidth="1"/>
    <col min="6918" max="6918" width="5.75" style="2" customWidth="1"/>
    <col min="6919" max="6919" width="16.125" style="2" customWidth="1"/>
    <col min="6920" max="6920" width="4.5" style="2" customWidth="1"/>
    <col min="6921" max="6921" width="16.125" style="2" customWidth="1"/>
    <col min="6922" max="6922" width="9" style="2" customWidth="1"/>
    <col min="6923" max="6931" width="0" style="2" hidden="1" customWidth="1"/>
    <col min="6932" max="7167" width="9" style="2"/>
    <col min="7168" max="7168" width="5.75" style="2" customWidth="1"/>
    <col min="7169" max="7169" width="16.125" style="2" customWidth="1"/>
    <col min="7170" max="7170" width="5.75" style="2" customWidth="1"/>
    <col min="7171" max="7171" width="16.125" style="2" customWidth="1"/>
    <col min="7172" max="7172" width="5.75" style="2" customWidth="1"/>
    <col min="7173" max="7173" width="16.125" style="2" customWidth="1"/>
    <col min="7174" max="7174" width="5.75" style="2" customWidth="1"/>
    <col min="7175" max="7175" width="16.125" style="2" customWidth="1"/>
    <col min="7176" max="7176" width="4.5" style="2" customWidth="1"/>
    <col min="7177" max="7177" width="16.125" style="2" customWidth="1"/>
    <col min="7178" max="7178" width="9" style="2" customWidth="1"/>
    <col min="7179" max="7187" width="0" style="2" hidden="1" customWidth="1"/>
    <col min="7188" max="7423" width="9" style="2"/>
    <col min="7424" max="7424" width="5.75" style="2" customWidth="1"/>
    <col min="7425" max="7425" width="16.125" style="2" customWidth="1"/>
    <col min="7426" max="7426" width="5.75" style="2" customWidth="1"/>
    <col min="7427" max="7427" width="16.125" style="2" customWidth="1"/>
    <col min="7428" max="7428" width="5.75" style="2" customWidth="1"/>
    <col min="7429" max="7429" width="16.125" style="2" customWidth="1"/>
    <col min="7430" max="7430" width="5.75" style="2" customWidth="1"/>
    <col min="7431" max="7431" width="16.125" style="2" customWidth="1"/>
    <col min="7432" max="7432" width="4.5" style="2" customWidth="1"/>
    <col min="7433" max="7433" width="16.125" style="2" customWidth="1"/>
    <col min="7434" max="7434" width="9" style="2" customWidth="1"/>
    <col min="7435" max="7443" width="0" style="2" hidden="1" customWidth="1"/>
    <col min="7444" max="7679" width="9" style="2"/>
    <col min="7680" max="7680" width="5.75" style="2" customWidth="1"/>
    <col min="7681" max="7681" width="16.125" style="2" customWidth="1"/>
    <col min="7682" max="7682" width="5.75" style="2" customWidth="1"/>
    <col min="7683" max="7683" width="16.125" style="2" customWidth="1"/>
    <col min="7684" max="7684" width="5.75" style="2" customWidth="1"/>
    <col min="7685" max="7685" width="16.125" style="2" customWidth="1"/>
    <col min="7686" max="7686" width="5.75" style="2" customWidth="1"/>
    <col min="7687" max="7687" width="16.125" style="2" customWidth="1"/>
    <col min="7688" max="7688" width="4.5" style="2" customWidth="1"/>
    <col min="7689" max="7689" width="16.125" style="2" customWidth="1"/>
    <col min="7690" max="7690" width="9" style="2" customWidth="1"/>
    <col min="7691" max="7699" width="0" style="2" hidden="1" customWidth="1"/>
    <col min="7700" max="7935" width="9" style="2"/>
    <col min="7936" max="7936" width="5.75" style="2" customWidth="1"/>
    <col min="7937" max="7937" width="16.125" style="2" customWidth="1"/>
    <col min="7938" max="7938" width="5.75" style="2" customWidth="1"/>
    <col min="7939" max="7939" width="16.125" style="2" customWidth="1"/>
    <col min="7940" max="7940" width="5.75" style="2" customWidth="1"/>
    <col min="7941" max="7941" width="16.125" style="2" customWidth="1"/>
    <col min="7942" max="7942" width="5.75" style="2" customWidth="1"/>
    <col min="7943" max="7943" width="16.125" style="2" customWidth="1"/>
    <col min="7944" max="7944" width="4.5" style="2" customWidth="1"/>
    <col min="7945" max="7945" width="16.125" style="2" customWidth="1"/>
    <col min="7946" max="7946" width="9" style="2" customWidth="1"/>
    <col min="7947" max="7955" width="0" style="2" hidden="1" customWidth="1"/>
    <col min="7956" max="8191" width="9" style="2"/>
    <col min="8192" max="8192" width="5.75" style="2" customWidth="1"/>
    <col min="8193" max="8193" width="16.125" style="2" customWidth="1"/>
    <col min="8194" max="8194" width="5.75" style="2" customWidth="1"/>
    <col min="8195" max="8195" width="16.125" style="2" customWidth="1"/>
    <col min="8196" max="8196" width="5.75" style="2" customWidth="1"/>
    <col min="8197" max="8197" width="16.125" style="2" customWidth="1"/>
    <col min="8198" max="8198" width="5.75" style="2" customWidth="1"/>
    <col min="8199" max="8199" width="16.125" style="2" customWidth="1"/>
    <col min="8200" max="8200" width="4.5" style="2" customWidth="1"/>
    <col min="8201" max="8201" width="16.125" style="2" customWidth="1"/>
    <col min="8202" max="8202" width="9" style="2" customWidth="1"/>
    <col min="8203" max="8211" width="0" style="2" hidden="1" customWidth="1"/>
    <col min="8212" max="8447" width="9" style="2"/>
    <col min="8448" max="8448" width="5.75" style="2" customWidth="1"/>
    <col min="8449" max="8449" width="16.125" style="2" customWidth="1"/>
    <col min="8450" max="8450" width="5.75" style="2" customWidth="1"/>
    <col min="8451" max="8451" width="16.125" style="2" customWidth="1"/>
    <col min="8452" max="8452" width="5.75" style="2" customWidth="1"/>
    <col min="8453" max="8453" width="16.125" style="2" customWidth="1"/>
    <col min="8454" max="8454" width="5.75" style="2" customWidth="1"/>
    <col min="8455" max="8455" width="16.125" style="2" customWidth="1"/>
    <col min="8456" max="8456" width="4.5" style="2" customWidth="1"/>
    <col min="8457" max="8457" width="16.125" style="2" customWidth="1"/>
    <col min="8458" max="8458" width="9" style="2" customWidth="1"/>
    <col min="8459" max="8467" width="0" style="2" hidden="1" customWidth="1"/>
    <col min="8468" max="8703" width="9" style="2"/>
    <col min="8704" max="8704" width="5.75" style="2" customWidth="1"/>
    <col min="8705" max="8705" width="16.125" style="2" customWidth="1"/>
    <col min="8706" max="8706" width="5.75" style="2" customWidth="1"/>
    <col min="8707" max="8707" width="16.125" style="2" customWidth="1"/>
    <col min="8708" max="8708" width="5.75" style="2" customWidth="1"/>
    <col min="8709" max="8709" width="16.125" style="2" customWidth="1"/>
    <col min="8710" max="8710" width="5.75" style="2" customWidth="1"/>
    <col min="8711" max="8711" width="16.125" style="2" customWidth="1"/>
    <col min="8712" max="8712" width="4.5" style="2" customWidth="1"/>
    <col min="8713" max="8713" width="16.125" style="2" customWidth="1"/>
    <col min="8714" max="8714" width="9" style="2" customWidth="1"/>
    <col min="8715" max="8723" width="0" style="2" hidden="1" customWidth="1"/>
    <col min="8724" max="8959" width="9" style="2"/>
    <col min="8960" max="8960" width="5.75" style="2" customWidth="1"/>
    <col min="8961" max="8961" width="16.125" style="2" customWidth="1"/>
    <col min="8962" max="8962" width="5.75" style="2" customWidth="1"/>
    <col min="8963" max="8963" width="16.125" style="2" customWidth="1"/>
    <col min="8964" max="8964" width="5.75" style="2" customWidth="1"/>
    <col min="8965" max="8965" width="16.125" style="2" customWidth="1"/>
    <col min="8966" max="8966" width="5.75" style="2" customWidth="1"/>
    <col min="8967" max="8967" width="16.125" style="2" customWidth="1"/>
    <col min="8968" max="8968" width="4.5" style="2" customWidth="1"/>
    <col min="8969" max="8969" width="16.125" style="2" customWidth="1"/>
    <col min="8970" max="8970" width="9" style="2" customWidth="1"/>
    <col min="8971" max="8979" width="0" style="2" hidden="1" customWidth="1"/>
    <col min="8980" max="9215" width="9" style="2"/>
    <col min="9216" max="9216" width="5.75" style="2" customWidth="1"/>
    <col min="9217" max="9217" width="16.125" style="2" customWidth="1"/>
    <col min="9218" max="9218" width="5.75" style="2" customWidth="1"/>
    <col min="9219" max="9219" width="16.125" style="2" customWidth="1"/>
    <col min="9220" max="9220" width="5.75" style="2" customWidth="1"/>
    <col min="9221" max="9221" width="16.125" style="2" customWidth="1"/>
    <col min="9222" max="9222" width="5.75" style="2" customWidth="1"/>
    <col min="9223" max="9223" width="16.125" style="2" customWidth="1"/>
    <col min="9224" max="9224" width="4.5" style="2" customWidth="1"/>
    <col min="9225" max="9225" width="16.125" style="2" customWidth="1"/>
    <col min="9226" max="9226" width="9" style="2" customWidth="1"/>
    <col min="9227" max="9235" width="0" style="2" hidden="1" customWidth="1"/>
    <col min="9236" max="9471" width="9" style="2"/>
    <col min="9472" max="9472" width="5.75" style="2" customWidth="1"/>
    <col min="9473" max="9473" width="16.125" style="2" customWidth="1"/>
    <col min="9474" max="9474" width="5.75" style="2" customWidth="1"/>
    <col min="9475" max="9475" width="16.125" style="2" customWidth="1"/>
    <col min="9476" max="9476" width="5.75" style="2" customWidth="1"/>
    <col min="9477" max="9477" width="16.125" style="2" customWidth="1"/>
    <col min="9478" max="9478" width="5.75" style="2" customWidth="1"/>
    <col min="9479" max="9479" width="16.125" style="2" customWidth="1"/>
    <col min="9480" max="9480" width="4.5" style="2" customWidth="1"/>
    <col min="9481" max="9481" width="16.125" style="2" customWidth="1"/>
    <col min="9482" max="9482" width="9" style="2" customWidth="1"/>
    <col min="9483" max="9491" width="0" style="2" hidden="1" customWidth="1"/>
    <col min="9492" max="9727" width="9" style="2"/>
    <col min="9728" max="9728" width="5.75" style="2" customWidth="1"/>
    <col min="9729" max="9729" width="16.125" style="2" customWidth="1"/>
    <col min="9730" max="9730" width="5.75" style="2" customWidth="1"/>
    <col min="9731" max="9731" width="16.125" style="2" customWidth="1"/>
    <col min="9732" max="9732" width="5.75" style="2" customWidth="1"/>
    <col min="9733" max="9733" width="16.125" style="2" customWidth="1"/>
    <col min="9734" max="9734" width="5.75" style="2" customWidth="1"/>
    <col min="9735" max="9735" width="16.125" style="2" customWidth="1"/>
    <col min="9736" max="9736" width="4.5" style="2" customWidth="1"/>
    <col min="9737" max="9737" width="16.125" style="2" customWidth="1"/>
    <col min="9738" max="9738" width="9" style="2" customWidth="1"/>
    <col min="9739" max="9747" width="0" style="2" hidden="1" customWidth="1"/>
    <col min="9748" max="9983" width="9" style="2"/>
    <col min="9984" max="9984" width="5.75" style="2" customWidth="1"/>
    <col min="9985" max="9985" width="16.125" style="2" customWidth="1"/>
    <col min="9986" max="9986" width="5.75" style="2" customWidth="1"/>
    <col min="9987" max="9987" width="16.125" style="2" customWidth="1"/>
    <col min="9988" max="9988" width="5.75" style="2" customWidth="1"/>
    <col min="9989" max="9989" width="16.125" style="2" customWidth="1"/>
    <col min="9990" max="9990" width="5.75" style="2" customWidth="1"/>
    <col min="9991" max="9991" width="16.125" style="2" customWidth="1"/>
    <col min="9992" max="9992" width="4.5" style="2" customWidth="1"/>
    <col min="9993" max="9993" width="16.125" style="2" customWidth="1"/>
    <col min="9994" max="9994" width="9" style="2" customWidth="1"/>
    <col min="9995" max="10003" width="0" style="2" hidden="1" customWidth="1"/>
    <col min="10004" max="10239" width="9" style="2"/>
    <col min="10240" max="10240" width="5.75" style="2" customWidth="1"/>
    <col min="10241" max="10241" width="16.125" style="2" customWidth="1"/>
    <col min="10242" max="10242" width="5.75" style="2" customWidth="1"/>
    <col min="10243" max="10243" width="16.125" style="2" customWidth="1"/>
    <col min="10244" max="10244" width="5.75" style="2" customWidth="1"/>
    <col min="10245" max="10245" width="16.125" style="2" customWidth="1"/>
    <col min="10246" max="10246" width="5.75" style="2" customWidth="1"/>
    <col min="10247" max="10247" width="16.125" style="2" customWidth="1"/>
    <col min="10248" max="10248" width="4.5" style="2" customWidth="1"/>
    <col min="10249" max="10249" width="16.125" style="2" customWidth="1"/>
    <col min="10250" max="10250" width="9" style="2" customWidth="1"/>
    <col min="10251" max="10259" width="0" style="2" hidden="1" customWidth="1"/>
    <col min="10260" max="10495" width="9" style="2"/>
    <col min="10496" max="10496" width="5.75" style="2" customWidth="1"/>
    <col min="10497" max="10497" width="16.125" style="2" customWidth="1"/>
    <col min="10498" max="10498" width="5.75" style="2" customWidth="1"/>
    <col min="10499" max="10499" width="16.125" style="2" customWidth="1"/>
    <col min="10500" max="10500" width="5.75" style="2" customWidth="1"/>
    <col min="10501" max="10501" width="16.125" style="2" customWidth="1"/>
    <col min="10502" max="10502" width="5.75" style="2" customWidth="1"/>
    <col min="10503" max="10503" width="16.125" style="2" customWidth="1"/>
    <col min="10504" max="10504" width="4.5" style="2" customWidth="1"/>
    <col min="10505" max="10505" width="16.125" style="2" customWidth="1"/>
    <col min="10506" max="10506" width="9" style="2" customWidth="1"/>
    <col min="10507" max="10515" width="0" style="2" hidden="1" customWidth="1"/>
    <col min="10516" max="10751" width="9" style="2"/>
    <col min="10752" max="10752" width="5.75" style="2" customWidth="1"/>
    <col min="10753" max="10753" width="16.125" style="2" customWidth="1"/>
    <col min="10754" max="10754" width="5.75" style="2" customWidth="1"/>
    <col min="10755" max="10755" width="16.125" style="2" customWidth="1"/>
    <col min="10756" max="10756" width="5.75" style="2" customWidth="1"/>
    <col min="10757" max="10757" width="16.125" style="2" customWidth="1"/>
    <col min="10758" max="10758" width="5.75" style="2" customWidth="1"/>
    <col min="10759" max="10759" width="16.125" style="2" customWidth="1"/>
    <col min="10760" max="10760" width="4.5" style="2" customWidth="1"/>
    <col min="10761" max="10761" width="16.125" style="2" customWidth="1"/>
    <col min="10762" max="10762" width="9" style="2" customWidth="1"/>
    <col min="10763" max="10771" width="0" style="2" hidden="1" customWidth="1"/>
    <col min="10772" max="11007" width="9" style="2"/>
    <col min="11008" max="11008" width="5.75" style="2" customWidth="1"/>
    <col min="11009" max="11009" width="16.125" style="2" customWidth="1"/>
    <col min="11010" max="11010" width="5.75" style="2" customWidth="1"/>
    <col min="11011" max="11011" width="16.125" style="2" customWidth="1"/>
    <col min="11012" max="11012" width="5.75" style="2" customWidth="1"/>
    <col min="11013" max="11013" width="16.125" style="2" customWidth="1"/>
    <col min="11014" max="11014" width="5.75" style="2" customWidth="1"/>
    <col min="11015" max="11015" width="16.125" style="2" customWidth="1"/>
    <col min="11016" max="11016" width="4.5" style="2" customWidth="1"/>
    <col min="11017" max="11017" width="16.125" style="2" customWidth="1"/>
    <col min="11018" max="11018" width="9" style="2" customWidth="1"/>
    <col min="11019" max="11027" width="0" style="2" hidden="1" customWidth="1"/>
    <col min="11028" max="11263" width="9" style="2"/>
    <col min="11264" max="11264" width="5.75" style="2" customWidth="1"/>
    <col min="11265" max="11265" width="16.125" style="2" customWidth="1"/>
    <col min="11266" max="11266" width="5.75" style="2" customWidth="1"/>
    <col min="11267" max="11267" width="16.125" style="2" customWidth="1"/>
    <col min="11268" max="11268" width="5.75" style="2" customWidth="1"/>
    <col min="11269" max="11269" width="16.125" style="2" customWidth="1"/>
    <col min="11270" max="11270" width="5.75" style="2" customWidth="1"/>
    <col min="11271" max="11271" width="16.125" style="2" customWidth="1"/>
    <col min="11272" max="11272" width="4.5" style="2" customWidth="1"/>
    <col min="11273" max="11273" width="16.125" style="2" customWidth="1"/>
    <col min="11274" max="11274" width="9" style="2" customWidth="1"/>
    <col min="11275" max="11283" width="0" style="2" hidden="1" customWidth="1"/>
    <col min="11284" max="11519" width="9" style="2"/>
    <col min="11520" max="11520" width="5.75" style="2" customWidth="1"/>
    <col min="11521" max="11521" width="16.125" style="2" customWidth="1"/>
    <col min="11522" max="11522" width="5.75" style="2" customWidth="1"/>
    <col min="11523" max="11523" width="16.125" style="2" customWidth="1"/>
    <col min="11524" max="11524" width="5.75" style="2" customWidth="1"/>
    <col min="11525" max="11525" width="16.125" style="2" customWidth="1"/>
    <col min="11526" max="11526" width="5.75" style="2" customWidth="1"/>
    <col min="11527" max="11527" width="16.125" style="2" customWidth="1"/>
    <col min="11528" max="11528" width="4.5" style="2" customWidth="1"/>
    <col min="11529" max="11529" width="16.125" style="2" customWidth="1"/>
    <col min="11530" max="11530" width="9" style="2" customWidth="1"/>
    <col min="11531" max="11539" width="0" style="2" hidden="1" customWidth="1"/>
    <col min="11540" max="11775" width="9" style="2"/>
    <col min="11776" max="11776" width="5.75" style="2" customWidth="1"/>
    <col min="11777" max="11777" width="16.125" style="2" customWidth="1"/>
    <col min="11778" max="11778" width="5.75" style="2" customWidth="1"/>
    <col min="11779" max="11779" width="16.125" style="2" customWidth="1"/>
    <col min="11780" max="11780" width="5.75" style="2" customWidth="1"/>
    <col min="11781" max="11781" width="16.125" style="2" customWidth="1"/>
    <col min="11782" max="11782" width="5.75" style="2" customWidth="1"/>
    <col min="11783" max="11783" width="16.125" style="2" customWidth="1"/>
    <col min="11784" max="11784" width="4.5" style="2" customWidth="1"/>
    <col min="11785" max="11785" width="16.125" style="2" customWidth="1"/>
    <col min="11786" max="11786" width="9" style="2" customWidth="1"/>
    <col min="11787" max="11795" width="0" style="2" hidden="1" customWidth="1"/>
    <col min="11796" max="12031" width="9" style="2"/>
    <col min="12032" max="12032" width="5.75" style="2" customWidth="1"/>
    <col min="12033" max="12033" width="16.125" style="2" customWidth="1"/>
    <col min="12034" max="12034" width="5.75" style="2" customWidth="1"/>
    <col min="12035" max="12035" width="16.125" style="2" customWidth="1"/>
    <col min="12036" max="12036" width="5.75" style="2" customWidth="1"/>
    <col min="12037" max="12037" width="16.125" style="2" customWidth="1"/>
    <col min="12038" max="12038" width="5.75" style="2" customWidth="1"/>
    <col min="12039" max="12039" width="16.125" style="2" customWidth="1"/>
    <col min="12040" max="12040" width="4.5" style="2" customWidth="1"/>
    <col min="12041" max="12041" width="16.125" style="2" customWidth="1"/>
    <col min="12042" max="12042" width="9" style="2" customWidth="1"/>
    <col min="12043" max="12051" width="0" style="2" hidden="1" customWidth="1"/>
    <col min="12052" max="12287" width="9" style="2"/>
    <col min="12288" max="12288" width="5.75" style="2" customWidth="1"/>
    <col min="12289" max="12289" width="16.125" style="2" customWidth="1"/>
    <col min="12290" max="12290" width="5.75" style="2" customWidth="1"/>
    <col min="12291" max="12291" width="16.125" style="2" customWidth="1"/>
    <col min="12292" max="12292" width="5.75" style="2" customWidth="1"/>
    <col min="12293" max="12293" width="16.125" style="2" customWidth="1"/>
    <col min="12294" max="12294" width="5.75" style="2" customWidth="1"/>
    <col min="12295" max="12295" width="16.125" style="2" customWidth="1"/>
    <col min="12296" max="12296" width="4.5" style="2" customWidth="1"/>
    <col min="12297" max="12297" width="16.125" style="2" customWidth="1"/>
    <col min="12298" max="12298" width="9" style="2" customWidth="1"/>
    <col min="12299" max="12307" width="0" style="2" hidden="1" customWidth="1"/>
    <col min="12308" max="12543" width="9" style="2"/>
    <col min="12544" max="12544" width="5.75" style="2" customWidth="1"/>
    <col min="12545" max="12545" width="16.125" style="2" customWidth="1"/>
    <col min="12546" max="12546" width="5.75" style="2" customWidth="1"/>
    <col min="12547" max="12547" width="16.125" style="2" customWidth="1"/>
    <col min="12548" max="12548" width="5.75" style="2" customWidth="1"/>
    <col min="12549" max="12549" width="16.125" style="2" customWidth="1"/>
    <col min="12550" max="12550" width="5.75" style="2" customWidth="1"/>
    <col min="12551" max="12551" width="16.125" style="2" customWidth="1"/>
    <col min="12552" max="12552" width="4.5" style="2" customWidth="1"/>
    <col min="12553" max="12553" width="16.125" style="2" customWidth="1"/>
    <col min="12554" max="12554" width="9" style="2" customWidth="1"/>
    <col min="12555" max="12563" width="0" style="2" hidden="1" customWidth="1"/>
    <col min="12564" max="12799" width="9" style="2"/>
    <col min="12800" max="12800" width="5.75" style="2" customWidth="1"/>
    <col min="12801" max="12801" width="16.125" style="2" customWidth="1"/>
    <col min="12802" max="12802" width="5.75" style="2" customWidth="1"/>
    <col min="12803" max="12803" width="16.125" style="2" customWidth="1"/>
    <col min="12804" max="12804" width="5.75" style="2" customWidth="1"/>
    <col min="12805" max="12805" width="16.125" style="2" customWidth="1"/>
    <col min="12806" max="12806" width="5.75" style="2" customWidth="1"/>
    <col min="12807" max="12807" width="16.125" style="2" customWidth="1"/>
    <col min="12808" max="12808" width="4.5" style="2" customWidth="1"/>
    <col min="12809" max="12809" width="16.125" style="2" customWidth="1"/>
    <col min="12810" max="12810" width="9" style="2" customWidth="1"/>
    <col min="12811" max="12819" width="0" style="2" hidden="1" customWidth="1"/>
    <col min="12820" max="13055" width="9" style="2"/>
    <col min="13056" max="13056" width="5.75" style="2" customWidth="1"/>
    <col min="13057" max="13057" width="16.125" style="2" customWidth="1"/>
    <col min="13058" max="13058" width="5.75" style="2" customWidth="1"/>
    <col min="13059" max="13059" width="16.125" style="2" customWidth="1"/>
    <col min="13060" max="13060" width="5.75" style="2" customWidth="1"/>
    <col min="13061" max="13061" width="16.125" style="2" customWidth="1"/>
    <col min="13062" max="13062" width="5.75" style="2" customWidth="1"/>
    <col min="13063" max="13063" width="16.125" style="2" customWidth="1"/>
    <col min="13064" max="13064" width="4.5" style="2" customWidth="1"/>
    <col min="13065" max="13065" width="16.125" style="2" customWidth="1"/>
    <col min="13066" max="13066" width="9" style="2" customWidth="1"/>
    <col min="13067" max="13075" width="0" style="2" hidden="1" customWidth="1"/>
    <col min="13076" max="13311" width="9" style="2"/>
    <col min="13312" max="13312" width="5.75" style="2" customWidth="1"/>
    <col min="13313" max="13313" width="16.125" style="2" customWidth="1"/>
    <col min="13314" max="13314" width="5.75" style="2" customWidth="1"/>
    <col min="13315" max="13315" width="16.125" style="2" customWidth="1"/>
    <col min="13316" max="13316" width="5.75" style="2" customWidth="1"/>
    <col min="13317" max="13317" width="16.125" style="2" customWidth="1"/>
    <col min="13318" max="13318" width="5.75" style="2" customWidth="1"/>
    <col min="13319" max="13319" width="16.125" style="2" customWidth="1"/>
    <col min="13320" max="13320" width="4.5" style="2" customWidth="1"/>
    <col min="13321" max="13321" width="16.125" style="2" customWidth="1"/>
    <col min="13322" max="13322" width="9" style="2" customWidth="1"/>
    <col min="13323" max="13331" width="0" style="2" hidden="1" customWidth="1"/>
    <col min="13332" max="13567" width="9" style="2"/>
    <col min="13568" max="13568" width="5.75" style="2" customWidth="1"/>
    <col min="13569" max="13569" width="16.125" style="2" customWidth="1"/>
    <col min="13570" max="13570" width="5.75" style="2" customWidth="1"/>
    <col min="13571" max="13571" width="16.125" style="2" customWidth="1"/>
    <col min="13572" max="13572" width="5.75" style="2" customWidth="1"/>
    <col min="13573" max="13573" width="16.125" style="2" customWidth="1"/>
    <col min="13574" max="13574" width="5.75" style="2" customWidth="1"/>
    <col min="13575" max="13575" width="16.125" style="2" customWidth="1"/>
    <col min="13576" max="13576" width="4.5" style="2" customWidth="1"/>
    <col min="13577" max="13577" width="16.125" style="2" customWidth="1"/>
    <col min="13578" max="13578" width="9" style="2" customWidth="1"/>
    <col min="13579" max="13587" width="0" style="2" hidden="1" customWidth="1"/>
    <col min="13588" max="13823" width="9" style="2"/>
    <col min="13824" max="13824" width="5.75" style="2" customWidth="1"/>
    <col min="13825" max="13825" width="16.125" style="2" customWidth="1"/>
    <col min="13826" max="13826" width="5.75" style="2" customWidth="1"/>
    <col min="13827" max="13827" width="16.125" style="2" customWidth="1"/>
    <col min="13828" max="13828" width="5.75" style="2" customWidth="1"/>
    <col min="13829" max="13829" width="16.125" style="2" customWidth="1"/>
    <col min="13830" max="13830" width="5.75" style="2" customWidth="1"/>
    <col min="13831" max="13831" width="16.125" style="2" customWidth="1"/>
    <col min="13832" max="13832" width="4.5" style="2" customWidth="1"/>
    <col min="13833" max="13833" width="16.125" style="2" customWidth="1"/>
    <col min="13834" max="13834" width="9" style="2" customWidth="1"/>
    <col min="13835" max="13843" width="0" style="2" hidden="1" customWidth="1"/>
    <col min="13844" max="14079" width="9" style="2"/>
    <col min="14080" max="14080" width="5.75" style="2" customWidth="1"/>
    <col min="14081" max="14081" width="16.125" style="2" customWidth="1"/>
    <col min="14082" max="14082" width="5.75" style="2" customWidth="1"/>
    <col min="14083" max="14083" width="16.125" style="2" customWidth="1"/>
    <col min="14084" max="14084" width="5.75" style="2" customWidth="1"/>
    <col min="14085" max="14085" width="16.125" style="2" customWidth="1"/>
    <col min="14086" max="14086" width="5.75" style="2" customWidth="1"/>
    <col min="14087" max="14087" width="16.125" style="2" customWidth="1"/>
    <col min="14088" max="14088" width="4.5" style="2" customWidth="1"/>
    <col min="14089" max="14089" width="16.125" style="2" customWidth="1"/>
    <col min="14090" max="14090" width="9" style="2" customWidth="1"/>
    <col min="14091" max="14099" width="0" style="2" hidden="1" customWidth="1"/>
    <col min="14100" max="14335" width="9" style="2"/>
    <col min="14336" max="14336" width="5.75" style="2" customWidth="1"/>
    <col min="14337" max="14337" width="16.125" style="2" customWidth="1"/>
    <col min="14338" max="14338" width="5.75" style="2" customWidth="1"/>
    <col min="14339" max="14339" width="16.125" style="2" customWidth="1"/>
    <col min="14340" max="14340" width="5.75" style="2" customWidth="1"/>
    <col min="14341" max="14341" width="16.125" style="2" customWidth="1"/>
    <col min="14342" max="14342" width="5.75" style="2" customWidth="1"/>
    <col min="14343" max="14343" width="16.125" style="2" customWidth="1"/>
    <col min="14344" max="14344" width="4.5" style="2" customWidth="1"/>
    <col min="14345" max="14345" width="16.125" style="2" customWidth="1"/>
    <col min="14346" max="14346" width="9" style="2" customWidth="1"/>
    <col min="14347" max="14355" width="0" style="2" hidden="1" customWidth="1"/>
    <col min="14356" max="14591" width="9" style="2"/>
    <col min="14592" max="14592" width="5.75" style="2" customWidth="1"/>
    <col min="14593" max="14593" width="16.125" style="2" customWidth="1"/>
    <col min="14594" max="14594" width="5.75" style="2" customWidth="1"/>
    <col min="14595" max="14595" width="16.125" style="2" customWidth="1"/>
    <col min="14596" max="14596" width="5.75" style="2" customWidth="1"/>
    <col min="14597" max="14597" width="16.125" style="2" customWidth="1"/>
    <col min="14598" max="14598" width="5.75" style="2" customWidth="1"/>
    <col min="14599" max="14599" width="16.125" style="2" customWidth="1"/>
    <col min="14600" max="14600" width="4.5" style="2" customWidth="1"/>
    <col min="14601" max="14601" width="16.125" style="2" customWidth="1"/>
    <col min="14602" max="14602" width="9" style="2" customWidth="1"/>
    <col min="14603" max="14611" width="0" style="2" hidden="1" customWidth="1"/>
    <col min="14612" max="14847" width="9" style="2"/>
    <col min="14848" max="14848" width="5.75" style="2" customWidth="1"/>
    <col min="14849" max="14849" width="16.125" style="2" customWidth="1"/>
    <col min="14850" max="14850" width="5.75" style="2" customWidth="1"/>
    <col min="14851" max="14851" width="16.125" style="2" customWidth="1"/>
    <col min="14852" max="14852" width="5.75" style="2" customWidth="1"/>
    <col min="14853" max="14853" width="16.125" style="2" customWidth="1"/>
    <col min="14854" max="14854" width="5.75" style="2" customWidth="1"/>
    <col min="14855" max="14855" width="16.125" style="2" customWidth="1"/>
    <col min="14856" max="14856" width="4.5" style="2" customWidth="1"/>
    <col min="14857" max="14857" width="16.125" style="2" customWidth="1"/>
    <col min="14858" max="14858" width="9" style="2" customWidth="1"/>
    <col min="14859" max="14867" width="0" style="2" hidden="1" customWidth="1"/>
    <col min="14868" max="15103" width="9" style="2"/>
    <col min="15104" max="15104" width="5.75" style="2" customWidth="1"/>
    <col min="15105" max="15105" width="16.125" style="2" customWidth="1"/>
    <col min="15106" max="15106" width="5.75" style="2" customWidth="1"/>
    <col min="15107" max="15107" width="16.125" style="2" customWidth="1"/>
    <col min="15108" max="15108" width="5.75" style="2" customWidth="1"/>
    <col min="15109" max="15109" width="16.125" style="2" customWidth="1"/>
    <col min="15110" max="15110" width="5.75" style="2" customWidth="1"/>
    <col min="15111" max="15111" width="16.125" style="2" customWidth="1"/>
    <col min="15112" max="15112" width="4.5" style="2" customWidth="1"/>
    <col min="15113" max="15113" width="16.125" style="2" customWidth="1"/>
    <col min="15114" max="15114" width="9" style="2" customWidth="1"/>
    <col min="15115" max="15123" width="0" style="2" hidden="1" customWidth="1"/>
    <col min="15124" max="15359" width="9" style="2"/>
    <col min="15360" max="15360" width="5.75" style="2" customWidth="1"/>
    <col min="15361" max="15361" width="16.125" style="2" customWidth="1"/>
    <col min="15362" max="15362" width="5.75" style="2" customWidth="1"/>
    <col min="15363" max="15363" width="16.125" style="2" customWidth="1"/>
    <col min="15364" max="15364" width="5.75" style="2" customWidth="1"/>
    <col min="15365" max="15365" width="16.125" style="2" customWidth="1"/>
    <col min="15366" max="15366" width="5.75" style="2" customWidth="1"/>
    <col min="15367" max="15367" width="16.125" style="2" customWidth="1"/>
    <col min="15368" max="15368" width="4.5" style="2" customWidth="1"/>
    <col min="15369" max="15369" width="16.125" style="2" customWidth="1"/>
    <col min="15370" max="15370" width="9" style="2" customWidth="1"/>
    <col min="15371" max="15379" width="0" style="2" hidden="1" customWidth="1"/>
    <col min="15380" max="15615" width="9" style="2"/>
    <col min="15616" max="15616" width="5.75" style="2" customWidth="1"/>
    <col min="15617" max="15617" width="16.125" style="2" customWidth="1"/>
    <col min="15618" max="15618" width="5.75" style="2" customWidth="1"/>
    <col min="15619" max="15619" width="16.125" style="2" customWidth="1"/>
    <col min="15620" max="15620" width="5.75" style="2" customWidth="1"/>
    <col min="15621" max="15621" width="16.125" style="2" customWidth="1"/>
    <col min="15622" max="15622" width="5.75" style="2" customWidth="1"/>
    <col min="15623" max="15623" width="16.125" style="2" customWidth="1"/>
    <col min="15624" max="15624" width="4.5" style="2" customWidth="1"/>
    <col min="15625" max="15625" width="16.125" style="2" customWidth="1"/>
    <col min="15626" max="15626" width="9" style="2" customWidth="1"/>
    <col min="15627" max="15635" width="0" style="2" hidden="1" customWidth="1"/>
    <col min="15636" max="15871" width="9" style="2"/>
    <col min="15872" max="15872" width="5.75" style="2" customWidth="1"/>
    <col min="15873" max="15873" width="16.125" style="2" customWidth="1"/>
    <col min="15874" max="15874" width="5.75" style="2" customWidth="1"/>
    <col min="15875" max="15875" width="16.125" style="2" customWidth="1"/>
    <col min="15876" max="15876" width="5.75" style="2" customWidth="1"/>
    <col min="15877" max="15877" width="16.125" style="2" customWidth="1"/>
    <col min="15878" max="15878" width="5.75" style="2" customWidth="1"/>
    <col min="15879" max="15879" width="16.125" style="2" customWidth="1"/>
    <col min="15880" max="15880" width="4.5" style="2" customWidth="1"/>
    <col min="15881" max="15881" width="16.125" style="2" customWidth="1"/>
    <col min="15882" max="15882" width="9" style="2" customWidth="1"/>
    <col min="15883" max="15891" width="0" style="2" hidden="1" customWidth="1"/>
    <col min="15892" max="16127" width="9" style="2"/>
    <col min="16128" max="16128" width="5.75" style="2" customWidth="1"/>
    <col min="16129" max="16129" width="16.125" style="2" customWidth="1"/>
    <col min="16130" max="16130" width="5.75" style="2" customWidth="1"/>
    <col min="16131" max="16131" width="16.125" style="2" customWidth="1"/>
    <col min="16132" max="16132" width="5.75" style="2" customWidth="1"/>
    <col min="16133" max="16133" width="16.125" style="2" customWidth="1"/>
    <col min="16134" max="16134" width="5.75" style="2" customWidth="1"/>
    <col min="16135" max="16135" width="16.125" style="2" customWidth="1"/>
    <col min="16136" max="16136" width="4.5" style="2" customWidth="1"/>
    <col min="16137" max="16137" width="16.125" style="2" customWidth="1"/>
    <col min="16138" max="16138" width="9" style="2" customWidth="1"/>
    <col min="16139" max="16147" width="0" style="2" hidden="1" customWidth="1"/>
    <col min="16148" max="16384" width="9" style="2"/>
  </cols>
  <sheetData>
    <row r="1" spans="1:15" ht="22.15" customHeight="1" thickBot="1">
      <c r="A1" s="8" t="s">
        <v>184</v>
      </c>
      <c r="C1" s="8" t="str">
        <f>[4]注意事項!J3</f>
        <v>高校用</v>
      </c>
    </row>
    <row r="2" spans="1:15" ht="23.25" customHeight="1" thickBot="1">
      <c r="A2" s="222" t="s">
        <v>441</v>
      </c>
      <c r="B2" s="223"/>
      <c r="C2" s="224"/>
      <c r="D2" s="225"/>
      <c r="E2" s="226"/>
      <c r="F2" s="227" t="s">
        <v>442</v>
      </c>
      <c r="G2" s="228"/>
      <c r="H2" s="228"/>
      <c r="I2" s="228"/>
      <c r="J2" s="228"/>
      <c r="K2" s="228"/>
      <c r="L2" s="228"/>
      <c r="N2" s="2">
        <f>C2</f>
        <v>0</v>
      </c>
    </row>
    <row r="3" spans="1:15" ht="43.5" customHeight="1">
      <c r="A3" s="229" t="s">
        <v>443</v>
      </c>
      <c r="B3" s="230"/>
      <c r="C3" s="243"/>
      <c r="D3" s="244"/>
      <c r="E3" s="245"/>
      <c r="F3" s="231" t="s">
        <v>444</v>
      </c>
      <c r="G3" s="232"/>
      <c r="H3" s="232"/>
      <c r="I3" s="232"/>
      <c r="J3" s="232"/>
      <c r="K3" s="232"/>
      <c r="L3" s="232"/>
      <c r="M3" s="2">
        <v>1</v>
      </c>
      <c r="N3" s="2" t="e">
        <f>VLOOKUP("*"&amp;$N$2&amp;"*",Sheet6!D2:F102,1,FALSE)</f>
        <v>#N/A</v>
      </c>
      <c r="O3" s="2" t="e">
        <f>VLOOKUP("*"&amp;N2&amp;"*",Sheet6!B2:F113,5,FALSE)</f>
        <v>#N/A</v>
      </c>
    </row>
    <row r="4" spans="1:15" ht="27" customHeight="1">
      <c r="A4" s="229" t="s">
        <v>185</v>
      </c>
      <c r="B4" s="230"/>
      <c r="C4" s="246" t="str">
        <f>IF(C3="","",VLOOKUP(C3,Sheet6!B:C,2,0))</f>
        <v/>
      </c>
      <c r="D4" s="247"/>
      <c r="E4" s="248"/>
      <c r="F4" s="220" t="s">
        <v>445</v>
      </c>
      <c r="G4" s="221"/>
      <c r="H4" s="221"/>
      <c r="I4" s="221"/>
      <c r="J4" s="221"/>
      <c r="K4" s="190"/>
      <c r="L4" s="190"/>
      <c r="M4" s="2">
        <v>2</v>
      </c>
      <c r="N4" s="2" t="e">
        <f ca="1">VLOOKUP("*"&amp;$N$2&amp;"*",OFFSET(Sheet6!$B$2:$F$113,O3,0),1,FALSE)</f>
        <v>#N/A</v>
      </c>
      <c r="O4" s="2" t="e">
        <f ca="1">VLOOKUP("*"&amp;$N$2&amp;"*",OFFSET(Sheet6!$B$2:$F$113,O3,0),5,FALSE)</f>
        <v>#N/A</v>
      </c>
    </row>
    <row r="5" spans="1:15" ht="27" customHeight="1">
      <c r="A5" s="229" t="s">
        <v>186</v>
      </c>
      <c r="B5" s="230"/>
      <c r="C5" s="252" t="str">
        <f>IF(C3="","",C3)</f>
        <v/>
      </c>
      <c r="D5" s="253"/>
      <c r="E5" s="254"/>
      <c r="F5" s="220"/>
      <c r="G5" s="221"/>
      <c r="H5" s="221"/>
      <c r="I5" s="221"/>
      <c r="J5" s="221"/>
      <c r="K5" s="190"/>
      <c r="L5" s="190"/>
      <c r="M5" s="2">
        <v>3</v>
      </c>
      <c r="N5" s="2" t="e">
        <f ca="1">VLOOKUP("*"&amp;$N$2&amp;"*",OFFSET(Sheet6!$B$2:$F$113,O4,0),1,FALSE)</f>
        <v>#N/A</v>
      </c>
      <c r="O5" s="2" t="e">
        <f ca="1">VLOOKUP("*"&amp;$N$2&amp;"*",OFFSET(Sheet6!$B$2:$F$113,O4,0),5,FALSE)</f>
        <v>#N/A</v>
      </c>
    </row>
    <row r="6" spans="1:15" ht="27" customHeight="1">
      <c r="A6" s="229" t="s">
        <v>187</v>
      </c>
      <c r="B6" s="230"/>
      <c r="C6" s="246" t="str">
        <f>IF(C3="","",VLOOKUP(C3,Sheet6!B:E,4,0))</f>
        <v/>
      </c>
      <c r="D6" s="247"/>
      <c r="E6" s="248"/>
      <c r="F6" s="220"/>
      <c r="G6" s="221"/>
      <c r="H6" s="221"/>
      <c r="I6" s="221"/>
      <c r="J6" s="221"/>
      <c r="K6" s="191"/>
      <c r="L6" s="192"/>
      <c r="M6" s="2">
        <v>4</v>
      </c>
      <c r="N6" s="2" t="e">
        <f ca="1">VLOOKUP("*"&amp;$N$2&amp;"*",OFFSET(Sheet6!$B$2:$F$113,O5,0),1,FALSE)</f>
        <v>#N/A</v>
      </c>
      <c r="O6" s="2" t="e">
        <f ca="1">VLOOKUP("*"&amp;$N$2&amp;"*",OFFSET(Sheet6!$B$2:$F$113,O5,0),5,FALSE)</f>
        <v>#N/A</v>
      </c>
    </row>
    <row r="7" spans="1:15" ht="27" customHeight="1">
      <c r="A7" s="229" t="s">
        <v>188</v>
      </c>
      <c r="B7" s="230"/>
      <c r="C7" s="249"/>
      <c r="D7" s="250"/>
      <c r="E7" s="251"/>
      <c r="F7" s="4" t="s">
        <v>70</v>
      </c>
      <c r="M7" s="2">
        <v>5</v>
      </c>
      <c r="N7" s="2" t="e">
        <f ca="1">VLOOKUP("*"&amp;$N$2&amp;"*",OFFSET(Sheet6!$B$2:$F$113,O6,0),1,FALSE)</f>
        <v>#N/A</v>
      </c>
      <c r="O7" s="2" t="e">
        <f ca="1">VLOOKUP("*"&amp;$N$2&amp;"*",OFFSET(Sheet6!$B$2:$F$113,O6,0),5,FALSE)</f>
        <v>#N/A</v>
      </c>
    </row>
    <row r="8" spans="1:15" ht="27" customHeight="1" thickBot="1">
      <c r="A8" s="229" t="s">
        <v>37</v>
      </c>
      <c r="B8" s="230"/>
      <c r="C8" s="240"/>
      <c r="D8" s="241"/>
      <c r="E8" s="242"/>
      <c r="F8" s="4" t="s">
        <v>103</v>
      </c>
      <c r="H8" s="3"/>
      <c r="M8" s="2">
        <v>6</v>
      </c>
      <c r="N8" s="2" t="e">
        <f ca="1">VLOOKUP("*"&amp;$N$2&amp;"*",OFFSET(Sheet6!$B$2:$F$113,O7,0),1,FALSE)</f>
        <v>#N/A</v>
      </c>
      <c r="O8" s="2" t="e">
        <f ca="1">VLOOKUP("*"&amp;$N$2&amp;"*",OFFSET(Sheet6!$B$2:$F$113,O7,0),5,FALSE)</f>
        <v>#N/A</v>
      </c>
    </row>
    <row r="9" spans="1:15" ht="28.9" customHeight="1" thickBot="1">
      <c r="A9" s="238" t="s">
        <v>212</v>
      </c>
      <c r="B9" s="239"/>
      <c r="C9" s="240"/>
      <c r="D9" s="241"/>
      <c r="E9" s="242"/>
      <c r="F9" s="4" t="s">
        <v>213</v>
      </c>
      <c r="H9" s="3"/>
      <c r="M9" s="2">
        <v>7</v>
      </c>
      <c r="N9" s="2" t="e">
        <f ca="1">VLOOKUP("*"&amp;$N$2&amp;"*",OFFSET(Sheet6!$B$2:$F$113,O8,0),1,FALSE)</f>
        <v>#N/A</v>
      </c>
      <c r="O9" s="2" t="e">
        <f ca="1">VLOOKUP("*"&amp;$N$2&amp;"*",OFFSET(Sheet6!$B$2:$F$113,O8,0),5,FALSE)</f>
        <v>#N/A</v>
      </c>
    </row>
    <row r="10" spans="1:15" ht="30" customHeight="1" thickBot="1">
      <c r="A10" s="233" t="s">
        <v>220</v>
      </c>
      <c r="B10" s="234"/>
      <c r="C10" s="172">
        <v>0</v>
      </c>
      <c r="D10" s="173" t="s">
        <v>189</v>
      </c>
      <c r="E10" s="64" t="s">
        <v>447</v>
      </c>
      <c r="F10" s="152"/>
      <c r="G10" s="64"/>
      <c r="L10"/>
      <c r="M10" s="2">
        <v>8</v>
      </c>
      <c r="N10" s="2" t="e">
        <f ca="1">VLOOKUP("*"&amp;$N$2&amp;"*",OFFSET(Sheet6!$B$2:$F$113,O9,0),1,FALSE)</f>
        <v>#N/A</v>
      </c>
      <c r="O10" s="2" t="e">
        <f ca="1">VLOOKUP("*"&amp;$N$2&amp;"*",OFFSET(Sheet6!$B$2:$F$113,O9,0),5,FALSE)</f>
        <v>#N/A</v>
      </c>
    </row>
    <row r="11" spans="1:15" ht="28.5" customHeight="1" thickBot="1">
      <c r="A11" s="235" t="s">
        <v>190</v>
      </c>
      <c r="B11" s="236"/>
      <c r="C11" s="236"/>
      <c r="D11" s="236"/>
      <c r="E11" s="236"/>
      <c r="F11" s="236"/>
      <c r="G11" s="236"/>
      <c r="H11" s="237"/>
      <c r="L11"/>
      <c r="M11" s="2">
        <v>9</v>
      </c>
      <c r="N11" s="2" t="e">
        <f ca="1">VLOOKUP("*"&amp;$N$2&amp;"*",OFFSET(Sheet6!$B$2:$F$113,O10,0),1,FALSE)</f>
        <v>#N/A</v>
      </c>
      <c r="O11" s="2" t="e">
        <f ca="1">VLOOKUP("*"&amp;$N$2&amp;"*",OFFSET(Sheet6!$B$2:$F$113,O10,0),5,FALSE)</f>
        <v>#N/A</v>
      </c>
    </row>
    <row r="12" spans="1:15" ht="28.5" customHeight="1" thickBot="1">
      <c r="A12" s="224"/>
      <c r="B12" s="225"/>
      <c r="C12" s="225"/>
      <c r="D12" s="226"/>
      <c r="E12" s="225"/>
      <c r="F12" s="225"/>
      <c r="G12" s="225"/>
      <c r="H12" s="226"/>
      <c r="L12"/>
      <c r="M12" s="2">
        <v>10</v>
      </c>
      <c r="N12" s="2" t="e">
        <f ca="1">VLOOKUP("*"&amp;$N$2&amp;"*",OFFSET(Sheet6!$B$2:$F$113,O11,0),1,FALSE)</f>
        <v>#N/A</v>
      </c>
      <c r="O12" s="2" t="e">
        <f ca="1">VLOOKUP("*"&amp;$N$2&amp;"*",OFFSET(Sheet6!$B$2:$F$113,O11,0),5,FALSE)</f>
        <v>#N/A</v>
      </c>
    </row>
    <row r="13" spans="1:15" ht="28.5" customHeight="1" thickBot="1">
      <c r="A13" s="224"/>
      <c r="B13" s="225"/>
      <c r="C13" s="225"/>
      <c r="D13" s="226"/>
      <c r="E13" s="225"/>
      <c r="F13" s="225"/>
      <c r="G13" s="225"/>
      <c r="H13" s="226"/>
      <c r="L13"/>
      <c r="M13" s="2">
        <v>11</v>
      </c>
      <c r="N13" s="2" t="e">
        <f ca="1">VLOOKUP("*"&amp;$N$2&amp;"*",OFFSET(Sheet6!$B$2:$F$113,O12,0),1,FALSE)</f>
        <v>#N/A</v>
      </c>
      <c r="O13" s="2" t="e">
        <f ca="1">VLOOKUP("*"&amp;$N$2&amp;"*",OFFSET(Sheet6!$B$2:$F$113,O12,0),5,FALSE)</f>
        <v>#N/A</v>
      </c>
    </row>
    <row r="14" spans="1:15">
      <c r="A14" s="64"/>
      <c r="B14" s="152"/>
      <c r="C14" s="64"/>
      <c r="D14" s="152"/>
      <c r="E14" s="64"/>
      <c r="F14" s="152"/>
      <c r="G14" s="64"/>
      <c r="L14"/>
      <c r="M14" s="2">
        <v>12</v>
      </c>
      <c r="N14" s="2" t="e">
        <f ca="1">VLOOKUP("*"&amp;$N$2&amp;"*",OFFSET(Sheet6!$B$2:$F$113,O13,0),1,FALSE)</f>
        <v>#N/A</v>
      </c>
      <c r="O14" s="2" t="e">
        <f ca="1">VLOOKUP("*"&amp;$N$2&amp;"*",OFFSET(Sheet6!$B$2:$F$113,O13,0),5,FALSE)</f>
        <v>#N/A</v>
      </c>
    </row>
    <row r="15" spans="1:15">
      <c r="A15" s="64"/>
      <c r="B15" s="152"/>
      <c r="C15" s="64"/>
      <c r="D15" s="152"/>
      <c r="E15" s="64"/>
      <c r="F15" s="152"/>
      <c r="G15" s="64"/>
      <c r="L15"/>
      <c r="M15" s="2">
        <v>13</v>
      </c>
      <c r="N15" s="2" t="e">
        <f ca="1">VLOOKUP("*"&amp;$N$2&amp;"*",OFFSET(Sheet6!$B$2:$F$113,O14,0),1,FALSE)</f>
        <v>#N/A</v>
      </c>
      <c r="O15" s="2" t="e">
        <f ca="1">VLOOKUP("*"&amp;$N$2&amp;"*",OFFSET(Sheet6!$B$2:$F$113,O14,0),5,FALSE)</f>
        <v>#N/A</v>
      </c>
    </row>
    <row r="16" spans="1:15">
      <c r="A16" s="64"/>
      <c r="B16" s="152"/>
      <c r="C16" s="64"/>
      <c r="D16" s="152"/>
      <c r="E16" s="64"/>
      <c r="F16" s="152"/>
      <c r="G16" s="64"/>
      <c r="L16"/>
      <c r="M16" s="2">
        <v>14</v>
      </c>
      <c r="N16" s="2" t="e">
        <f ca="1">VLOOKUP("*"&amp;$N$2&amp;"*",OFFSET(Sheet6!$B$2:$F$113,O15,0),1,FALSE)</f>
        <v>#N/A</v>
      </c>
      <c r="O16" s="2" t="e">
        <f ca="1">VLOOKUP("*"&amp;$N$2&amp;"*",OFFSET(Sheet6!$B$2:$F$113,O15,0),5,FALSE)</f>
        <v>#N/A</v>
      </c>
    </row>
    <row r="17" spans="1:15">
      <c r="A17" s="64"/>
      <c r="B17" s="152"/>
      <c r="C17" s="64"/>
      <c r="D17" s="152"/>
      <c r="E17" s="64"/>
      <c r="F17" s="152"/>
      <c r="G17" s="64"/>
      <c r="L17"/>
      <c r="M17" s="2">
        <v>15</v>
      </c>
      <c r="N17" s="2" t="e">
        <f ca="1">VLOOKUP("*"&amp;$N$2&amp;"*",OFFSET(Sheet6!$B$2:$F$113,O16,0),1,FALSE)</f>
        <v>#N/A</v>
      </c>
      <c r="O17" s="2" t="e">
        <f ca="1">VLOOKUP("*"&amp;$N$2&amp;"*",OFFSET(Sheet6!$B$2:$F$113,O16,0),5,FALSE)</f>
        <v>#N/A</v>
      </c>
    </row>
    <row r="18" spans="1:15">
      <c r="A18" s="64"/>
      <c r="B18" s="152"/>
      <c r="C18" s="64"/>
      <c r="D18" s="152"/>
      <c r="E18" s="64"/>
      <c r="F18" s="152"/>
      <c r="G18" s="64"/>
      <c r="L18"/>
      <c r="M18" s="2">
        <v>16</v>
      </c>
      <c r="N18" s="2" t="e">
        <f ca="1">VLOOKUP("*"&amp;$N$2&amp;"*",OFFSET(Sheet6!$B$2:$F$113,O17,0),1,FALSE)</f>
        <v>#N/A</v>
      </c>
      <c r="O18" s="2" t="e">
        <f ca="1">VLOOKUP("*"&amp;$N$2&amp;"*",OFFSET(Sheet6!$B$2:$F$113,O17,0),5,FALSE)</f>
        <v>#N/A</v>
      </c>
    </row>
    <row r="19" spans="1:15">
      <c r="A19" s="64"/>
      <c r="B19" s="152"/>
      <c r="C19" s="64"/>
      <c r="D19" s="152"/>
      <c r="E19" s="64"/>
      <c r="F19" s="152"/>
      <c r="G19" s="64"/>
      <c r="L19"/>
      <c r="M19" s="2">
        <v>17</v>
      </c>
      <c r="N19" s="2" t="e">
        <f ca="1">VLOOKUP("*"&amp;$N$2&amp;"*",OFFSET(Sheet6!$B$2:$F$113,O18,0),1,FALSE)</f>
        <v>#N/A</v>
      </c>
      <c r="O19" s="2" t="e">
        <f ca="1">VLOOKUP("*"&amp;$N$2&amp;"*",OFFSET(Sheet6!$B$2:$F$113,O18,0),5,FALSE)</f>
        <v>#N/A</v>
      </c>
    </row>
    <row r="20" spans="1:15">
      <c r="A20" s="64"/>
      <c r="B20" s="152"/>
      <c r="C20" s="64"/>
      <c r="D20" s="152"/>
      <c r="E20" s="64"/>
      <c r="F20" s="152"/>
      <c r="G20" s="64"/>
      <c r="L20"/>
      <c r="M20" s="2">
        <v>18</v>
      </c>
      <c r="N20" s="2" t="e">
        <f ca="1">VLOOKUP("*"&amp;$N$2&amp;"*",OFFSET(Sheet6!$B$2:$F$113,O19,0),1,FALSE)</f>
        <v>#N/A</v>
      </c>
      <c r="O20" s="2" t="e">
        <f ca="1">VLOOKUP("*"&amp;$N$2&amp;"*",OFFSET(Sheet6!$B$2:$F$113,O19,0),5,FALSE)</f>
        <v>#N/A</v>
      </c>
    </row>
    <row r="21" spans="1:15">
      <c r="A21" s="64"/>
      <c r="B21" s="152"/>
      <c r="C21" s="64"/>
      <c r="D21" s="152"/>
      <c r="E21" s="64"/>
      <c r="F21" s="152"/>
      <c r="G21" s="64"/>
      <c r="L21"/>
      <c r="M21" s="2">
        <v>19</v>
      </c>
      <c r="N21" s="2" t="e">
        <f ca="1">VLOOKUP("*"&amp;$N$2&amp;"*",OFFSET(Sheet6!$B$2:$F$113,O20,0),1,FALSE)</f>
        <v>#N/A</v>
      </c>
      <c r="O21" s="2" t="e">
        <f ca="1">VLOOKUP("*"&amp;$N$2&amp;"*",OFFSET(Sheet6!$B$2:$F$113,O20,0),5,FALSE)</f>
        <v>#N/A</v>
      </c>
    </row>
    <row r="22" spans="1:15">
      <c r="A22" s="64"/>
      <c r="B22" s="152"/>
      <c r="C22" s="64"/>
      <c r="D22" s="152"/>
      <c r="E22" s="64"/>
      <c r="F22" s="152"/>
      <c r="G22" s="64"/>
      <c r="L22"/>
      <c r="M22" s="2">
        <v>20</v>
      </c>
      <c r="N22" s="2" t="e">
        <f ca="1">VLOOKUP("*"&amp;$N$2&amp;"*",OFFSET(Sheet6!$B$2:$F$113,O21,0),1,FALSE)</f>
        <v>#N/A</v>
      </c>
      <c r="O22" s="2" t="e">
        <f ca="1">VLOOKUP("*"&amp;$N$2&amp;"*",OFFSET(Sheet6!$B$2:$F$113,O21,0),5,FALSE)</f>
        <v>#N/A</v>
      </c>
    </row>
    <row r="23" spans="1:15">
      <c r="A23" s="64"/>
      <c r="B23" s="152"/>
      <c r="C23" s="64"/>
      <c r="D23" s="152"/>
      <c r="E23" s="64"/>
      <c r="F23" s="152"/>
      <c r="G23" s="64"/>
      <c r="L23"/>
      <c r="M23" s="2">
        <v>21</v>
      </c>
      <c r="N23" s="2" t="e">
        <f ca="1">VLOOKUP("*"&amp;$N$2&amp;"*",OFFSET(Sheet6!$B$2:$F$113,O22,0),1,FALSE)</f>
        <v>#N/A</v>
      </c>
      <c r="O23" s="2" t="e">
        <f ca="1">VLOOKUP("*"&amp;$N$2&amp;"*",OFFSET(Sheet6!$B$2:$F$113,O22,0),5,FALSE)</f>
        <v>#N/A</v>
      </c>
    </row>
    <row r="24" spans="1:15">
      <c r="A24" s="64"/>
      <c r="B24" s="152"/>
      <c r="C24" s="64"/>
      <c r="D24" s="152"/>
      <c r="E24" s="64"/>
      <c r="F24" s="152"/>
      <c r="G24" s="64"/>
      <c r="L24"/>
      <c r="M24" s="2">
        <v>22</v>
      </c>
      <c r="N24" s="2" t="e">
        <f ca="1">VLOOKUP("*"&amp;$N$2&amp;"*",OFFSET(Sheet6!$B$2:$F$113,O23,0),1,FALSE)</f>
        <v>#N/A</v>
      </c>
      <c r="O24" s="2" t="e">
        <f ca="1">VLOOKUP("*"&amp;$N$2&amp;"*",OFFSET(Sheet6!$B$2:$F$113,O23,0),5,FALSE)</f>
        <v>#N/A</v>
      </c>
    </row>
    <row r="25" spans="1:15">
      <c r="A25" s="64"/>
      <c r="B25" s="152"/>
      <c r="C25" s="64"/>
      <c r="D25" s="152"/>
      <c r="E25" s="64"/>
      <c r="F25" s="152"/>
      <c r="G25" s="64"/>
      <c r="L25"/>
      <c r="M25" s="2">
        <v>23</v>
      </c>
      <c r="N25" s="2" t="e">
        <f ca="1">VLOOKUP("*"&amp;$N$2&amp;"*",OFFSET(Sheet6!$B$2:$F$113,O24,0),1,FALSE)</f>
        <v>#N/A</v>
      </c>
      <c r="O25" s="2" t="e">
        <f ca="1">VLOOKUP("*"&amp;$N$2&amp;"*",OFFSET(Sheet6!$B$2:$F$113,O24,0),5,FALSE)</f>
        <v>#N/A</v>
      </c>
    </row>
    <row r="26" spans="1:15">
      <c r="A26" s="64"/>
      <c r="B26" s="152"/>
      <c r="C26" s="64"/>
      <c r="D26" s="152"/>
      <c r="E26" s="64"/>
      <c r="F26" s="152"/>
      <c r="G26" s="64"/>
      <c r="L26"/>
      <c r="M26" s="2">
        <v>24</v>
      </c>
      <c r="N26" s="2" t="e">
        <f ca="1">VLOOKUP("*"&amp;$N$2&amp;"*",OFFSET(Sheet6!$B$2:$F$113,O25,0),1,FALSE)</f>
        <v>#N/A</v>
      </c>
      <c r="O26" s="2" t="e">
        <f ca="1">VLOOKUP("*"&amp;$N$2&amp;"*",OFFSET(Sheet6!$B$2:$F$113,O25,0),5,FALSE)</f>
        <v>#N/A</v>
      </c>
    </row>
    <row r="27" spans="1:15">
      <c r="A27" s="64"/>
      <c r="B27" s="152"/>
      <c r="C27" s="64"/>
      <c r="D27" s="152"/>
      <c r="E27" s="64"/>
      <c r="F27" s="152"/>
      <c r="G27" s="64"/>
      <c r="L27"/>
      <c r="M27" s="2">
        <v>25</v>
      </c>
      <c r="N27" s="2" t="e">
        <f ca="1">VLOOKUP("*"&amp;$N$2&amp;"*",OFFSET(Sheet6!$B$2:$F$113,O26,0),1,FALSE)</f>
        <v>#N/A</v>
      </c>
      <c r="O27" s="2" t="e">
        <f ca="1">VLOOKUP("*"&amp;$N$2&amp;"*",OFFSET(Sheet6!$B$2:$F$113,O26,0),5,FALSE)</f>
        <v>#N/A</v>
      </c>
    </row>
    <row r="28" spans="1:15">
      <c r="A28" s="64"/>
      <c r="B28" s="152"/>
      <c r="C28" s="64"/>
      <c r="D28" s="152"/>
      <c r="E28" s="64"/>
      <c r="F28" s="152"/>
      <c r="G28" s="64"/>
      <c r="L28"/>
      <c r="M28" s="2">
        <v>26</v>
      </c>
      <c r="N28" s="2" t="e">
        <f ca="1">VLOOKUP("*"&amp;$N$2&amp;"*",OFFSET(Sheet6!$B$2:$F$113,O27,0),1,FALSE)</f>
        <v>#N/A</v>
      </c>
      <c r="O28" s="2" t="e">
        <f ca="1">VLOOKUP("*"&amp;$N$2&amp;"*",OFFSET(Sheet6!$B$2:$F$113,O27,0),5,FALSE)</f>
        <v>#N/A</v>
      </c>
    </row>
    <row r="29" spans="1:15">
      <c r="A29" s="64"/>
      <c r="B29" s="152"/>
      <c r="C29" s="64"/>
      <c r="D29" s="152"/>
      <c r="E29" s="64"/>
      <c r="F29" s="152"/>
      <c r="G29" s="64"/>
      <c r="L29"/>
      <c r="M29" s="2">
        <v>27</v>
      </c>
      <c r="N29" s="2" t="e">
        <f ca="1">VLOOKUP("*"&amp;$N$2&amp;"*",OFFSET(Sheet6!$B$2:$F$113,O28,0),1,FALSE)</f>
        <v>#N/A</v>
      </c>
      <c r="O29" s="2" t="e">
        <f ca="1">VLOOKUP("*"&amp;$N$2&amp;"*",OFFSET(Sheet6!$B$2:$F$113,O28,0),5,FALSE)</f>
        <v>#N/A</v>
      </c>
    </row>
    <row r="30" spans="1:15">
      <c r="A30" s="64"/>
      <c r="B30" s="152"/>
      <c r="C30" s="64"/>
      <c r="D30" s="152"/>
      <c r="E30" s="64"/>
      <c r="F30" s="152"/>
      <c r="G30" s="64"/>
      <c r="L30"/>
      <c r="M30" s="2">
        <v>28</v>
      </c>
      <c r="N30" s="2" t="e">
        <f ca="1">VLOOKUP("*"&amp;$N$2&amp;"*",OFFSET(Sheet6!$B$2:$F$113,O29,0),1,FALSE)</f>
        <v>#N/A</v>
      </c>
      <c r="O30" s="2" t="e">
        <f ca="1">VLOOKUP("*"&amp;$N$2&amp;"*",OFFSET(Sheet6!$B$2:$F$113,O29,0),5,FALSE)</f>
        <v>#N/A</v>
      </c>
    </row>
    <row r="31" spans="1:15">
      <c r="A31" s="64"/>
      <c r="B31" s="152"/>
      <c r="C31" s="64"/>
      <c r="D31" s="152"/>
      <c r="E31" s="64"/>
      <c r="F31" s="152"/>
      <c r="G31" s="64"/>
      <c r="L31"/>
      <c r="M31" s="2">
        <v>29</v>
      </c>
      <c r="N31" s="2" t="e">
        <f ca="1">VLOOKUP("*"&amp;$N$2&amp;"*",OFFSET(Sheet6!$B$2:$F$113,O30,0),1,FALSE)</f>
        <v>#N/A</v>
      </c>
      <c r="O31" s="2" t="e">
        <f ca="1">VLOOKUP("*"&amp;$N$2&amp;"*",OFFSET(Sheet6!$B$2:$F$113,O30,0),5,FALSE)</f>
        <v>#N/A</v>
      </c>
    </row>
    <row r="32" spans="1:15">
      <c r="A32" s="64"/>
      <c r="B32" s="152"/>
      <c r="C32" s="64"/>
      <c r="D32" s="152"/>
      <c r="E32" s="64"/>
      <c r="F32" s="152"/>
      <c r="G32" s="64"/>
      <c r="L32"/>
      <c r="M32" s="2">
        <v>30</v>
      </c>
      <c r="N32" s="2" t="e">
        <f ca="1">VLOOKUP("*"&amp;$N$2&amp;"*",OFFSET(Sheet6!$B$2:$F$113,O31,0),1,FALSE)</f>
        <v>#N/A</v>
      </c>
      <c r="O32" s="2" t="e">
        <f ca="1">VLOOKUP("*"&amp;$N$2&amp;"*",OFFSET(Sheet6!$B$2:$F$113,O31,0),5,FALSE)</f>
        <v>#N/A</v>
      </c>
    </row>
    <row r="33" spans="1:15">
      <c r="A33" s="64"/>
      <c r="B33" s="152"/>
      <c r="C33" s="64"/>
      <c r="D33" s="152"/>
      <c r="E33" s="64"/>
      <c r="F33" s="152"/>
      <c r="G33" s="64"/>
      <c r="L33"/>
      <c r="M33" s="2">
        <v>31</v>
      </c>
      <c r="N33" s="2" t="e">
        <f ca="1">VLOOKUP("*"&amp;$N$2&amp;"*",OFFSET(Sheet6!$B$2:$F$113,O32,0),1,FALSE)</f>
        <v>#N/A</v>
      </c>
      <c r="O33" s="2" t="e">
        <f ca="1">VLOOKUP("*"&amp;$N$2&amp;"*",OFFSET(Sheet6!$B$2:$F$113,O32,0),5,FALSE)</f>
        <v>#N/A</v>
      </c>
    </row>
    <row r="34" spans="1:15">
      <c r="A34" s="64"/>
      <c r="B34" s="152"/>
      <c r="C34" s="64"/>
      <c r="D34" s="152"/>
      <c r="E34" s="64"/>
      <c r="F34" s="64"/>
      <c r="G34" s="64"/>
      <c r="L34"/>
      <c r="M34" s="2">
        <v>32</v>
      </c>
      <c r="N34" s="2" t="e">
        <f ca="1">VLOOKUP("*"&amp;$N$2&amp;"*",OFFSET(Sheet6!$B$2:$F$113,O33,0),1,FALSE)</f>
        <v>#N/A</v>
      </c>
      <c r="O34" s="2" t="e">
        <f ca="1">VLOOKUP("*"&amp;$N$2&amp;"*",OFFSET(Sheet6!$B$2:$F$113,O33,0),5,FALSE)</f>
        <v>#N/A</v>
      </c>
    </row>
    <row r="35" spans="1:15">
      <c r="A35" s="64"/>
      <c r="B35" s="152"/>
      <c r="C35" s="64"/>
      <c r="D35" s="152"/>
      <c r="E35" s="64"/>
      <c r="F35" s="64"/>
      <c r="G35" s="64"/>
      <c r="L35"/>
      <c r="M35" s="2">
        <v>33</v>
      </c>
      <c r="N35" s="2" t="e">
        <f ca="1">VLOOKUP("*"&amp;$N$2&amp;"*",OFFSET(Sheet6!$B$2:$F$113,O34,0),1,FALSE)</f>
        <v>#N/A</v>
      </c>
      <c r="O35" s="2" t="e">
        <f ca="1">VLOOKUP("*"&amp;$N$2&amp;"*",OFFSET(Sheet6!$B$2:$F$113,O34,0),5,FALSE)</f>
        <v>#N/A</v>
      </c>
    </row>
    <row r="36" spans="1:15">
      <c r="A36" s="64"/>
      <c r="B36" s="152"/>
      <c r="C36" s="64"/>
      <c r="D36" s="152"/>
      <c r="E36" s="64"/>
      <c r="F36" s="64"/>
      <c r="G36" s="64"/>
      <c r="L36"/>
      <c r="M36" s="2">
        <v>34</v>
      </c>
      <c r="N36" s="2" t="e">
        <f ca="1">VLOOKUP("*"&amp;$N$2&amp;"*",OFFSET(Sheet6!$B$2:$F$113,O35,0),1,FALSE)</f>
        <v>#N/A</v>
      </c>
      <c r="O36" s="2" t="e">
        <f ca="1">VLOOKUP("*"&amp;$N$2&amp;"*",OFFSET(Sheet6!$B$2:$F$113,O35,0),5,FALSE)</f>
        <v>#N/A</v>
      </c>
    </row>
    <row r="37" spans="1:15">
      <c r="A37" s="64"/>
      <c r="B37" s="152"/>
      <c r="C37" s="64"/>
      <c r="D37" s="152"/>
      <c r="E37" s="64"/>
      <c r="F37" s="64"/>
      <c r="G37" s="64"/>
      <c r="L37"/>
      <c r="M37" s="2">
        <v>35</v>
      </c>
      <c r="N37" s="2" t="e">
        <f ca="1">VLOOKUP("*"&amp;$N$2&amp;"*",OFFSET(Sheet6!$B$2:$F$113,O36,0),1,FALSE)</f>
        <v>#N/A</v>
      </c>
      <c r="O37" s="2" t="e">
        <f ca="1">VLOOKUP("*"&amp;$N$2&amp;"*",OFFSET(Sheet6!$B$2:$F$113,O36,0),5,FALSE)</f>
        <v>#N/A</v>
      </c>
    </row>
    <row r="38" spans="1:15">
      <c r="A38" s="64"/>
      <c r="B38" s="152"/>
      <c r="C38" s="64"/>
      <c r="D38" s="152"/>
      <c r="E38" s="64"/>
      <c r="F38" s="64"/>
      <c r="G38" s="64"/>
      <c r="L38"/>
      <c r="M38" s="2">
        <v>36</v>
      </c>
      <c r="N38" s="2" t="e">
        <f ca="1">VLOOKUP("*"&amp;$N$2&amp;"*",OFFSET(Sheet6!$B$2:$F$113,O37,0),1,FALSE)</f>
        <v>#N/A</v>
      </c>
      <c r="O38" s="2" t="e">
        <f ca="1">VLOOKUP("*"&amp;$N$2&amp;"*",OFFSET(Sheet6!$B$2:$F$113,O37,0),5,FALSE)</f>
        <v>#N/A</v>
      </c>
    </row>
    <row r="39" spans="1:15">
      <c r="A39" s="64"/>
      <c r="B39" s="152"/>
      <c r="C39" s="64"/>
      <c r="D39" s="152"/>
      <c r="E39" s="64"/>
      <c r="F39" s="64"/>
      <c r="G39" s="64"/>
      <c r="L39"/>
      <c r="M39" s="2">
        <v>37</v>
      </c>
      <c r="N39" s="2" t="e">
        <f ca="1">VLOOKUP("*"&amp;$N$2&amp;"*",OFFSET(Sheet6!$B$2:$F$113,O38,0),1,FALSE)</f>
        <v>#N/A</v>
      </c>
      <c r="O39" s="2" t="e">
        <f ca="1">VLOOKUP("*"&amp;$N$2&amp;"*",OFFSET(Sheet6!$B$2:$F$113,O38,0),5,FALSE)</f>
        <v>#N/A</v>
      </c>
    </row>
    <row r="40" spans="1:15">
      <c r="A40" s="64"/>
      <c r="B40" s="152"/>
      <c r="C40" s="64"/>
      <c r="D40" s="152"/>
      <c r="E40" s="64"/>
      <c r="F40" s="64"/>
      <c r="G40" s="64"/>
      <c r="L40"/>
      <c r="M40" s="2">
        <v>38</v>
      </c>
      <c r="N40" s="2" t="e">
        <f ca="1">VLOOKUP("*"&amp;$N$2&amp;"*",OFFSET(Sheet6!$B$2:$F$113,O39,0),1,FALSE)</f>
        <v>#N/A</v>
      </c>
      <c r="O40" s="2" t="e">
        <f ca="1">VLOOKUP("*"&amp;$N$2&amp;"*",OFFSET(Sheet6!$B$2:$F$113,O39,0),5,FALSE)</f>
        <v>#N/A</v>
      </c>
    </row>
    <row r="41" spans="1:15">
      <c r="A41" s="64"/>
      <c r="B41" s="152"/>
      <c r="C41" s="64"/>
      <c r="D41" s="152"/>
      <c r="E41" s="64"/>
      <c r="F41" s="64"/>
      <c r="G41" s="64"/>
      <c r="L41"/>
      <c r="M41" s="2">
        <v>39</v>
      </c>
      <c r="N41" s="2" t="e">
        <f ca="1">VLOOKUP("*"&amp;$N$2&amp;"*",OFFSET(Sheet6!$B$2:$F$113,O40,0),1,FALSE)</f>
        <v>#N/A</v>
      </c>
      <c r="O41" s="2" t="e">
        <f ca="1">VLOOKUP("*"&amp;$N$2&amp;"*",OFFSET(Sheet6!$B$2:$F$113,O40,0),5,FALSE)</f>
        <v>#N/A</v>
      </c>
    </row>
    <row r="42" spans="1:15">
      <c r="A42" s="64"/>
      <c r="B42" s="152"/>
      <c r="C42" s="64"/>
      <c r="D42" s="152"/>
      <c r="E42" s="64"/>
      <c r="F42" s="64"/>
      <c r="G42" s="64"/>
      <c r="L42"/>
      <c r="M42" s="2">
        <v>40</v>
      </c>
      <c r="N42" s="2" t="e">
        <f ca="1">VLOOKUP("*"&amp;$N$2&amp;"*",OFFSET(Sheet6!$B$2:$F$113,O41,0),1,FALSE)</f>
        <v>#N/A</v>
      </c>
      <c r="O42" s="2" t="e">
        <f ca="1">VLOOKUP("*"&amp;$N$2&amp;"*",OFFSET(Sheet6!$B$2:$F$113,O41,0),5,FALSE)</f>
        <v>#N/A</v>
      </c>
    </row>
    <row r="43" spans="1:15">
      <c r="A43" s="64"/>
      <c r="B43" s="152"/>
      <c r="C43" s="64"/>
      <c r="D43" s="152"/>
      <c r="E43" s="64"/>
      <c r="F43" s="64"/>
      <c r="G43" s="64"/>
      <c r="L43"/>
      <c r="M43" s="2">
        <v>41</v>
      </c>
      <c r="N43" s="2" t="e">
        <f ca="1">VLOOKUP("*"&amp;$N$2&amp;"*",OFFSET(Sheet6!$B$2:$F$113,O42,0),1,FALSE)</f>
        <v>#N/A</v>
      </c>
      <c r="O43" s="2" t="e">
        <f ca="1">VLOOKUP("*"&amp;$N$2&amp;"*",OFFSET(Sheet6!$B$2:$F$113,O42,0),5,FALSE)</f>
        <v>#N/A</v>
      </c>
    </row>
    <row r="44" spans="1:15">
      <c r="A44" s="64"/>
      <c r="B44" s="152"/>
      <c r="C44" s="64"/>
      <c r="D44" s="152"/>
      <c r="E44" s="64"/>
      <c r="L44"/>
      <c r="M44" s="2">
        <v>42</v>
      </c>
      <c r="N44" s="2" t="e">
        <f ca="1">VLOOKUP("*"&amp;$N$2&amp;"*",OFFSET(Sheet6!$B$2:$F$113,O43,0),1,FALSE)</f>
        <v>#N/A</v>
      </c>
      <c r="O44" s="2" t="e">
        <f ca="1">VLOOKUP("*"&amp;$N$2&amp;"*",OFFSET(Sheet6!$B$2:$F$113,O43,0),5,FALSE)</f>
        <v>#N/A</v>
      </c>
    </row>
    <row r="45" spans="1:15">
      <c r="L45"/>
      <c r="M45" s="2">
        <v>43</v>
      </c>
      <c r="N45" s="2" t="e">
        <f ca="1">VLOOKUP("*"&amp;$N$2&amp;"*",OFFSET(Sheet6!$B$2:$F$113,O44,0),1,FALSE)</f>
        <v>#N/A</v>
      </c>
      <c r="O45" s="2" t="e">
        <f ca="1">VLOOKUP("*"&amp;$N$2&amp;"*",OFFSET(Sheet6!$B$2:$F$113,O44,0),5,FALSE)</f>
        <v>#N/A</v>
      </c>
    </row>
    <row r="46" spans="1:15">
      <c r="L46"/>
      <c r="M46" s="2">
        <v>44</v>
      </c>
      <c r="N46" s="2" t="e">
        <f ca="1">VLOOKUP("*"&amp;$N$2&amp;"*",OFFSET(Sheet6!$B$2:$F$113,O45,0),1,FALSE)</f>
        <v>#N/A</v>
      </c>
      <c r="O46" s="2" t="e">
        <f ca="1">VLOOKUP("*"&amp;$N$2&amp;"*",OFFSET(Sheet6!$B$2:$F$113,O45,0),5,FALSE)</f>
        <v>#N/A</v>
      </c>
    </row>
    <row r="47" spans="1:15">
      <c r="L47"/>
      <c r="M47" s="2">
        <v>45</v>
      </c>
      <c r="N47" s="2" t="e">
        <f ca="1">VLOOKUP("*"&amp;$N$2&amp;"*",OFFSET(Sheet6!$B$2:$F$113,O46,0),1,FALSE)</f>
        <v>#N/A</v>
      </c>
      <c r="O47" s="2" t="e">
        <f ca="1">VLOOKUP("*"&amp;$N$2&amp;"*",OFFSET(Sheet6!$B$2:$F$113,O46,0),5,FALSE)</f>
        <v>#N/A</v>
      </c>
    </row>
    <row r="48" spans="1:15">
      <c r="L48"/>
      <c r="M48" s="2">
        <v>46</v>
      </c>
      <c r="N48" s="2" t="e">
        <f ca="1">VLOOKUP("*"&amp;$N$2&amp;"*",OFFSET(Sheet6!$B$2:$F$113,O47,0),1,FALSE)</f>
        <v>#N/A</v>
      </c>
      <c r="O48" s="2" t="e">
        <f ca="1">VLOOKUP("*"&amp;$N$2&amp;"*",OFFSET(Sheet6!$B$2:$F$113,O47,0),5,FALSE)</f>
        <v>#N/A</v>
      </c>
    </row>
    <row r="49" spans="12:15">
      <c r="L49"/>
      <c r="M49" s="2">
        <v>47</v>
      </c>
      <c r="N49" s="2" t="e">
        <f ca="1">VLOOKUP("*"&amp;$N$2&amp;"*",OFFSET(Sheet6!$B$2:$F$113,O48,0),1,FALSE)</f>
        <v>#N/A</v>
      </c>
      <c r="O49" s="2" t="e">
        <f ca="1">VLOOKUP("*"&amp;$N$2&amp;"*",OFFSET(Sheet6!$B$2:$F$113,O48,0),5,FALSE)</f>
        <v>#N/A</v>
      </c>
    </row>
    <row r="50" spans="12:15">
      <c r="L50"/>
      <c r="M50" s="2">
        <v>48</v>
      </c>
      <c r="N50" s="2" t="e">
        <f ca="1">VLOOKUP("*"&amp;$N$2&amp;"*",OFFSET(Sheet6!$B$2:$F$113,O49,0),1,FALSE)</f>
        <v>#N/A</v>
      </c>
      <c r="O50" s="2" t="e">
        <f ca="1">VLOOKUP("*"&amp;$N$2&amp;"*",OFFSET(Sheet6!$B$2:$F$113,O49,0),5,FALSE)</f>
        <v>#N/A</v>
      </c>
    </row>
    <row r="51" spans="12:15">
      <c r="L51"/>
    </row>
    <row r="52" spans="12:15">
      <c r="L52"/>
    </row>
    <row r="53" spans="12:15">
      <c r="L53"/>
    </row>
    <row r="54" spans="12:15">
      <c r="L54"/>
    </row>
    <row r="55" spans="12:15">
      <c r="L55"/>
    </row>
    <row r="56" spans="12:15">
      <c r="L56"/>
    </row>
    <row r="57" spans="12:15">
      <c r="L57"/>
    </row>
    <row r="58" spans="12:15">
      <c r="L58"/>
    </row>
    <row r="59" spans="12:15">
      <c r="L59"/>
    </row>
  </sheetData>
  <sheetProtection selectLockedCells="1"/>
  <mergeCells count="25">
    <mergeCell ref="A9:B9"/>
    <mergeCell ref="C9:E9"/>
    <mergeCell ref="C8:E8"/>
    <mergeCell ref="C3:E3"/>
    <mergeCell ref="A5:B5"/>
    <mergeCell ref="C4:E4"/>
    <mergeCell ref="C6:E6"/>
    <mergeCell ref="C7:E7"/>
    <mergeCell ref="A6:B6"/>
    <mergeCell ref="A7:B7"/>
    <mergeCell ref="A8:B8"/>
    <mergeCell ref="A4:B4"/>
    <mergeCell ref="C5:E5"/>
    <mergeCell ref="A10:B10"/>
    <mergeCell ref="A11:H11"/>
    <mergeCell ref="A12:D12"/>
    <mergeCell ref="E12:H12"/>
    <mergeCell ref="A13:D13"/>
    <mergeCell ref="E13:H13"/>
    <mergeCell ref="F4:J6"/>
    <mergeCell ref="A2:B2"/>
    <mergeCell ref="C2:E2"/>
    <mergeCell ref="F2:L2"/>
    <mergeCell ref="A3:B3"/>
    <mergeCell ref="F3:L3"/>
  </mergeCells>
  <phoneticPr fontId="3"/>
  <dataValidations count="8">
    <dataValidation imeMode="on" allowBlank="1" showInputMessage="1" showErrorMessage="1" sqref="B4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6:IX8 ST6:ST8 ACP6:ACP8 AML6:AML8 AWH6:AWH8 BGD6:BGD8 BPZ6:BPZ8 BZV6:BZV8 CJR6:CJR8 CTN6:CTN8 DDJ6:DDJ8 DNF6:DNF8 DXB6:DXB8 EGX6:EGX8 EQT6:EQT8 FAP6:FAP8 FKL6:FKL8 FUH6:FUH8 GED6:GED8 GNZ6:GNZ8 GXV6:GXV8 HHR6:HHR8 HRN6:HRN8 IBJ6:IBJ8 ILF6:ILF8 IVB6:IVB8 JEX6:JEX8 JOT6:JOT8 JYP6:JYP8 KIL6:KIL8 KSH6:KSH8 LCD6:LCD8 LLZ6:LLZ8 LVV6:LVV8 MFR6:MFR8 MPN6:MPN8 MZJ6:MZJ8 NJF6:NJF8 NTB6:NTB8 OCX6:OCX8 OMT6:OMT8 OWP6:OWP8 PGL6:PGL8 PQH6:PQH8 QAD6:QAD8 QJZ6:QJZ8 QTV6:QTV8 RDR6:RDR8 RNN6:RNN8 RXJ6:RXJ8 SHF6:SHF8 SRB6:SRB8 TAX6:TAX8 TKT6:TKT8 TUP6:TUP8 UEL6:UEL8 UOH6:UOH8 UYD6:UYD8 VHZ6:VHZ8 VRV6:VRV8 WBR6:WBR8 WLN6:WLN8 WVJ6:WVJ8 WVJ983047:WVJ983049 B65543:B65545 IX65543:IX65545 ST65543:ST65545 ACP65543:ACP65545 AML65543:AML65545 AWH65543:AWH65545 BGD65543:BGD65545 BPZ65543:BPZ65545 BZV65543:BZV65545 CJR65543:CJR65545 CTN65543:CTN65545 DDJ65543:DDJ65545 DNF65543:DNF65545 DXB65543:DXB65545 EGX65543:EGX65545 EQT65543:EQT65545 FAP65543:FAP65545 FKL65543:FKL65545 FUH65543:FUH65545 GED65543:GED65545 GNZ65543:GNZ65545 GXV65543:GXV65545 HHR65543:HHR65545 HRN65543:HRN65545 IBJ65543:IBJ65545 ILF65543:ILF65545 IVB65543:IVB65545 JEX65543:JEX65545 JOT65543:JOT65545 JYP65543:JYP65545 KIL65543:KIL65545 KSH65543:KSH65545 LCD65543:LCD65545 LLZ65543:LLZ65545 LVV65543:LVV65545 MFR65543:MFR65545 MPN65543:MPN65545 MZJ65543:MZJ65545 NJF65543:NJF65545 NTB65543:NTB65545 OCX65543:OCX65545 OMT65543:OMT65545 OWP65543:OWP65545 PGL65543:PGL65545 PQH65543:PQH65545 QAD65543:QAD65545 QJZ65543:QJZ65545 QTV65543:QTV65545 RDR65543:RDR65545 RNN65543:RNN65545 RXJ65543:RXJ65545 SHF65543:SHF65545 SRB65543:SRB65545 TAX65543:TAX65545 TKT65543:TKT65545 TUP65543:TUP65545 UEL65543:UEL65545 UOH65543:UOH65545 UYD65543:UYD65545 VHZ65543:VHZ65545 VRV65543:VRV65545 WBR65543:WBR65545 WLN65543:WLN65545 WVJ65543:WVJ65545 B131079:B131081 IX131079:IX131081 ST131079:ST131081 ACP131079:ACP131081 AML131079:AML131081 AWH131079:AWH131081 BGD131079:BGD131081 BPZ131079:BPZ131081 BZV131079:BZV131081 CJR131079:CJR131081 CTN131079:CTN131081 DDJ131079:DDJ131081 DNF131079:DNF131081 DXB131079:DXB131081 EGX131079:EGX131081 EQT131079:EQT131081 FAP131079:FAP131081 FKL131079:FKL131081 FUH131079:FUH131081 GED131079:GED131081 GNZ131079:GNZ131081 GXV131079:GXV131081 HHR131079:HHR131081 HRN131079:HRN131081 IBJ131079:IBJ131081 ILF131079:ILF131081 IVB131079:IVB131081 JEX131079:JEX131081 JOT131079:JOT131081 JYP131079:JYP131081 KIL131079:KIL131081 KSH131079:KSH131081 LCD131079:LCD131081 LLZ131079:LLZ131081 LVV131079:LVV131081 MFR131079:MFR131081 MPN131079:MPN131081 MZJ131079:MZJ131081 NJF131079:NJF131081 NTB131079:NTB131081 OCX131079:OCX131081 OMT131079:OMT131081 OWP131079:OWP131081 PGL131079:PGL131081 PQH131079:PQH131081 QAD131079:QAD131081 QJZ131079:QJZ131081 QTV131079:QTV131081 RDR131079:RDR131081 RNN131079:RNN131081 RXJ131079:RXJ131081 SHF131079:SHF131081 SRB131079:SRB131081 TAX131079:TAX131081 TKT131079:TKT131081 TUP131079:TUP131081 UEL131079:UEL131081 UOH131079:UOH131081 UYD131079:UYD131081 VHZ131079:VHZ131081 VRV131079:VRV131081 WBR131079:WBR131081 WLN131079:WLN131081 WVJ131079:WVJ131081 B196615:B196617 IX196615:IX196617 ST196615:ST196617 ACP196615:ACP196617 AML196615:AML196617 AWH196615:AWH196617 BGD196615:BGD196617 BPZ196615:BPZ196617 BZV196615:BZV196617 CJR196615:CJR196617 CTN196615:CTN196617 DDJ196615:DDJ196617 DNF196615:DNF196617 DXB196615:DXB196617 EGX196615:EGX196617 EQT196615:EQT196617 FAP196615:FAP196617 FKL196615:FKL196617 FUH196615:FUH196617 GED196615:GED196617 GNZ196615:GNZ196617 GXV196615:GXV196617 HHR196615:HHR196617 HRN196615:HRN196617 IBJ196615:IBJ196617 ILF196615:ILF196617 IVB196615:IVB196617 JEX196615:JEX196617 JOT196615:JOT196617 JYP196615:JYP196617 KIL196615:KIL196617 KSH196615:KSH196617 LCD196615:LCD196617 LLZ196615:LLZ196617 LVV196615:LVV196617 MFR196615:MFR196617 MPN196615:MPN196617 MZJ196615:MZJ196617 NJF196615:NJF196617 NTB196615:NTB196617 OCX196615:OCX196617 OMT196615:OMT196617 OWP196615:OWP196617 PGL196615:PGL196617 PQH196615:PQH196617 QAD196615:QAD196617 QJZ196615:QJZ196617 QTV196615:QTV196617 RDR196615:RDR196617 RNN196615:RNN196617 RXJ196615:RXJ196617 SHF196615:SHF196617 SRB196615:SRB196617 TAX196615:TAX196617 TKT196615:TKT196617 TUP196615:TUP196617 UEL196615:UEL196617 UOH196615:UOH196617 UYD196615:UYD196617 VHZ196615:VHZ196617 VRV196615:VRV196617 WBR196615:WBR196617 WLN196615:WLN196617 WVJ196615:WVJ196617 B262151:B262153 IX262151:IX262153 ST262151:ST262153 ACP262151:ACP262153 AML262151:AML262153 AWH262151:AWH262153 BGD262151:BGD262153 BPZ262151:BPZ262153 BZV262151:BZV262153 CJR262151:CJR262153 CTN262151:CTN262153 DDJ262151:DDJ262153 DNF262151:DNF262153 DXB262151:DXB262153 EGX262151:EGX262153 EQT262151:EQT262153 FAP262151:FAP262153 FKL262151:FKL262153 FUH262151:FUH262153 GED262151:GED262153 GNZ262151:GNZ262153 GXV262151:GXV262153 HHR262151:HHR262153 HRN262151:HRN262153 IBJ262151:IBJ262153 ILF262151:ILF262153 IVB262151:IVB262153 JEX262151:JEX262153 JOT262151:JOT262153 JYP262151:JYP262153 KIL262151:KIL262153 KSH262151:KSH262153 LCD262151:LCD262153 LLZ262151:LLZ262153 LVV262151:LVV262153 MFR262151:MFR262153 MPN262151:MPN262153 MZJ262151:MZJ262153 NJF262151:NJF262153 NTB262151:NTB262153 OCX262151:OCX262153 OMT262151:OMT262153 OWP262151:OWP262153 PGL262151:PGL262153 PQH262151:PQH262153 QAD262151:QAD262153 QJZ262151:QJZ262153 QTV262151:QTV262153 RDR262151:RDR262153 RNN262151:RNN262153 RXJ262151:RXJ262153 SHF262151:SHF262153 SRB262151:SRB262153 TAX262151:TAX262153 TKT262151:TKT262153 TUP262151:TUP262153 UEL262151:UEL262153 UOH262151:UOH262153 UYD262151:UYD262153 VHZ262151:VHZ262153 VRV262151:VRV262153 WBR262151:WBR262153 WLN262151:WLN262153 WVJ262151:WVJ262153 B327687:B327689 IX327687:IX327689 ST327687:ST327689 ACP327687:ACP327689 AML327687:AML327689 AWH327687:AWH327689 BGD327687:BGD327689 BPZ327687:BPZ327689 BZV327687:BZV327689 CJR327687:CJR327689 CTN327687:CTN327689 DDJ327687:DDJ327689 DNF327687:DNF327689 DXB327687:DXB327689 EGX327687:EGX327689 EQT327687:EQT327689 FAP327687:FAP327689 FKL327687:FKL327689 FUH327687:FUH327689 GED327687:GED327689 GNZ327687:GNZ327689 GXV327687:GXV327689 HHR327687:HHR327689 HRN327687:HRN327689 IBJ327687:IBJ327689 ILF327687:ILF327689 IVB327687:IVB327689 JEX327687:JEX327689 JOT327687:JOT327689 JYP327687:JYP327689 KIL327687:KIL327689 KSH327687:KSH327689 LCD327687:LCD327689 LLZ327687:LLZ327689 LVV327687:LVV327689 MFR327687:MFR327689 MPN327687:MPN327689 MZJ327687:MZJ327689 NJF327687:NJF327689 NTB327687:NTB327689 OCX327687:OCX327689 OMT327687:OMT327689 OWP327687:OWP327689 PGL327687:PGL327689 PQH327687:PQH327689 QAD327687:QAD327689 QJZ327687:QJZ327689 QTV327687:QTV327689 RDR327687:RDR327689 RNN327687:RNN327689 RXJ327687:RXJ327689 SHF327687:SHF327689 SRB327687:SRB327689 TAX327687:TAX327689 TKT327687:TKT327689 TUP327687:TUP327689 UEL327687:UEL327689 UOH327687:UOH327689 UYD327687:UYD327689 VHZ327687:VHZ327689 VRV327687:VRV327689 WBR327687:WBR327689 WLN327687:WLN327689 WVJ327687:WVJ327689 B393223:B393225 IX393223:IX393225 ST393223:ST393225 ACP393223:ACP393225 AML393223:AML393225 AWH393223:AWH393225 BGD393223:BGD393225 BPZ393223:BPZ393225 BZV393223:BZV393225 CJR393223:CJR393225 CTN393223:CTN393225 DDJ393223:DDJ393225 DNF393223:DNF393225 DXB393223:DXB393225 EGX393223:EGX393225 EQT393223:EQT393225 FAP393223:FAP393225 FKL393223:FKL393225 FUH393223:FUH393225 GED393223:GED393225 GNZ393223:GNZ393225 GXV393223:GXV393225 HHR393223:HHR393225 HRN393223:HRN393225 IBJ393223:IBJ393225 ILF393223:ILF393225 IVB393223:IVB393225 JEX393223:JEX393225 JOT393223:JOT393225 JYP393223:JYP393225 KIL393223:KIL393225 KSH393223:KSH393225 LCD393223:LCD393225 LLZ393223:LLZ393225 LVV393223:LVV393225 MFR393223:MFR393225 MPN393223:MPN393225 MZJ393223:MZJ393225 NJF393223:NJF393225 NTB393223:NTB393225 OCX393223:OCX393225 OMT393223:OMT393225 OWP393223:OWP393225 PGL393223:PGL393225 PQH393223:PQH393225 QAD393223:QAD393225 QJZ393223:QJZ393225 QTV393223:QTV393225 RDR393223:RDR393225 RNN393223:RNN393225 RXJ393223:RXJ393225 SHF393223:SHF393225 SRB393223:SRB393225 TAX393223:TAX393225 TKT393223:TKT393225 TUP393223:TUP393225 UEL393223:UEL393225 UOH393223:UOH393225 UYD393223:UYD393225 VHZ393223:VHZ393225 VRV393223:VRV393225 WBR393223:WBR393225 WLN393223:WLN393225 WVJ393223:WVJ393225 B458759:B458761 IX458759:IX458761 ST458759:ST458761 ACP458759:ACP458761 AML458759:AML458761 AWH458759:AWH458761 BGD458759:BGD458761 BPZ458759:BPZ458761 BZV458759:BZV458761 CJR458759:CJR458761 CTN458759:CTN458761 DDJ458759:DDJ458761 DNF458759:DNF458761 DXB458759:DXB458761 EGX458759:EGX458761 EQT458759:EQT458761 FAP458759:FAP458761 FKL458759:FKL458761 FUH458759:FUH458761 GED458759:GED458761 GNZ458759:GNZ458761 GXV458759:GXV458761 HHR458759:HHR458761 HRN458759:HRN458761 IBJ458759:IBJ458761 ILF458759:ILF458761 IVB458759:IVB458761 JEX458759:JEX458761 JOT458759:JOT458761 JYP458759:JYP458761 KIL458759:KIL458761 KSH458759:KSH458761 LCD458759:LCD458761 LLZ458759:LLZ458761 LVV458759:LVV458761 MFR458759:MFR458761 MPN458759:MPN458761 MZJ458759:MZJ458761 NJF458759:NJF458761 NTB458759:NTB458761 OCX458759:OCX458761 OMT458759:OMT458761 OWP458759:OWP458761 PGL458759:PGL458761 PQH458759:PQH458761 QAD458759:QAD458761 QJZ458759:QJZ458761 QTV458759:QTV458761 RDR458759:RDR458761 RNN458759:RNN458761 RXJ458759:RXJ458761 SHF458759:SHF458761 SRB458759:SRB458761 TAX458759:TAX458761 TKT458759:TKT458761 TUP458759:TUP458761 UEL458759:UEL458761 UOH458759:UOH458761 UYD458759:UYD458761 VHZ458759:VHZ458761 VRV458759:VRV458761 WBR458759:WBR458761 WLN458759:WLN458761 WVJ458759:WVJ458761 B524295:B524297 IX524295:IX524297 ST524295:ST524297 ACP524295:ACP524297 AML524295:AML524297 AWH524295:AWH524297 BGD524295:BGD524297 BPZ524295:BPZ524297 BZV524295:BZV524297 CJR524295:CJR524297 CTN524295:CTN524297 DDJ524295:DDJ524297 DNF524295:DNF524297 DXB524295:DXB524297 EGX524295:EGX524297 EQT524295:EQT524297 FAP524295:FAP524297 FKL524295:FKL524297 FUH524295:FUH524297 GED524295:GED524297 GNZ524295:GNZ524297 GXV524295:GXV524297 HHR524295:HHR524297 HRN524295:HRN524297 IBJ524295:IBJ524297 ILF524295:ILF524297 IVB524295:IVB524297 JEX524295:JEX524297 JOT524295:JOT524297 JYP524295:JYP524297 KIL524295:KIL524297 KSH524295:KSH524297 LCD524295:LCD524297 LLZ524295:LLZ524297 LVV524295:LVV524297 MFR524295:MFR524297 MPN524295:MPN524297 MZJ524295:MZJ524297 NJF524295:NJF524297 NTB524295:NTB524297 OCX524295:OCX524297 OMT524295:OMT524297 OWP524295:OWP524297 PGL524295:PGL524297 PQH524295:PQH524297 QAD524295:QAD524297 QJZ524295:QJZ524297 QTV524295:QTV524297 RDR524295:RDR524297 RNN524295:RNN524297 RXJ524295:RXJ524297 SHF524295:SHF524297 SRB524295:SRB524297 TAX524295:TAX524297 TKT524295:TKT524297 TUP524295:TUP524297 UEL524295:UEL524297 UOH524295:UOH524297 UYD524295:UYD524297 VHZ524295:VHZ524297 VRV524295:VRV524297 WBR524295:WBR524297 WLN524295:WLN524297 WVJ524295:WVJ524297 B589831:B589833 IX589831:IX589833 ST589831:ST589833 ACP589831:ACP589833 AML589831:AML589833 AWH589831:AWH589833 BGD589831:BGD589833 BPZ589831:BPZ589833 BZV589831:BZV589833 CJR589831:CJR589833 CTN589831:CTN589833 DDJ589831:DDJ589833 DNF589831:DNF589833 DXB589831:DXB589833 EGX589831:EGX589833 EQT589831:EQT589833 FAP589831:FAP589833 FKL589831:FKL589833 FUH589831:FUH589833 GED589831:GED589833 GNZ589831:GNZ589833 GXV589831:GXV589833 HHR589831:HHR589833 HRN589831:HRN589833 IBJ589831:IBJ589833 ILF589831:ILF589833 IVB589831:IVB589833 JEX589831:JEX589833 JOT589831:JOT589833 JYP589831:JYP589833 KIL589831:KIL589833 KSH589831:KSH589833 LCD589831:LCD589833 LLZ589831:LLZ589833 LVV589831:LVV589833 MFR589831:MFR589833 MPN589831:MPN589833 MZJ589831:MZJ589833 NJF589831:NJF589833 NTB589831:NTB589833 OCX589831:OCX589833 OMT589831:OMT589833 OWP589831:OWP589833 PGL589831:PGL589833 PQH589831:PQH589833 QAD589831:QAD589833 QJZ589831:QJZ589833 QTV589831:QTV589833 RDR589831:RDR589833 RNN589831:RNN589833 RXJ589831:RXJ589833 SHF589831:SHF589833 SRB589831:SRB589833 TAX589831:TAX589833 TKT589831:TKT589833 TUP589831:TUP589833 UEL589831:UEL589833 UOH589831:UOH589833 UYD589831:UYD589833 VHZ589831:VHZ589833 VRV589831:VRV589833 WBR589831:WBR589833 WLN589831:WLN589833 WVJ589831:WVJ589833 B655367:B655369 IX655367:IX655369 ST655367:ST655369 ACP655367:ACP655369 AML655367:AML655369 AWH655367:AWH655369 BGD655367:BGD655369 BPZ655367:BPZ655369 BZV655367:BZV655369 CJR655367:CJR655369 CTN655367:CTN655369 DDJ655367:DDJ655369 DNF655367:DNF655369 DXB655367:DXB655369 EGX655367:EGX655369 EQT655367:EQT655369 FAP655367:FAP655369 FKL655367:FKL655369 FUH655367:FUH655369 GED655367:GED655369 GNZ655367:GNZ655369 GXV655367:GXV655369 HHR655367:HHR655369 HRN655367:HRN655369 IBJ655367:IBJ655369 ILF655367:ILF655369 IVB655367:IVB655369 JEX655367:JEX655369 JOT655367:JOT655369 JYP655367:JYP655369 KIL655367:KIL655369 KSH655367:KSH655369 LCD655367:LCD655369 LLZ655367:LLZ655369 LVV655367:LVV655369 MFR655367:MFR655369 MPN655367:MPN655369 MZJ655367:MZJ655369 NJF655367:NJF655369 NTB655367:NTB655369 OCX655367:OCX655369 OMT655367:OMT655369 OWP655367:OWP655369 PGL655367:PGL655369 PQH655367:PQH655369 QAD655367:QAD655369 QJZ655367:QJZ655369 QTV655367:QTV655369 RDR655367:RDR655369 RNN655367:RNN655369 RXJ655367:RXJ655369 SHF655367:SHF655369 SRB655367:SRB655369 TAX655367:TAX655369 TKT655367:TKT655369 TUP655367:TUP655369 UEL655367:UEL655369 UOH655367:UOH655369 UYD655367:UYD655369 VHZ655367:VHZ655369 VRV655367:VRV655369 WBR655367:WBR655369 WLN655367:WLN655369 WVJ655367:WVJ655369 B720903:B720905 IX720903:IX720905 ST720903:ST720905 ACP720903:ACP720905 AML720903:AML720905 AWH720903:AWH720905 BGD720903:BGD720905 BPZ720903:BPZ720905 BZV720903:BZV720905 CJR720903:CJR720905 CTN720903:CTN720905 DDJ720903:DDJ720905 DNF720903:DNF720905 DXB720903:DXB720905 EGX720903:EGX720905 EQT720903:EQT720905 FAP720903:FAP720905 FKL720903:FKL720905 FUH720903:FUH720905 GED720903:GED720905 GNZ720903:GNZ720905 GXV720903:GXV720905 HHR720903:HHR720905 HRN720903:HRN720905 IBJ720903:IBJ720905 ILF720903:ILF720905 IVB720903:IVB720905 JEX720903:JEX720905 JOT720903:JOT720905 JYP720903:JYP720905 KIL720903:KIL720905 KSH720903:KSH720905 LCD720903:LCD720905 LLZ720903:LLZ720905 LVV720903:LVV720905 MFR720903:MFR720905 MPN720903:MPN720905 MZJ720903:MZJ720905 NJF720903:NJF720905 NTB720903:NTB720905 OCX720903:OCX720905 OMT720903:OMT720905 OWP720903:OWP720905 PGL720903:PGL720905 PQH720903:PQH720905 QAD720903:QAD720905 QJZ720903:QJZ720905 QTV720903:QTV720905 RDR720903:RDR720905 RNN720903:RNN720905 RXJ720903:RXJ720905 SHF720903:SHF720905 SRB720903:SRB720905 TAX720903:TAX720905 TKT720903:TKT720905 TUP720903:TUP720905 UEL720903:UEL720905 UOH720903:UOH720905 UYD720903:UYD720905 VHZ720903:VHZ720905 VRV720903:VRV720905 WBR720903:WBR720905 WLN720903:WLN720905 WVJ720903:WVJ720905 B786439:B786441 IX786439:IX786441 ST786439:ST786441 ACP786439:ACP786441 AML786439:AML786441 AWH786439:AWH786441 BGD786439:BGD786441 BPZ786439:BPZ786441 BZV786439:BZV786441 CJR786439:CJR786441 CTN786439:CTN786441 DDJ786439:DDJ786441 DNF786439:DNF786441 DXB786439:DXB786441 EGX786439:EGX786441 EQT786439:EQT786441 FAP786439:FAP786441 FKL786439:FKL786441 FUH786439:FUH786441 GED786439:GED786441 GNZ786439:GNZ786441 GXV786439:GXV786441 HHR786439:HHR786441 HRN786439:HRN786441 IBJ786439:IBJ786441 ILF786439:ILF786441 IVB786439:IVB786441 JEX786439:JEX786441 JOT786439:JOT786441 JYP786439:JYP786441 KIL786439:KIL786441 KSH786439:KSH786441 LCD786439:LCD786441 LLZ786439:LLZ786441 LVV786439:LVV786441 MFR786439:MFR786441 MPN786439:MPN786441 MZJ786439:MZJ786441 NJF786439:NJF786441 NTB786439:NTB786441 OCX786439:OCX786441 OMT786439:OMT786441 OWP786439:OWP786441 PGL786439:PGL786441 PQH786439:PQH786441 QAD786439:QAD786441 QJZ786439:QJZ786441 QTV786439:QTV786441 RDR786439:RDR786441 RNN786439:RNN786441 RXJ786439:RXJ786441 SHF786439:SHF786441 SRB786439:SRB786441 TAX786439:TAX786441 TKT786439:TKT786441 TUP786439:TUP786441 UEL786439:UEL786441 UOH786439:UOH786441 UYD786439:UYD786441 VHZ786439:VHZ786441 VRV786439:VRV786441 WBR786439:WBR786441 WLN786439:WLN786441 WVJ786439:WVJ786441 B851975:B851977 IX851975:IX851977 ST851975:ST851977 ACP851975:ACP851977 AML851975:AML851977 AWH851975:AWH851977 BGD851975:BGD851977 BPZ851975:BPZ851977 BZV851975:BZV851977 CJR851975:CJR851977 CTN851975:CTN851977 DDJ851975:DDJ851977 DNF851975:DNF851977 DXB851975:DXB851977 EGX851975:EGX851977 EQT851975:EQT851977 FAP851975:FAP851977 FKL851975:FKL851977 FUH851975:FUH851977 GED851975:GED851977 GNZ851975:GNZ851977 GXV851975:GXV851977 HHR851975:HHR851977 HRN851975:HRN851977 IBJ851975:IBJ851977 ILF851975:ILF851977 IVB851975:IVB851977 JEX851975:JEX851977 JOT851975:JOT851977 JYP851975:JYP851977 KIL851975:KIL851977 KSH851975:KSH851977 LCD851975:LCD851977 LLZ851975:LLZ851977 LVV851975:LVV851977 MFR851975:MFR851977 MPN851975:MPN851977 MZJ851975:MZJ851977 NJF851975:NJF851977 NTB851975:NTB851977 OCX851975:OCX851977 OMT851975:OMT851977 OWP851975:OWP851977 PGL851975:PGL851977 PQH851975:PQH851977 QAD851975:QAD851977 QJZ851975:QJZ851977 QTV851975:QTV851977 RDR851975:RDR851977 RNN851975:RNN851977 RXJ851975:RXJ851977 SHF851975:SHF851977 SRB851975:SRB851977 TAX851975:TAX851977 TKT851975:TKT851977 TUP851975:TUP851977 UEL851975:UEL851977 UOH851975:UOH851977 UYD851975:UYD851977 VHZ851975:VHZ851977 VRV851975:VRV851977 WBR851975:WBR851977 WLN851975:WLN851977 WVJ851975:WVJ851977 B917511:B917513 IX917511:IX917513 ST917511:ST917513 ACP917511:ACP917513 AML917511:AML917513 AWH917511:AWH917513 BGD917511:BGD917513 BPZ917511:BPZ917513 BZV917511:BZV917513 CJR917511:CJR917513 CTN917511:CTN917513 DDJ917511:DDJ917513 DNF917511:DNF917513 DXB917511:DXB917513 EGX917511:EGX917513 EQT917511:EQT917513 FAP917511:FAP917513 FKL917511:FKL917513 FUH917511:FUH917513 GED917511:GED917513 GNZ917511:GNZ917513 GXV917511:GXV917513 HHR917511:HHR917513 HRN917511:HRN917513 IBJ917511:IBJ917513 ILF917511:ILF917513 IVB917511:IVB917513 JEX917511:JEX917513 JOT917511:JOT917513 JYP917511:JYP917513 KIL917511:KIL917513 KSH917511:KSH917513 LCD917511:LCD917513 LLZ917511:LLZ917513 LVV917511:LVV917513 MFR917511:MFR917513 MPN917511:MPN917513 MZJ917511:MZJ917513 NJF917511:NJF917513 NTB917511:NTB917513 OCX917511:OCX917513 OMT917511:OMT917513 OWP917511:OWP917513 PGL917511:PGL917513 PQH917511:PQH917513 QAD917511:QAD917513 QJZ917511:QJZ917513 QTV917511:QTV917513 RDR917511:RDR917513 RNN917511:RNN917513 RXJ917511:RXJ917513 SHF917511:SHF917513 SRB917511:SRB917513 TAX917511:TAX917513 TKT917511:TKT917513 TUP917511:TUP917513 UEL917511:UEL917513 UOH917511:UOH917513 UYD917511:UYD917513 VHZ917511:VHZ917513 VRV917511:VRV917513 WBR917511:WBR917513 WLN917511:WLN917513 WVJ917511:WVJ917513 B983047:B983049 IX983047:IX983049 ST983047:ST983049 ACP983047:ACP983049 AML983047:AML983049 AWH983047:AWH983049 BGD983047:BGD983049 BPZ983047:BPZ983049 BZV983047:BZV983049 CJR983047:CJR983049 CTN983047:CTN983049 DDJ983047:DDJ983049 DNF983047:DNF983049 DXB983047:DXB983049 EGX983047:EGX983049 EQT983047:EQT983049 FAP983047:FAP983049 FKL983047:FKL983049 FUH983047:FUH983049 GED983047:GED983049 GNZ983047:GNZ983049 GXV983047:GXV983049 HHR983047:HHR983049 HRN983047:HRN983049 IBJ983047:IBJ983049 ILF983047:ILF983049 IVB983047:IVB983049 JEX983047:JEX983049 JOT983047:JOT983049 JYP983047:JYP983049 KIL983047:KIL983049 KSH983047:KSH983049 LCD983047:LCD983049 LLZ983047:LLZ983049 LVV983047:LVV983049 MFR983047:MFR983049 MPN983047:MPN983049 MZJ983047:MZJ983049 NJF983047:NJF983049 NTB983047:NTB983049 OCX983047:OCX983049 OMT983047:OMT983049 OWP983047:OWP983049 PGL983047:PGL983049 PQH983047:PQH983049 QAD983047:QAD983049 QJZ983047:QJZ983049 QTV983047:QTV983049 RDR983047:RDR983049 RNN983047:RNN983049 RXJ983047:RXJ983049 SHF983047:SHF983049 SRB983047:SRB983049 TAX983047:TAX983049 TKT983047:TKT983049 TUP983047:TUP983049 UEL983047:UEL983049 UOH983047:UOH983049 UYD983047:UYD983049 VHZ983047:VHZ983049 VRV983047:VRV983049 WBR983047:WBR983049 WLN983047:WLN983049 B6:B9"/>
    <dataValidation imeMode="off" allowBlank="1" showInputMessage="1" showErrorMessage="1" sqref="IY8:JA8 SU8:SW8 ACQ8:ACS8 AMM8:AMO8 AWI8:AWK8 BGE8:BGG8 BQA8:BQC8 BZW8:BZY8 CJS8:CJU8 CTO8:CTQ8 DDK8:DDM8 DNG8:DNI8 DXC8:DXE8 EGY8:EHA8 EQU8:EQW8 FAQ8:FAS8 FKM8:FKO8 FUI8:FUK8 GEE8:GEG8 GOA8:GOC8 GXW8:GXY8 HHS8:HHU8 HRO8:HRQ8 IBK8:IBM8 ILG8:ILI8 IVC8:IVE8 JEY8:JFA8 JOU8:JOW8 JYQ8:JYS8 KIM8:KIO8 KSI8:KSK8 LCE8:LCG8 LMA8:LMC8 LVW8:LVY8 MFS8:MFU8 MPO8:MPQ8 MZK8:MZM8 NJG8:NJI8 NTC8:NTE8 OCY8:ODA8 OMU8:OMW8 OWQ8:OWS8 PGM8:PGO8 PQI8:PQK8 QAE8:QAG8 QKA8:QKC8 QTW8:QTY8 RDS8:RDU8 RNO8:RNQ8 RXK8:RXM8 SHG8:SHI8 SRC8:SRE8 TAY8:TBA8 TKU8:TKW8 TUQ8:TUS8 UEM8:UEO8 UOI8:UOK8 UYE8:UYG8 VIA8:VIC8 VRW8:VRY8 WBS8:WBU8 WLO8:WLQ8 WVK8:WVM8 WVK983049:WVM983049 C65545:E65545 IY65545:JA65545 SU65545:SW65545 ACQ65545:ACS65545 AMM65545:AMO65545 AWI65545:AWK65545 BGE65545:BGG65545 BQA65545:BQC65545 BZW65545:BZY65545 CJS65545:CJU65545 CTO65545:CTQ65545 DDK65545:DDM65545 DNG65545:DNI65545 DXC65545:DXE65545 EGY65545:EHA65545 EQU65545:EQW65545 FAQ65545:FAS65545 FKM65545:FKO65545 FUI65545:FUK65545 GEE65545:GEG65545 GOA65545:GOC65545 GXW65545:GXY65545 HHS65545:HHU65545 HRO65545:HRQ65545 IBK65545:IBM65545 ILG65545:ILI65545 IVC65545:IVE65545 JEY65545:JFA65545 JOU65545:JOW65545 JYQ65545:JYS65545 KIM65545:KIO65545 KSI65545:KSK65545 LCE65545:LCG65545 LMA65545:LMC65545 LVW65545:LVY65545 MFS65545:MFU65545 MPO65545:MPQ65545 MZK65545:MZM65545 NJG65545:NJI65545 NTC65545:NTE65545 OCY65545:ODA65545 OMU65545:OMW65545 OWQ65545:OWS65545 PGM65545:PGO65545 PQI65545:PQK65545 QAE65545:QAG65545 QKA65545:QKC65545 QTW65545:QTY65545 RDS65545:RDU65545 RNO65545:RNQ65545 RXK65545:RXM65545 SHG65545:SHI65545 SRC65545:SRE65545 TAY65545:TBA65545 TKU65545:TKW65545 TUQ65545:TUS65545 UEM65545:UEO65545 UOI65545:UOK65545 UYE65545:UYG65545 VIA65545:VIC65545 VRW65545:VRY65545 WBS65545:WBU65545 WLO65545:WLQ65545 WVK65545:WVM65545 C131081:E131081 IY131081:JA131081 SU131081:SW131081 ACQ131081:ACS131081 AMM131081:AMO131081 AWI131081:AWK131081 BGE131081:BGG131081 BQA131081:BQC131081 BZW131081:BZY131081 CJS131081:CJU131081 CTO131081:CTQ131081 DDK131081:DDM131081 DNG131081:DNI131081 DXC131081:DXE131081 EGY131081:EHA131081 EQU131081:EQW131081 FAQ131081:FAS131081 FKM131081:FKO131081 FUI131081:FUK131081 GEE131081:GEG131081 GOA131081:GOC131081 GXW131081:GXY131081 HHS131081:HHU131081 HRO131081:HRQ131081 IBK131081:IBM131081 ILG131081:ILI131081 IVC131081:IVE131081 JEY131081:JFA131081 JOU131081:JOW131081 JYQ131081:JYS131081 KIM131081:KIO131081 KSI131081:KSK131081 LCE131081:LCG131081 LMA131081:LMC131081 LVW131081:LVY131081 MFS131081:MFU131081 MPO131081:MPQ131081 MZK131081:MZM131081 NJG131081:NJI131081 NTC131081:NTE131081 OCY131081:ODA131081 OMU131081:OMW131081 OWQ131081:OWS131081 PGM131081:PGO131081 PQI131081:PQK131081 QAE131081:QAG131081 QKA131081:QKC131081 QTW131081:QTY131081 RDS131081:RDU131081 RNO131081:RNQ131081 RXK131081:RXM131081 SHG131081:SHI131081 SRC131081:SRE131081 TAY131081:TBA131081 TKU131081:TKW131081 TUQ131081:TUS131081 UEM131081:UEO131081 UOI131081:UOK131081 UYE131081:UYG131081 VIA131081:VIC131081 VRW131081:VRY131081 WBS131081:WBU131081 WLO131081:WLQ131081 WVK131081:WVM131081 C196617:E196617 IY196617:JA196617 SU196617:SW196617 ACQ196617:ACS196617 AMM196617:AMO196617 AWI196617:AWK196617 BGE196617:BGG196617 BQA196617:BQC196617 BZW196617:BZY196617 CJS196617:CJU196617 CTO196617:CTQ196617 DDK196617:DDM196617 DNG196617:DNI196617 DXC196617:DXE196617 EGY196617:EHA196617 EQU196617:EQW196617 FAQ196617:FAS196617 FKM196617:FKO196617 FUI196617:FUK196617 GEE196617:GEG196617 GOA196617:GOC196617 GXW196617:GXY196617 HHS196617:HHU196617 HRO196617:HRQ196617 IBK196617:IBM196617 ILG196617:ILI196617 IVC196617:IVE196617 JEY196617:JFA196617 JOU196617:JOW196617 JYQ196617:JYS196617 KIM196617:KIO196617 KSI196617:KSK196617 LCE196617:LCG196617 LMA196617:LMC196617 LVW196617:LVY196617 MFS196617:MFU196617 MPO196617:MPQ196617 MZK196617:MZM196617 NJG196617:NJI196617 NTC196617:NTE196617 OCY196617:ODA196617 OMU196617:OMW196617 OWQ196617:OWS196617 PGM196617:PGO196617 PQI196617:PQK196617 QAE196617:QAG196617 QKA196617:QKC196617 QTW196617:QTY196617 RDS196617:RDU196617 RNO196617:RNQ196617 RXK196617:RXM196617 SHG196617:SHI196617 SRC196617:SRE196617 TAY196617:TBA196617 TKU196617:TKW196617 TUQ196617:TUS196617 UEM196617:UEO196617 UOI196617:UOK196617 UYE196617:UYG196617 VIA196617:VIC196617 VRW196617:VRY196617 WBS196617:WBU196617 WLO196617:WLQ196617 WVK196617:WVM196617 C262153:E262153 IY262153:JA262153 SU262153:SW262153 ACQ262153:ACS262153 AMM262153:AMO262153 AWI262153:AWK262153 BGE262153:BGG262153 BQA262153:BQC262153 BZW262153:BZY262153 CJS262153:CJU262153 CTO262153:CTQ262153 DDK262153:DDM262153 DNG262153:DNI262153 DXC262153:DXE262153 EGY262153:EHA262153 EQU262153:EQW262153 FAQ262153:FAS262153 FKM262153:FKO262153 FUI262153:FUK262153 GEE262153:GEG262153 GOA262153:GOC262153 GXW262153:GXY262153 HHS262153:HHU262153 HRO262153:HRQ262153 IBK262153:IBM262153 ILG262153:ILI262153 IVC262153:IVE262153 JEY262153:JFA262153 JOU262153:JOW262153 JYQ262153:JYS262153 KIM262153:KIO262153 KSI262153:KSK262153 LCE262153:LCG262153 LMA262153:LMC262153 LVW262153:LVY262153 MFS262153:MFU262153 MPO262153:MPQ262153 MZK262153:MZM262153 NJG262153:NJI262153 NTC262153:NTE262153 OCY262153:ODA262153 OMU262153:OMW262153 OWQ262153:OWS262153 PGM262153:PGO262153 PQI262153:PQK262153 QAE262153:QAG262153 QKA262153:QKC262153 QTW262153:QTY262153 RDS262153:RDU262153 RNO262153:RNQ262153 RXK262153:RXM262153 SHG262153:SHI262153 SRC262153:SRE262153 TAY262153:TBA262153 TKU262153:TKW262153 TUQ262153:TUS262153 UEM262153:UEO262153 UOI262153:UOK262153 UYE262153:UYG262153 VIA262153:VIC262153 VRW262153:VRY262153 WBS262153:WBU262153 WLO262153:WLQ262153 WVK262153:WVM262153 C327689:E327689 IY327689:JA327689 SU327689:SW327689 ACQ327689:ACS327689 AMM327689:AMO327689 AWI327689:AWK327689 BGE327689:BGG327689 BQA327689:BQC327689 BZW327689:BZY327689 CJS327689:CJU327689 CTO327689:CTQ327689 DDK327689:DDM327689 DNG327689:DNI327689 DXC327689:DXE327689 EGY327689:EHA327689 EQU327689:EQW327689 FAQ327689:FAS327689 FKM327689:FKO327689 FUI327689:FUK327689 GEE327689:GEG327689 GOA327689:GOC327689 GXW327689:GXY327689 HHS327689:HHU327689 HRO327689:HRQ327689 IBK327689:IBM327689 ILG327689:ILI327689 IVC327689:IVE327689 JEY327689:JFA327689 JOU327689:JOW327689 JYQ327689:JYS327689 KIM327689:KIO327689 KSI327689:KSK327689 LCE327689:LCG327689 LMA327689:LMC327689 LVW327689:LVY327689 MFS327689:MFU327689 MPO327689:MPQ327689 MZK327689:MZM327689 NJG327689:NJI327689 NTC327689:NTE327689 OCY327689:ODA327689 OMU327689:OMW327689 OWQ327689:OWS327689 PGM327689:PGO327689 PQI327689:PQK327689 QAE327689:QAG327689 QKA327689:QKC327689 QTW327689:QTY327689 RDS327689:RDU327689 RNO327689:RNQ327689 RXK327689:RXM327689 SHG327689:SHI327689 SRC327689:SRE327689 TAY327689:TBA327689 TKU327689:TKW327689 TUQ327689:TUS327689 UEM327689:UEO327689 UOI327689:UOK327689 UYE327689:UYG327689 VIA327689:VIC327689 VRW327689:VRY327689 WBS327689:WBU327689 WLO327689:WLQ327689 WVK327689:WVM327689 C393225:E393225 IY393225:JA393225 SU393225:SW393225 ACQ393225:ACS393225 AMM393225:AMO393225 AWI393225:AWK393225 BGE393225:BGG393225 BQA393225:BQC393225 BZW393225:BZY393225 CJS393225:CJU393225 CTO393225:CTQ393225 DDK393225:DDM393225 DNG393225:DNI393225 DXC393225:DXE393225 EGY393225:EHA393225 EQU393225:EQW393225 FAQ393225:FAS393225 FKM393225:FKO393225 FUI393225:FUK393225 GEE393225:GEG393225 GOA393225:GOC393225 GXW393225:GXY393225 HHS393225:HHU393225 HRO393225:HRQ393225 IBK393225:IBM393225 ILG393225:ILI393225 IVC393225:IVE393225 JEY393225:JFA393225 JOU393225:JOW393225 JYQ393225:JYS393225 KIM393225:KIO393225 KSI393225:KSK393225 LCE393225:LCG393225 LMA393225:LMC393225 LVW393225:LVY393225 MFS393225:MFU393225 MPO393225:MPQ393225 MZK393225:MZM393225 NJG393225:NJI393225 NTC393225:NTE393225 OCY393225:ODA393225 OMU393225:OMW393225 OWQ393225:OWS393225 PGM393225:PGO393225 PQI393225:PQK393225 QAE393225:QAG393225 QKA393225:QKC393225 QTW393225:QTY393225 RDS393225:RDU393225 RNO393225:RNQ393225 RXK393225:RXM393225 SHG393225:SHI393225 SRC393225:SRE393225 TAY393225:TBA393225 TKU393225:TKW393225 TUQ393225:TUS393225 UEM393225:UEO393225 UOI393225:UOK393225 UYE393225:UYG393225 VIA393225:VIC393225 VRW393225:VRY393225 WBS393225:WBU393225 WLO393225:WLQ393225 WVK393225:WVM393225 C458761:E458761 IY458761:JA458761 SU458761:SW458761 ACQ458761:ACS458761 AMM458761:AMO458761 AWI458761:AWK458761 BGE458761:BGG458761 BQA458761:BQC458761 BZW458761:BZY458761 CJS458761:CJU458761 CTO458761:CTQ458761 DDK458761:DDM458761 DNG458761:DNI458761 DXC458761:DXE458761 EGY458761:EHA458761 EQU458761:EQW458761 FAQ458761:FAS458761 FKM458761:FKO458761 FUI458761:FUK458761 GEE458761:GEG458761 GOA458761:GOC458761 GXW458761:GXY458761 HHS458761:HHU458761 HRO458761:HRQ458761 IBK458761:IBM458761 ILG458761:ILI458761 IVC458761:IVE458761 JEY458761:JFA458761 JOU458761:JOW458761 JYQ458761:JYS458761 KIM458761:KIO458761 KSI458761:KSK458761 LCE458761:LCG458761 LMA458761:LMC458761 LVW458761:LVY458761 MFS458761:MFU458761 MPO458761:MPQ458761 MZK458761:MZM458761 NJG458761:NJI458761 NTC458761:NTE458761 OCY458761:ODA458761 OMU458761:OMW458761 OWQ458761:OWS458761 PGM458761:PGO458761 PQI458761:PQK458761 QAE458761:QAG458761 QKA458761:QKC458761 QTW458761:QTY458761 RDS458761:RDU458761 RNO458761:RNQ458761 RXK458761:RXM458761 SHG458761:SHI458761 SRC458761:SRE458761 TAY458761:TBA458761 TKU458761:TKW458761 TUQ458761:TUS458761 UEM458761:UEO458761 UOI458761:UOK458761 UYE458761:UYG458761 VIA458761:VIC458761 VRW458761:VRY458761 WBS458761:WBU458761 WLO458761:WLQ458761 WVK458761:WVM458761 C524297:E524297 IY524297:JA524297 SU524297:SW524297 ACQ524297:ACS524297 AMM524297:AMO524297 AWI524297:AWK524297 BGE524297:BGG524297 BQA524297:BQC524297 BZW524297:BZY524297 CJS524297:CJU524297 CTO524297:CTQ524297 DDK524297:DDM524297 DNG524297:DNI524297 DXC524297:DXE524297 EGY524297:EHA524297 EQU524297:EQW524297 FAQ524297:FAS524297 FKM524297:FKO524297 FUI524297:FUK524297 GEE524297:GEG524297 GOA524297:GOC524297 GXW524297:GXY524297 HHS524297:HHU524297 HRO524297:HRQ524297 IBK524297:IBM524297 ILG524297:ILI524297 IVC524297:IVE524297 JEY524297:JFA524297 JOU524297:JOW524297 JYQ524297:JYS524297 KIM524297:KIO524297 KSI524297:KSK524297 LCE524297:LCG524297 LMA524297:LMC524297 LVW524297:LVY524297 MFS524297:MFU524297 MPO524297:MPQ524297 MZK524297:MZM524297 NJG524297:NJI524297 NTC524297:NTE524297 OCY524297:ODA524297 OMU524297:OMW524297 OWQ524297:OWS524297 PGM524297:PGO524297 PQI524297:PQK524297 QAE524297:QAG524297 QKA524297:QKC524297 QTW524297:QTY524297 RDS524297:RDU524297 RNO524297:RNQ524297 RXK524297:RXM524297 SHG524297:SHI524297 SRC524297:SRE524297 TAY524297:TBA524297 TKU524297:TKW524297 TUQ524297:TUS524297 UEM524297:UEO524297 UOI524297:UOK524297 UYE524297:UYG524297 VIA524297:VIC524297 VRW524297:VRY524297 WBS524297:WBU524297 WLO524297:WLQ524297 WVK524297:WVM524297 C589833:E589833 IY589833:JA589833 SU589833:SW589833 ACQ589833:ACS589833 AMM589833:AMO589833 AWI589833:AWK589833 BGE589833:BGG589833 BQA589833:BQC589833 BZW589833:BZY589833 CJS589833:CJU589833 CTO589833:CTQ589833 DDK589833:DDM589833 DNG589833:DNI589833 DXC589833:DXE589833 EGY589833:EHA589833 EQU589833:EQW589833 FAQ589833:FAS589833 FKM589833:FKO589833 FUI589833:FUK589833 GEE589833:GEG589833 GOA589833:GOC589833 GXW589833:GXY589833 HHS589833:HHU589833 HRO589833:HRQ589833 IBK589833:IBM589833 ILG589833:ILI589833 IVC589833:IVE589833 JEY589833:JFA589833 JOU589833:JOW589833 JYQ589833:JYS589833 KIM589833:KIO589833 KSI589833:KSK589833 LCE589833:LCG589833 LMA589833:LMC589833 LVW589833:LVY589833 MFS589833:MFU589833 MPO589833:MPQ589833 MZK589833:MZM589833 NJG589833:NJI589833 NTC589833:NTE589833 OCY589833:ODA589833 OMU589833:OMW589833 OWQ589833:OWS589833 PGM589833:PGO589833 PQI589833:PQK589833 QAE589833:QAG589833 QKA589833:QKC589833 QTW589833:QTY589833 RDS589833:RDU589833 RNO589833:RNQ589833 RXK589833:RXM589833 SHG589833:SHI589833 SRC589833:SRE589833 TAY589833:TBA589833 TKU589833:TKW589833 TUQ589833:TUS589833 UEM589833:UEO589833 UOI589833:UOK589833 UYE589833:UYG589833 VIA589833:VIC589833 VRW589833:VRY589833 WBS589833:WBU589833 WLO589833:WLQ589833 WVK589833:WVM589833 C655369:E655369 IY655369:JA655369 SU655369:SW655369 ACQ655369:ACS655369 AMM655369:AMO655369 AWI655369:AWK655369 BGE655369:BGG655369 BQA655369:BQC655369 BZW655369:BZY655369 CJS655369:CJU655369 CTO655369:CTQ655369 DDK655369:DDM655369 DNG655369:DNI655369 DXC655369:DXE655369 EGY655369:EHA655369 EQU655369:EQW655369 FAQ655369:FAS655369 FKM655369:FKO655369 FUI655369:FUK655369 GEE655369:GEG655369 GOA655369:GOC655369 GXW655369:GXY655369 HHS655369:HHU655369 HRO655369:HRQ655369 IBK655369:IBM655369 ILG655369:ILI655369 IVC655369:IVE655369 JEY655369:JFA655369 JOU655369:JOW655369 JYQ655369:JYS655369 KIM655369:KIO655369 KSI655369:KSK655369 LCE655369:LCG655369 LMA655369:LMC655369 LVW655369:LVY655369 MFS655369:MFU655369 MPO655369:MPQ655369 MZK655369:MZM655369 NJG655369:NJI655369 NTC655369:NTE655369 OCY655369:ODA655369 OMU655369:OMW655369 OWQ655369:OWS655369 PGM655369:PGO655369 PQI655369:PQK655369 QAE655369:QAG655369 QKA655369:QKC655369 QTW655369:QTY655369 RDS655369:RDU655369 RNO655369:RNQ655369 RXK655369:RXM655369 SHG655369:SHI655369 SRC655369:SRE655369 TAY655369:TBA655369 TKU655369:TKW655369 TUQ655369:TUS655369 UEM655369:UEO655369 UOI655369:UOK655369 UYE655369:UYG655369 VIA655369:VIC655369 VRW655369:VRY655369 WBS655369:WBU655369 WLO655369:WLQ655369 WVK655369:WVM655369 C720905:E720905 IY720905:JA720905 SU720905:SW720905 ACQ720905:ACS720905 AMM720905:AMO720905 AWI720905:AWK720905 BGE720905:BGG720905 BQA720905:BQC720905 BZW720905:BZY720905 CJS720905:CJU720905 CTO720905:CTQ720905 DDK720905:DDM720905 DNG720905:DNI720905 DXC720905:DXE720905 EGY720905:EHA720905 EQU720905:EQW720905 FAQ720905:FAS720905 FKM720905:FKO720905 FUI720905:FUK720905 GEE720905:GEG720905 GOA720905:GOC720905 GXW720905:GXY720905 HHS720905:HHU720905 HRO720905:HRQ720905 IBK720905:IBM720905 ILG720905:ILI720905 IVC720905:IVE720905 JEY720905:JFA720905 JOU720905:JOW720905 JYQ720905:JYS720905 KIM720905:KIO720905 KSI720905:KSK720905 LCE720905:LCG720905 LMA720905:LMC720905 LVW720905:LVY720905 MFS720905:MFU720905 MPO720905:MPQ720905 MZK720905:MZM720905 NJG720905:NJI720905 NTC720905:NTE720905 OCY720905:ODA720905 OMU720905:OMW720905 OWQ720905:OWS720905 PGM720905:PGO720905 PQI720905:PQK720905 QAE720905:QAG720905 QKA720905:QKC720905 QTW720905:QTY720905 RDS720905:RDU720905 RNO720905:RNQ720905 RXK720905:RXM720905 SHG720905:SHI720905 SRC720905:SRE720905 TAY720905:TBA720905 TKU720905:TKW720905 TUQ720905:TUS720905 UEM720905:UEO720905 UOI720905:UOK720905 UYE720905:UYG720905 VIA720905:VIC720905 VRW720905:VRY720905 WBS720905:WBU720905 WLO720905:WLQ720905 WVK720905:WVM720905 C786441:E786441 IY786441:JA786441 SU786441:SW786441 ACQ786441:ACS786441 AMM786441:AMO786441 AWI786441:AWK786441 BGE786441:BGG786441 BQA786441:BQC786441 BZW786441:BZY786441 CJS786441:CJU786441 CTO786441:CTQ786441 DDK786441:DDM786441 DNG786441:DNI786441 DXC786441:DXE786441 EGY786441:EHA786441 EQU786441:EQW786441 FAQ786441:FAS786441 FKM786441:FKO786441 FUI786441:FUK786441 GEE786441:GEG786441 GOA786441:GOC786441 GXW786441:GXY786441 HHS786441:HHU786441 HRO786441:HRQ786441 IBK786441:IBM786441 ILG786441:ILI786441 IVC786441:IVE786441 JEY786441:JFA786441 JOU786441:JOW786441 JYQ786441:JYS786441 KIM786441:KIO786441 KSI786441:KSK786441 LCE786441:LCG786441 LMA786441:LMC786441 LVW786441:LVY786441 MFS786441:MFU786441 MPO786441:MPQ786441 MZK786441:MZM786441 NJG786441:NJI786441 NTC786441:NTE786441 OCY786441:ODA786441 OMU786441:OMW786441 OWQ786441:OWS786441 PGM786441:PGO786441 PQI786441:PQK786441 QAE786441:QAG786441 QKA786441:QKC786441 QTW786441:QTY786441 RDS786441:RDU786441 RNO786441:RNQ786441 RXK786441:RXM786441 SHG786441:SHI786441 SRC786441:SRE786441 TAY786441:TBA786441 TKU786441:TKW786441 TUQ786441:TUS786441 UEM786441:UEO786441 UOI786441:UOK786441 UYE786441:UYG786441 VIA786441:VIC786441 VRW786441:VRY786441 WBS786441:WBU786441 WLO786441:WLQ786441 WVK786441:WVM786441 C851977:E851977 IY851977:JA851977 SU851977:SW851977 ACQ851977:ACS851977 AMM851977:AMO851977 AWI851977:AWK851977 BGE851977:BGG851977 BQA851977:BQC851977 BZW851977:BZY851977 CJS851977:CJU851977 CTO851977:CTQ851977 DDK851977:DDM851977 DNG851977:DNI851977 DXC851977:DXE851977 EGY851977:EHA851977 EQU851977:EQW851977 FAQ851977:FAS851977 FKM851977:FKO851977 FUI851977:FUK851977 GEE851977:GEG851977 GOA851977:GOC851977 GXW851977:GXY851977 HHS851977:HHU851977 HRO851977:HRQ851977 IBK851977:IBM851977 ILG851977:ILI851977 IVC851977:IVE851977 JEY851977:JFA851977 JOU851977:JOW851977 JYQ851977:JYS851977 KIM851977:KIO851977 KSI851977:KSK851977 LCE851977:LCG851977 LMA851977:LMC851977 LVW851977:LVY851977 MFS851977:MFU851977 MPO851977:MPQ851977 MZK851977:MZM851977 NJG851977:NJI851977 NTC851977:NTE851977 OCY851977:ODA851977 OMU851977:OMW851977 OWQ851977:OWS851977 PGM851977:PGO851977 PQI851977:PQK851977 QAE851977:QAG851977 QKA851977:QKC851977 QTW851977:QTY851977 RDS851977:RDU851977 RNO851977:RNQ851977 RXK851977:RXM851977 SHG851977:SHI851977 SRC851977:SRE851977 TAY851977:TBA851977 TKU851977:TKW851977 TUQ851977:TUS851977 UEM851977:UEO851977 UOI851977:UOK851977 UYE851977:UYG851977 VIA851977:VIC851977 VRW851977:VRY851977 WBS851977:WBU851977 WLO851977:WLQ851977 WVK851977:WVM851977 C917513:E917513 IY917513:JA917513 SU917513:SW917513 ACQ917513:ACS917513 AMM917513:AMO917513 AWI917513:AWK917513 BGE917513:BGG917513 BQA917513:BQC917513 BZW917513:BZY917513 CJS917513:CJU917513 CTO917513:CTQ917513 DDK917513:DDM917513 DNG917513:DNI917513 DXC917513:DXE917513 EGY917513:EHA917513 EQU917513:EQW917513 FAQ917513:FAS917513 FKM917513:FKO917513 FUI917513:FUK917513 GEE917513:GEG917513 GOA917513:GOC917513 GXW917513:GXY917513 HHS917513:HHU917513 HRO917513:HRQ917513 IBK917513:IBM917513 ILG917513:ILI917513 IVC917513:IVE917513 JEY917513:JFA917513 JOU917513:JOW917513 JYQ917513:JYS917513 KIM917513:KIO917513 KSI917513:KSK917513 LCE917513:LCG917513 LMA917513:LMC917513 LVW917513:LVY917513 MFS917513:MFU917513 MPO917513:MPQ917513 MZK917513:MZM917513 NJG917513:NJI917513 NTC917513:NTE917513 OCY917513:ODA917513 OMU917513:OMW917513 OWQ917513:OWS917513 PGM917513:PGO917513 PQI917513:PQK917513 QAE917513:QAG917513 QKA917513:QKC917513 QTW917513:QTY917513 RDS917513:RDU917513 RNO917513:RNQ917513 RXK917513:RXM917513 SHG917513:SHI917513 SRC917513:SRE917513 TAY917513:TBA917513 TKU917513:TKW917513 TUQ917513:TUS917513 UEM917513:UEO917513 UOI917513:UOK917513 UYE917513:UYG917513 VIA917513:VIC917513 VRW917513:VRY917513 WBS917513:WBU917513 WLO917513:WLQ917513 WVK917513:WVM917513 C983049:E983049 IY983049:JA983049 SU983049:SW983049 ACQ983049:ACS983049 AMM983049:AMO983049 AWI983049:AWK983049 BGE983049:BGG983049 BQA983049:BQC983049 BZW983049:BZY983049 CJS983049:CJU983049 CTO983049:CTQ983049 DDK983049:DDM983049 DNG983049:DNI983049 DXC983049:DXE983049 EGY983049:EHA983049 EQU983049:EQW983049 FAQ983049:FAS983049 FKM983049:FKO983049 FUI983049:FUK983049 GEE983049:GEG983049 GOA983049:GOC983049 GXW983049:GXY983049 HHS983049:HHU983049 HRO983049:HRQ983049 IBK983049:IBM983049 ILG983049:ILI983049 IVC983049:IVE983049 JEY983049:JFA983049 JOU983049:JOW983049 JYQ983049:JYS983049 KIM983049:KIO983049 KSI983049:KSK983049 LCE983049:LCG983049 LMA983049:LMC983049 LVW983049:LVY983049 MFS983049:MFU983049 MPO983049:MPQ983049 MZK983049:MZM983049 NJG983049:NJI983049 NTC983049:NTE983049 OCY983049:ODA983049 OMU983049:OMW983049 OWQ983049:OWS983049 PGM983049:PGO983049 PQI983049:PQK983049 QAE983049:QAG983049 QKA983049:QKC983049 QTW983049:QTY983049 RDS983049:RDU983049 RNO983049:RNQ983049 RXK983049:RXM983049 SHG983049:SHI983049 SRC983049:SRE983049 TAY983049:TBA983049 TKU983049:TKW983049 TUQ983049:TUS983049 UEM983049:UEO983049 UOI983049:UOK983049 UYE983049:UYG983049 VIA983049:VIC983049 VRW983049:VRY983049 WBS983049:WBU983049 WLO983049:WLQ983049 C8:E8"/>
    <dataValidation imeMode="hiragana" allowBlank="1" showInputMessage="1" showErrorMessage="1" sqref="C7:E7 IY7:JA7 SU7:SW7 ACQ7:ACS7 AMM7:AMO7 AWI7:AWK7 BGE7:BGG7 BQA7:BQC7 BZW7:BZY7 CJS7:CJU7 CTO7:CTQ7 DDK7:DDM7 DNG7:DNI7 DXC7:DXE7 EGY7:EHA7 EQU7:EQW7 FAQ7:FAS7 FKM7:FKO7 FUI7:FUK7 GEE7:GEG7 GOA7:GOC7 GXW7:GXY7 HHS7:HHU7 HRO7:HRQ7 IBK7:IBM7 ILG7:ILI7 IVC7:IVE7 JEY7:JFA7 JOU7:JOW7 JYQ7:JYS7 KIM7:KIO7 KSI7:KSK7 LCE7:LCG7 LMA7:LMC7 LVW7:LVY7 MFS7:MFU7 MPO7:MPQ7 MZK7:MZM7 NJG7:NJI7 NTC7:NTE7 OCY7:ODA7 OMU7:OMW7 OWQ7:OWS7 PGM7:PGO7 PQI7:PQK7 QAE7:QAG7 QKA7:QKC7 QTW7:QTY7 RDS7:RDU7 RNO7:RNQ7 RXK7:RXM7 SHG7:SHI7 SRC7:SRE7 TAY7:TBA7 TKU7:TKW7 TUQ7:TUS7 UEM7:UEO7 UOI7:UOK7 UYE7:UYG7 VIA7:VIC7 VRW7:VRY7 WBS7:WBU7 WLO7:WLQ7 WVK7:WVM7 C65544:E65544 IY65544:JA65544 SU65544:SW65544 ACQ65544:ACS65544 AMM65544:AMO65544 AWI65544:AWK65544 BGE65544:BGG65544 BQA65544:BQC65544 BZW65544:BZY65544 CJS65544:CJU65544 CTO65544:CTQ65544 DDK65544:DDM65544 DNG65544:DNI65544 DXC65544:DXE65544 EGY65544:EHA65544 EQU65544:EQW65544 FAQ65544:FAS65544 FKM65544:FKO65544 FUI65544:FUK65544 GEE65544:GEG65544 GOA65544:GOC65544 GXW65544:GXY65544 HHS65544:HHU65544 HRO65544:HRQ65544 IBK65544:IBM65544 ILG65544:ILI65544 IVC65544:IVE65544 JEY65544:JFA65544 JOU65544:JOW65544 JYQ65544:JYS65544 KIM65544:KIO65544 KSI65544:KSK65544 LCE65544:LCG65544 LMA65544:LMC65544 LVW65544:LVY65544 MFS65544:MFU65544 MPO65544:MPQ65544 MZK65544:MZM65544 NJG65544:NJI65544 NTC65544:NTE65544 OCY65544:ODA65544 OMU65544:OMW65544 OWQ65544:OWS65544 PGM65544:PGO65544 PQI65544:PQK65544 QAE65544:QAG65544 QKA65544:QKC65544 QTW65544:QTY65544 RDS65544:RDU65544 RNO65544:RNQ65544 RXK65544:RXM65544 SHG65544:SHI65544 SRC65544:SRE65544 TAY65544:TBA65544 TKU65544:TKW65544 TUQ65544:TUS65544 UEM65544:UEO65544 UOI65544:UOK65544 UYE65544:UYG65544 VIA65544:VIC65544 VRW65544:VRY65544 WBS65544:WBU65544 WLO65544:WLQ65544 WVK65544:WVM65544 C131080:E131080 IY131080:JA131080 SU131080:SW131080 ACQ131080:ACS131080 AMM131080:AMO131080 AWI131080:AWK131080 BGE131080:BGG131080 BQA131080:BQC131080 BZW131080:BZY131080 CJS131080:CJU131080 CTO131080:CTQ131080 DDK131080:DDM131080 DNG131080:DNI131080 DXC131080:DXE131080 EGY131080:EHA131080 EQU131080:EQW131080 FAQ131080:FAS131080 FKM131080:FKO131080 FUI131080:FUK131080 GEE131080:GEG131080 GOA131080:GOC131080 GXW131080:GXY131080 HHS131080:HHU131080 HRO131080:HRQ131080 IBK131080:IBM131080 ILG131080:ILI131080 IVC131080:IVE131080 JEY131080:JFA131080 JOU131080:JOW131080 JYQ131080:JYS131080 KIM131080:KIO131080 KSI131080:KSK131080 LCE131080:LCG131080 LMA131080:LMC131080 LVW131080:LVY131080 MFS131080:MFU131080 MPO131080:MPQ131080 MZK131080:MZM131080 NJG131080:NJI131080 NTC131080:NTE131080 OCY131080:ODA131080 OMU131080:OMW131080 OWQ131080:OWS131080 PGM131080:PGO131080 PQI131080:PQK131080 QAE131080:QAG131080 QKA131080:QKC131080 QTW131080:QTY131080 RDS131080:RDU131080 RNO131080:RNQ131080 RXK131080:RXM131080 SHG131080:SHI131080 SRC131080:SRE131080 TAY131080:TBA131080 TKU131080:TKW131080 TUQ131080:TUS131080 UEM131080:UEO131080 UOI131080:UOK131080 UYE131080:UYG131080 VIA131080:VIC131080 VRW131080:VRY131080 WBS131080:WBU131080 WLO131080:WLQ131080 WVK131080:WVM131080 C196616:E196616 IY196616:JA196616 SU196616:SW196616 ACQ196616:ACS196616 AMM196616:AMO196616 AWI196616:AWK196616 BGE196616:BGG196616 BQA196616:BQC196616 BZW196616:BZY196616 CJS196616:CJU196616 CTO196616:CTQ196616 DDK196616:DDM196616 DNG196616:DNI196616 DXC196616:DXE196616 EGY196616:EHA196616 EQU196616:EQW196616 FAQ196616:FAS196616 FKM196616:FKO196616 FUI196616:FUK196616 GEE196616:GEG196616 GOA196616:GOC196616 GXW196616:GXY196616 HHS196616:HHU196616 HRO196616:HRQ196616 IBK196616:IBM196616 ILG196616:ILI196616 IVC196616:IVE196616 JEY196616:JFA196616 JOU196616:JOW196616 JYQ196616:JYS196616 KIM196616:KIO196616 KSI196616:KSK196616 LCE196616:LCG196616 LMA196616:LMC196616 LVW196616:LVY196616 MFS196616:MFU196616 MPO196616:MPQ196616 MZK196616:MZM196616 NJG196616:NJI196616 NTC196616:NTE196616 OCY196616:ODA196616 OMU196616:OMW196616 OWQ196616:OWS196616 PGM196616:PGO196616 PQI196616:PQK196616 QAE196616:QAG196616 QKA196616:QKC196616 QTW196616:QTY196616 RDS196616:RDU196616 RNO196616:RNQ196616 RXK196616:RXM196616 SHG196616:SHI196616 SRC196616:SRE196616 TAY196616:TBA196616 TKU196616:TKW196616 TUQ196616:TUS196616 UEM196616:UEO196616 UOI196616:UOK196616 UYE196616:UYG196616 VIA196616:VIC196616 VRW196616:VRY196616 WBS196616:WBU196616 WLO196616:WLQ196616 WVK196616:WVM196616 C262152:E262152 IY262152:JA262152 SU262152:SW262152 ACQ262152:ACS262152 AMM262152:AMO262152 AWI262152:AWK262152 BGE262152:BGG262152 BQA262152:BQC262152 BZW262152:BZY262152 CJS262152:CJU262152 CTO262152:CTQ262152 DDK262152:DDM262152 DNG262152:DNI262152 DXC262152:DXE262152 EGY262152:EHA262152 EQU262152:EQW262152 FAQ262152:FAS262152 FKM262152:FKO262152 FUI262152:FUK262152 GEE262152:GEG262152 GOA262152:GOC262152 GXW262152:GXY262152 HHS262152:HHU262152 HRO262152:HRQ262152 IBK262152:IBM262152 ILG262152:ILI262152 IVC262152:IVE262152 JEY262152:JFA262152 JOU262152:JOW262152 JYQ262152:JYS262152 KIM262152:KIO262152 KSI262152:KSK262152 LCE262152:LCG262152 LMA262152:LMC262152 LVW262152:LVY262152 MFS262152:MFU262152 MPO262152:MPQ262152 MZK262152:MZM262152 NJG262152:NJI262152 NTC262152:NTE262152 OCY262152:ODA262152 OMU262152:OMW262152 OWQ262152:OWS262152 PGM262152:PGO262152 PQI262152:PQK262152 QAE262152:QAG262152 QKA262152:QKC262152 QTW262152:QTY262152 RDS262152:RDU262152 RNO262152:RNQ262152 RXK262152:RXM262152 SHG262152:SHI262152 SRC262152:SRE262152 TAY262152:TBA262152 TKU262152:TKW262152 TUQ262152:TUS262152 UEM262152:UEO262152 UOI262152:UOK262152 UYE262152:UYG262152 VIA262152:VIC262152 VRW262152:VRY262152 WBS262152:WBU262152 WLO262152:WLQ262152 WVK262152:WVM262152 C327688:E327688 IY327688:JA327688 SU327688:SW327688 ACQ327688:ACS327688 AMM327688:AMO327688 AWI327688:AWK327688 BGE327688:BGG327688 BQA327688:BQC327688 BZW327688:BZY327688 CJS327688:CJU327688 CTO327688:CTQ327688 DDK327688:DDM327688 DNG327688:DNI327688 DXC327688:DXE327688 EGY327688:EHA327688 EQU327688:EQW327688 FAQ327688:FAS327688 FKM327688:FKO327688 FUI327688:FUK327688 GEE327688:GEG327688 GOA327688:GOC327688 GXW327688:GXY327688 HHS327688:HHU327688 HRO327688:HRQ327688 IBK327688:IBM327688 ILG327688:ILI327688 IVC327688:IVE327688 JEY327688:JFA327688 JOU327688:JOW327688 JYQ327688:JYS327688 KIM327688:KIO327688 KSI327688:KSK327688 LCE327688:LCG327688 LMA327688:LMC327688 LVW327688:LVY327688 MFS327688:MFU327688 MPO327688:MPQ327688 MZK327688:MZM327688 NJG327688:NJI327688 NTC327688:NTE327688 OCY327688:ODA327688 OMU327688:OMW327688 OWQ327688:OWS327688 PGM327688:PGO327688 PQI327688:PQK327688 QAE327688:QAG327688 QKA327688:QKC327688 QTW327688:QTY327688 RDS327688:RDU327688 RNO327688:RNQ327688 RXK327688:RXM327688 SHG327688:SHI327688 SRC327688:SRE327688 TAY327688:TBA327688 TKU327688:TKW327688 TUQ327688:TUS327688 UEM327688:UEO327688 UOI327688:UOK327688 UYE327688:UYG327688 VIA327688:VIC327688 VRW327688:VRY327688 WBS327688:WBU327688 WLO327688:WLQ327688 WVK327688:WVM327688 C393224:E393224 IY393224:JA393224 SU393224:SW393224 ACQ393224:ACS393224 AMM393224:AMO393224 AWI393224:AWK393224 BGE393224:BGG393224 BQA393224:BQC393224 BZW393224:BZY393224 CJS393224:CJU393224 CTO393224:CTQ393224 DDK393224:DDM393224 DNG393224:DNI393224 DXC393224:DXE393224 EGY393224:EHA393224 EQU393224:EQW393224 FAQ393224:FAS393224 FKM393224:FKO393224 FUI393224:FUK393224 GEE393224:GEG393224 GOA393224:GOC393224 GXW393224:GXY393224 HHS393224:HHU393224 HRO393224:HRQ393224 IBK393224:IBM393224 ILG393224:ILI393224 IVC393224:IVE393224 JEY393224:JFA393224 JOU393224:JOW393224 JYQ393224:JYS393224 KIM393224:KIO393224 KSI393224:KSK393224 LCE393224:LCG393224 LMA393224:LMC393224 LVW393224:LVY393224 MFS393224:MFU393224 MPO393224:MPQ393224 MZK393224:MZM393224 NJG393224:NJI393224 NTC393224:NTE393224 OCY393224:ODA393224 OMU393224:OMW393224 OWQ393224:OWS393224 PGM393224:PGO393224 PQI393224:PQK393224 QAE393224:QAG393224 QKA393224:QKC393224 QTW393224:QTY393224 RDS393224:RDU393224 RNO393224:RNQ393224 RXK393224:RXM393224 SHG393224:SHI393224 SRC393224:SRE393224 TAY393224:TBA393224 TKU393224:TKW393224 TUQ393224:TUS393224 UEM393224:UEO393224 UOI393224:UOK393224 UYE393224:UYG393224 VIA393224:VIC393224 VRW393224:VRY393224 WBS393224:WBU393224 WLO393224:WLQ393224 WVK393224:WVM393224 C458760:E458760 IY458760:JA458760 SU458760:SW458760 ACQ458760:ACS458760 AMM458760:AMO458760 AWI458760:AWK458760 BGE458760:BGG458760 BQA458760:BQC458760 BZW458760:BZY458760 CJS458760:CJU458760 CTO458760:CTQ458760 DDK458760:DDM458760 DNG458760:DNI458760 DXC458760:DXE458760 EGY458760:EHA458760 EQU458760:EQW458760 FAQ458760:FAS458760 FKM458760:FKO458760 FUI458760:FUK458760 GEE458760:GEG458760 GOA458760:GOC458760 GXW458760:GXY458760 HHS458760:HHU458760 HRO458760:HRQ458760 IBK458760:IBM458760 ILG458760:ILI458760 IVC458760:IVE458760 JEY458760:JFA458760 JOU458760:JOW458760 JYQ458760:JYS458760 KIM458760:KIO458760 KSI458760:KSK458760 LCE458760:LCG458760 LMA458760:LMC458760 LVW458760:LVY458760 MFS458760:MFU458760 MPO458760:MPQ458760 MZK458760:MZM458760 NJG458760:NJI458760 NTC458760:NTE458760 OCY458760:ODA458760 OMU458760:OMW458760 OWQ458760:OWS458760 PGM458760:PGO458760 PQI458760:PQK458760 QAE458760:QAG458760 QKA458760:QKC458760 QTW458760:QTY458760 RDS458760:RDU458760 RNO458760:RNQ458760 RXK458760:RXM458760 SHG458760:SHI458760 SRC458760:SRE458760 TAY458760:TBA458760 TKU458760:TKW458760 TUQ458760:TUS458760 UEM458760:UEO458760 UOI458760:UOK458760 UYE458760:UYG458760 VIA458760:VIC458760 VRW458760:VRY458760 WBS458760:WBU458760 WLO458760:WLQ458760 WVK458760:WVM458760 C524296:E524296 IY524296:JA524296 SU524296:SW524296 ACQ524296:ACS524296 AMM524296:AMO524296 AWI524296:AWK524296 BGE524296:BGG524296 BQA524296:BQC524296 BZW524296:BZY524296 CJS524296:CJU524296 CTO524296:CTQ524296 DDK524296:DDM524296 DNG524296:DNI524296 DXC524296:DXE524296 EGY524296:EHA524296 EQU524296:EQW524296 FAQ524296:FAS524296 FKM524296:FKO524296 FUI524296:FUK524296 GEE524296:GEG524296 GOA524296:GOC524296 GXW524296:GXY524296 HHS524296:HHU524296 HRO524296:HRQ524296 IBK524296:IBM524296 ILG524296:ILI524296 IVC524296:IVE524296 JEY524296:JFA524296 JOU524296:JOW524296 JYQ524296:JYS524296 KIM524296:KIO524296 KSI524296:KSK524296 LCE524296:LCG524296 LMA524296:LMC524296 LVW524296:LVY524296 MFS524296:MFU524296 MPO524296:MPQ524296 MZK524296:MZM524296 NJG524296:NJI524296 NTC524296:NTE524296 OCY524296:ODA524296 OMU524296:OMW524296 OWQ524296:OWS524296 PGM524296:PGO524296 PQI524296:PQK524296 QAE524296:QAG524296 QKA524296:QKC524296 QTW524296:QTY524296 RDS524296:RDU524296 RNO524296:RNQ524296 RXK524296:RXM524296 SHG524296:SHI524296 SRC524296:SRE524296 TAY524296:TBA524296 TKU524296:TKW524296 TUQ524296:TUS524296 UEM524296:UEO524296 UOI524296:UOK524296 UYE524296:UYG524296 VIA524296:VIC524296 VRW524296:VRY524296 WBS524296:WBU524296 WLO524296:WLQ524296 WVK524296:WVM524296 C589832:E589832 IY589832:JA589832 SU589832:SW589832 ACQ589832:ACS589832 AMM589832:AMO589832 AWI589832:AWK589832 BGE589832:BGG589832 BQA589832:BQC589832 BZW589832:BZY589832 CJS589832:CJU589832 CTO589832:CTQ589832 DDK589832:DDM589832 DNG589832:DNI589832 DXC589832:DXE589832 EGY589832:EHA589832 EQU589832:EQW589832 FAQ589832:FAS589832 FKM589832:FKO589832 FUI589832:FUK589832 GEE589832:GEG589832 GOA589832:GOC589832 GXW589832:GXY589832 HHS589832:HHU589832 HRO589832:HRQ589832 IBK589832:IBM589832 ILG589832:ILI589832 IVC589832:IVE589832 JEY589832:JFA589832 JOU589832:JOW589832 JYQ589832:JYS589832 KIM589832:KIO589832 KSI589832:KSK589832 LCE589832:LCG589832 LMA589832:LMC589832 LVW589832:LVY589832 MFS589832:MFU589832 MPO589832:MPQ589832 MZK589832:MZM589832 NJG589832:NJI589832 NTC589832:NTE589832 OCY589832:ODA589832 OMU589832:OMW589832 OWQ589832:OWS589832 PGM589832:PGO589832 PQI589832:PQK589832 QAE589832:QAG589832 QKA589832:QKC589832 QTW589832:QTY589832 RDS589832:RDU589832 RNO589832:RNQ589832 RXK589832:RXM589832 SHG589832:SHI589832 SRC589832:SRE589832 TAY589832:TBA589832 TKU589832:TKW589832 TUQ589832:TUS589832 UEM589832:UEO589832 UOI589832:UOK589832 UYE589832:UYG589832 VIA589832:VIC589832 VRW589832:VRY589832 WBS589832:WBU589832 WLO589832:WLQ589832 WVK589832:WVM589832 C655368:E655368 IY655368:JA655368 SU655368:SW655368 ACQ655368:ACS655368 AMM655368:AMO655368 AWI655368:AWK655368 BGE655368:BGG655368 BQA655368:BQC655368 BZW655368:BZY655368 CJS655368:CJU655368 CTO655368:CTQ655368 DDK655368:DDM655368 DNG655368:DNI655368 DXC655368:DXE655368 EGY655368:EHA655368 EQU655368:EQW655368 FAQ655368:FAS655368 FKM655368:FKO655368 FUI655368:FUK655368 GEE655368:GEG655368 GOA655368:GOC655368 GXW655368:GXY655368 HHS655368:HHU655368 HRO655368:HRQ655368 IBK655368:IBM655368 ILG655368:ILI655368 IVC655368:IVE655368 JEY655368:JFA655368 JOU655368:JOW655368 JYQ655368:JYS655368 KIM655368:KIO655368 KSI655368:KSK655368 LCE655368:LCG655368 LMA655368:LMC655368 LVW655368:LVY655368 MFS655368:MFU655368 MPO655368:MPQ655368 MZK655368:MZM655368 NJG655368:NJI655368 NTC655368:NTE655368 OCY655368:ODA655368 OMU655368:OMW655368 OWQ655368:OWS655368 PGM655368:PGO655368 PQI655368:PQK655368 QAE655368:QAG655368 QKA655368:QKC655368 QTW655368:QTY655368 RDS655368:RDU655368 RNO655368:RNQ655368 RXK655368:RXM655368 SHG655368:SHI655368 SRC655368:SRE655368 TAY655368:TBA655368 TKU655368:TKW655368 TUQ655368:TUS655368 UEM655368:UEO655368 UOI655368:UOK655368 UYE655368:UYG655368 VIA655368:VIC655368 VRW655368:VRY655368 WBS655368:WBU655368 WLO655368:WLQ655368 WVK655368:WVM655368 C720904:E720904 IY720904:JA720904 SU720904:SW720904 ACQ720904:ACS720904 AMM720904:AMO720904 AWI720904:AWK720904 BGE720904:BGG720904 BQA720904:BQC720904 BZW720904:BZY720904 CJS720904:CJU720904 CTO720904:CTQ720904 DDK720904:DDM720904 DNG720904:DNI720904 DXC720904:DXE720904 EGY720904:EHA720904 EQU720904:EQW720904 FAQ720904:FAS720904 FKM720904:FKO720904 FUI720904:FUK720904 GEE720904:GEG720904 GOA720904:GOC720904 GXW720904:GXY720904 HHS720904:HHU720904 HRO720904:HRQ720904 IBK720904:IBM720904 ILG720904:ILI720904 IVC720904:IVE720904 JEY720904:JFA720904 JOU720904:JOW720904 JYQ720904:JYS720904 KIM720904:KIO720904 KSI720904:KSK720904 LCE720904:LCG720904 LMA720904:LMC720904 LVW720904:LVY720904 MFS720904:MFU720904 MPO720904:MPQ720904 MZK720904:MZM720904 NJG720904:NJI720904 NTC720904:NTE720904 OCY720904:ODA720904 OMU720904:OMW720904 OWQ720904:OWS720904 PGM720904:PGO720904 PQI720904:PQK720904 QAE720904:QAG720904 QKA720904:QKC720904 QTW720904:QTY720904 RDS720904:RDU720904 RNO720904:RNQ720904 RXK720904:RXM720904 SHG720904:SHI720904 SRC720904:SRE720904 TAY720904:TBA720904 TKU720904:TKW720904 TUQ720904:TUS720904 UEM720904:UEO720904 UOI720904:UOK720904 UYE720904:UYG720904 VIA720904:VIC720904 VRW720904:VRY720904 WBS720904:WBU720904 WLO720904:WLQ720904 WVK720904:WVM720904 C786440:E786440 IY786440:JA786440 SU786440:SW786440 ACQ786440:ACS786440 AMM786440:AMO786440 AWI786440:AWK786440 BGE786440:BGG786440 BQA786440:BQC786440 BZW786440:BZY786440 CJS786440:CJU786440 CTO786440:CTQ786440 DDK786440:DDM786440 DNG786440:DNI786440 DXC786440:DXE786440 EGY786440:EHA786440 EQU786440:EQW786440 FAQ786440:FAS786440 FKM786440:FKO786440 FUI786440:FUK786440 GEE786440:GEG786440 GOA786440:GOC786440 GXW786440:GXY786440 HHS786440:HHU786440 HRO786440:HRQ786440 IBK786440:IBM786440 ILG786440:ILI786440 IVC786440:IVE786440 JEY786440:JFA786440 JOU786440:JOW786440 JYQ786440:JYS786440 KIM786440:KIO786440 KSI786440:KSK786440 LCE786440:LCG786440 LMA786440:LMC786440 LVW786440:LVY786440 MFS786440:MFU786440 MPO786440:MPQ786440 MZK786440:MZM786440 NJG786440:NJI786440 NTC786440:NTE786440 OCY786440:ODA786440 OMU786440:OMW786440 OWQ786440:OWS786440 PGM786440:PGO786440 PQI786440:PQK786440 QAE786440:QAG786440 QKA786440:QKC786440 QTW786440:QTY786440 RDS786440:RDU786440 RNO786440:RNQ786440 RXK786440:RXM786440 SHG786440:SHI786440 SRC786440:SRE786440 TAY786440:TBA786440 TKU786440:TKW786440 TUQ786440:TUS786440 UEM786440:UEO786440 UOI786440:UOK786440 UYE786440:UYG786440 VIA786440:VIC786440 VRW786440:VRY786440 WBS786440:WBU786440 WLO786440:WLQ786440 WVK786440:WVM786440 C851976:E851976 IY851976:JA851976 SU851976:SW851976 ACQ851976:ACS851976 AMM851976:AMO851976 AWI851976:AWK851976 BGE851976:BGG851976 BQA851976:BQC851976 BZW851976:BZY851976 CJS851976:CJU851976 CTO851976:CTQ851976 DDK851976:DDM851976 DNG851976:DNI851976 DXC851976:DXE851976 EGY851976:EHA851976 EQU851976:EQW851976 FAQ851976:FAS851976 FKM851976:FKO851976 FUI851976:FUK851976 GEE851976:GEG851976 GOA851976:GOC851976 GXW851976:GXY851976 HHS851976:HHU851976 HRO851976:HRQ851976 IBK851976:IBM851976 ILG851976:ILI851976 IVC851976:IVE851976 JEY851976:JFA851976 JOU851976:JOW851976 JYQ851976:JYS851976 KIM851976:KIO851976 KSI851976:KSK851976 LCE851976:LCG851976 LMA851976:LMC851976 LVW851976:LVY851976 MFS851976:MFU851976 MPO851976:MPQ851976 MZK851976:MZM851976 NJG851976:NJI851976 NTC851976:NTE851976 OCY851976:ODA851976 OMU851976:OMW851976 OWQ851976:OWS851976 PGM851976:PGO851976 PQI851976:PQK851976 QAE851976:QAG851976 QKA851976:QKC851976 QTW851976:QTY851976 RDS851976:RDU851976 RNO851976:RNQ851976 RXK851976:RXM851976 SHG851976:SHI851976 SRC851976:SRE851976 TAY851976:TBA851976 TKU851976:TKW851976 TUQ851976:TUS851976 UEM851976:UEO851976 UOI851976:UOK851976 UYE851976:UYG851976 VIA851976:VIC851976 VRW851976:VRY851976 WBS851976:WBU851976 WLO851976:WLQ851976 WVK851976:WVM851976 C917512:E917512 IY917512:JA917512 SU917512:SW917512 ACQ917512:ACS917512 AMM917512:AMO917512 AWI917512:AWK917512 BGE917512:BGG917512 BQA917512:BQC917512 BZW917512:BZY917512 CJS917512:CJU917512 CTO917512:CTQ917512 DDK917512:DDM917512 DNG917512:DNI917512 DXC917512:DXE917512 EGY917512:EHA917512 EQU917512:EQW917512 FAQ917512:FAS917512 FKM917512:FKO917512 FUI917512:FUK917512 GEE917512:GEG917512 GOA917512:GOC917512 GXW917512:GXY917512 HHS917512:HHU917512 HRO917512:HRQ917512 IBK917512:IBM917512 ILG917512:ILI917512 IVC917512:IVE917512 JEY917512:JFA917512 JOU917512:JOW917512 JYQ917512:JYS917512 KIM917512:KIO917512 KSI917512:KSK917512 LCE917512:LCG917512 LMA917512:LMC917512 LVW917512:LVY917512 MFS917512:MFU917512 MPO917512:MPQ917512 MZK917512:MZM917512 NJG917512:NJI917512 NTC917512:NTE917512 OCY917512:ODA917512 OMU917512:OMW917512 OWQ917512:OWS917512 PGM917512:PGO917512 PQI917512:PQK917512 QAE917512:QAG917512 QKA917512:QKC917512 QTW917512:QTY917512 RDS917512:RDU917512 RNO917512:RNQ917512 RXK917512:RXM917512 SHG917512:SHI917512 SRC917512:SRE917512 TAY917512:TBA917512 TKU917512:TKW917512 TUQ917512:TUS917512 UEM917512:UEO917512 UOI917512:UOK917512 UYE917512:UYG917512 VIA917512:VIC917512 VRW917512:VRY917512 WBS917512:WBU917512 WLO917512:WLQ917512 WVK917512:WVM917512 C983048:E983048 IY983048:JA983048 SU983048:SW983048 ACQ983048:ACS983048 AMM983048:AMO983048 AWI983048:AWK983048 BGE983048:BGG983048 BQA983048:BQC983048 BZW983048:BZY983048 CJS983048:CJU983048 CTO983048:CTQ983048 DDK983048:DDM983048 DNG983048:DNI983048 DXC983048:DXE983048 EGY983048:EHA983048 EQU983048:EQW983048 FAQ983048:FAS983048 FKM983048:FKO983048 FUI983048:FUK983048 GEE983048:GEG983048 GOA983048:GOC983048 GXW983048:GXY983048 HHS983048:HHU983048 HRO983048:HRQ983048 IBK983048:IBM983048 ILG983048:ILI983048 IVC983048:IVE983048 JEY983048:JFA983048 JOU983048:JOW983048 JYQ983048:JYS983048 KIM983048:KIO983048 KSI983048:KSK983048 LCE983048:LCG983048 LMA983048:LMC983048 LVW983048:LVY983048 MFS983048:MFU983048 MPO983048:MPQ983048 MZK983048:MZM983048 NJG983048:NJI983048 NTC983048:NTE983048 OCY983048:ODA983048 OMU983048:OMW983048 OWQ983048:OWS983048 PGM983048:PGO983048 PQI983048:PQK983048 QAE983048:QAG983048 QKA983048:QKC983048 QTW983048:QTY983048 RDS983048:RDU983048 RNO983048:RNQ983048 RXK983048:RXM983048 SHG983048:SHI983048 SRC983048:SRE983048 TAY983048:TBA983048 TKU983048:TKW983048 TUQ983048:TUS983048 UEM983048:UEO983048 UOI983048:UOK983048 UYE983048:UYG983048 VIA983048:VIC983048 VRW983048:VRY983048 WBS983048:WBU983048 WLO983048:WLQ983048 WVK983048:WVM983048 C2:E2"/>
    <dataValidation imeMode="halfKatakana" allowBlank="1" showInputMessage="1" showErrorMessage="1" sqref="C6:E6 IY6:JA6 SU6:SW6 ACQ6:ACS6 AMM6:AMO6 AWI6:AWK6 BGE6:BGG6 BQA6:BQC6 BZW6:BZY6 CJS6:CJU6 CTO6:CTQ6 DDK6:DDM6 DNG6:DNI6 DXC6:DXE6 EGY6:EHA6 EQU6:EQW6 FAQ6:FAS6 FKM6:FKO6 FUI6:FUK6 GEE6:GEG6 GOA6:GOC6 GXW6:GXY6 HHS6:HHU6 HRO6:HRQ6 IBK6:IBM6 ILG6:ILI6 IVC6:IVE6 JEY6:JFA6 JOU6:JOW6 JYQ6:JYS6 KIM6:KIO6 KSI6:KSK6 LCE6:LCG6 LMA6:LMC6 LVW6:LVY6 MFS6:MFU6 MPO6:MPQ6 MZK6:MZM6 NJG6:NJI6 NTC6:NTE6 OCY6:ODA6 OMU6:OMW6 OWQ6:OWS6 PGM6:PGO6 PQI6:PQK6 QAE6:QAG6 QKA6:QKC6 QTW6:QTY6 RDS6:RDU6 RNO6:RNQ6 RXK6:RXM6 SHG6:SHI6 SRC6:SRE6 TAY6:TBA6 TKU6:TKW6 TUQ6:TUS6 UEM6:UEO6 UOI6:UOK6 UYE6:UYG6 VIA6:VIC6 VRW6:VRY6 WBS6:WBU6 WLO6:WLQ6 WVK6:WVM6 C65543:E65543 IY65543:JA65543 SU65543:SW65543 ACQ65543:ACS65543 AMM65543:AMO65543 AWI65543:AWK65543 BGE65543:BGG65543 BQA65543:BQC65543 BZW65543:BZY65543 CJS65543:CJU65543 CTO65543:CTQ65543 DDK65543:DDM65543 DNG65543:DNI65543 DXC65543:DXE65543 EGY65543:EHA65543 EQU65543:EQW65543 FAQ65543:FAS65543 FKM65543:FKO65543 FUI65543:FUK65543 GEE65543:GEG65543 GOA65543:GOC65543 GXW65543:GXY65543 HHS65543:HHU65543 HRO65543:HRQ65543 IBK65543:IBM65543 ILG65543:ILI65543 IVC65543:IVE65543 JEY65543:JFA65543 JOU65543:JOW65543 JYQ65543:JYS65543 KIM65543:KIO65543 KSI65543:KSK65543 LCE65543:LCG65543 LMA65543:LMC65543 LVW65543:LVY65543 MFS65543:MFU65543 MPO65543:MPQ65543 MZK65543:MZM65543 NJG65543:NJI65543 NTC65543:NTE65543 OCY65543:ODA65543 OMU65543:OMW65543 OWQ65543:OWS65543 PGM65543:PGO65543 PQI65543:PQK65543 QAE65543:QAG65543 QKA65543:QKC65543 QTW65543:QTY65543 RDS65543:RDU65543 RNO65543:RNQ65543 RXK65543:RXM65543 SHG65543:SHI65543 SRC65543:SRE65543 TAY65543:TBA65543 TKU65543:TKW65543 TUQ65543:TUS65543 UEM65543:UEO65543 UOI65543:UOK65543 UYE65543:UYG65543 VIA65543:VIC65543 VRW65543:VRY65543 WBS65543:WBU65543 WLO65543:WLQ65543 WVK65543:WVM65543 C131079:E131079 IY131079:JA131079 SU131079:SW131079 ACQ131079:ACS131079 AMM131079:AMO131079 AWI131079:AWK131079 BGE131079:BGG131079 BQA131079:BQC131079 BZW131079:BZY131079 CJS131079:CJU131079 CTO131079:CTQ131079 DDK131079:DDM131079 DNG131079:DNI131079 DXC131079:DXE131079 EGY131079:EHA131079 EQU131079:EQW131079 FAQ131079:FAS131079 FKM131079:FKO131079 FUI131079:FUK131079 GEE131079:GEG131079 GOA131079:GOC131079 GXW131079:GXY131079 HHS131079:HHU131079 HRO131079:HRQ131079 IBK131079:IBM131079 ILG131079:ILI131079 IVC131079:IVE131079 JEY131079:JFA131079 JOU131079:JOW131079 JYQ131079:JYS131079 KIM131079:KIO131079 KSI131079:KSK131079 LCE131079:LCG131079 LMA131079:LMC131079 LVW131079:LVY131079 MFS131079:MFU131079 MPO131079:MPQ131079 MZK131079:MZM131079 NJG131079:NJI131079 NTC131079:NTE131079 OCY131079:ODA131079 OMU131079:OMW131079 OWQ131079:OWS131079 PGM131079:PGO131079 PQI131079:PQK131079 QAE131079:QAG131079 QKA131079:QKC131079 QTW131079:QTY131079 RDS131079:RDU131079 RNO131079:RNQ131079 RXK131079:RXM131079 SHG131079:SHI131079 SRC131079:SRE131079 TAY131079:TBA131079 TKU131079:TKW131079 TUQ131079:TUS131079 UEM131079:UEO131079 UOI131079:UOK131079 UYE131079:UYG131079 VIA131079:VIC131079 VRW131079:VRY131079 WBS131079:WBU131079 WLO131079:WLQ131079 WVK131079:WVM131079 C196615:E196615 IY196615:JA196615 SU196615:SW196615 ACQ196615:ACS196615 AMM196615:AMO196615 AWI196615:AWK196615 BGE196615:BGG196615 BQA196615:BQC196615 BZW196615:BZY196615 CJS196615:CJU196615 CTO196615:CTQ196615 DDK196615:DDM196615 DNG196615:DNI196615 DXC196615:DXE196615 EGY196615:EHA196615 EQU196615:EQW196615 FAQ196615:FAS196615 FKM196615:FKO196615 FUI196615:FUK196615 GEE196615:GEG196615 GOA196615:GOC196615 GXW196615:GXY196615 HHS196615:HHU196615 HRO196615:HRQ196615 IBK196615:IBM196615 ILG196615:ILI196615 IVC196615:IVE196615 JEY196615:JFA196615 JOU196615:JOW196615 JYQ196615:JYS196615 KIM196615:KIO196615 KSI196615:KSK196615 LCE196615:LCG196615 LMA196615:LMC196615 LVW196615:LVY196615 MFS196615:MFU196615 MPO196615:MPQ196615 MZK196615:MZM196615 NJG196615:NJI196615 NTC196615:NTE196615 OCY196615:ODA196615 OMU196615:OMW196615 OWQ196615:OWS196615 PGM196615:PGO196615 PQI196615:PQK196615 QAE196615:QAG196615 QKA196615:QKC196615 QTW196615:QTY196615 RDS196615:RDU196615 RNO196615:RNQ196615 RXK196615:RXM196615 SHG196615:SHI196615 SRC196615:SRE196615 TAY196615:TBA196615 TKU196615:TKW196615 TUQ196615:TUS196615 UEM196615:UEO196615 UOI196615:UOK196615 UYE196615:UYG196615 VIA196615:VIC196615 VRW196615:VRY196615 WBS196615:WBU196615 WLO196615:WLQ196615 WVK196615:WVM196615 C262151:E262151 IY262151:JA262151 SU262151:SW262151 ACQ262151:ACS262151 AMM262151:AMO262151 AWI262151:AWK262151 BGE262151:BGG262151 BQA262151:BQC262151 BZW262151:BZY262151 CJS262151:CJU262151 CTO262151:CTQ262151 DDK262151:DDM262151 DNG262151:DNI262151 DXC262151:DXE262151 EGY262151:EHA262151 EQU262151:EQW262151 FAQ262151:FAS262151 FKM262151:FKO262151 FUI262151:FUK262151 GEE262151:GEG262151 GOA262151:GOC262151 GXW262151:GXY262151 HHS262151:HHU262151 HRO262151:HRQ262151 IBK262151:IBM262151 ILG262151:ILI262151 IVC262151:IVE262151 JEY262151:JFA262151 JOU262151:JOW262151 JYQ262151:JYS262151 KIM262151:KIO262151 KSI262151:KSK262151 LCE262151:LCG262151 LMA262151:LMC262151 LVW262151:LVY262151 MFS262151:MFU262151 MPO262151:MPQ262151 MZK262151:MZM262151 NJG262151:NJI262151 NTC262151:NTE262151 OCY262151:ODA262151 OMU262151:OMW262151 OWQ262151:OWS262151 PGM262151:PGO262151 PQI262151:PQK262151 QAE262151:QAG262151 QKA262151:QKC262151 QTW262151:QTY262151 RDS262151:RDU262151 RNO262151:RNQ262151 RXK262151:RXM262151 SHG262151:SHI262151 SRC262151:SRE262151 TAY262151:TBA262151 TKU262151:TKW262151 TUQ262151:TUS262151 UEM262151:UEO262151 UOI262151:UOK262151 UYE262151:UYG262151 VIA262151:VIC262151 VRW262151:VRY262151 WBS262151:WBU262151 WLO262151:WLQ262151 WVK262151:WVM262151 C327687:E327687 IY327687:JA327687 SU327687:SW327687 ACQ327687:ACS327687 AMM327687:AMO327687 AWI327687:AWK327687 BGE327687:BGG327687 BQA327687:BQC327687 BZW327687:BZY327687 CJS327687:CJU327687 CTO327687:CTQ327687 DDK327687:DDM327687 DNG327687:DNI327687 DXC327687:DXE327687 EGY327687:EHA327687 EQU327687:EQW327687 FAQ327687:FAS327687 FKM327687:FKO327687 FUI327687:FUK327687 GEE327687:GEG327687 GOA327687:GOC327687 GXW327687:GXY327687 HHS327687:HHU327687 HRO327687:HRQ327687 IBK327687:IBM327687 ILG327687:ILI327687 IVC327687:IVE327687 JEY327687:JFA327687 JOU327687:JOW327687 JYQ327687:JYS327687 KIM327687:KIO327687 KSI327687:KSK327687 LCE327687:LCG327687 LMA327687:LMC327687 LVW327687:LVY327687 MFS327687:MFU327687 MPO327687:MPQ327687 MZK327687:MZM327687 NJG327687:NJI327687 NTC327687:NTE327687 OCY327687:ODA327687 OMU327687:OMW327687 OWQ327687:OWS327687 PGM327687:PGO327687 PQI327687:PQK327687 QAE327687:QAG327687 QKA327687:QKC327687 QTW327687:QTY327687 RDS327687:RDU327687 RNO327687:RNQ327687 RXK327687:RXM327687 SHG327687:SHI327687 SRC327687:SRE327687 TAY327687:TBA327687 TKU327687:TKW327687 TUQ327687:TUS327687 UEM327687:UEO327687 UOI327687:UOK327687 UYE327687:UYG327687 VIA327687:VIC327687 VRW327687:VRY327687 WBS327687:WBU327687 WLO327687:WLQ327687 WVK327687:WVM327687 C393223:E393223 IY393223:JA393223 SU393223:SW393223 ACQ393223:ACS393223 AMM393223:AMO393223 AWI393223:AWK393223 BGE393223:BGG393223 BQA393223:BQC393223 BZW393223:BZY393223 CJS393223:CJU393223 CTO393223:CTQ393223 DDK393223:DDM393223 DNG393223:DNI393223 DXC393223:DXE393223 EGY393223:EHA393223 EQU393223:EQW393223 FAQ393223:FAS393223 FKM393223:FKO393223 FUI393223:FUK393223 GEE393223:GEG393223 GOA393223:GOC393223 GXW393223:GXY393223 HHS393223:HHU393223 HRO393223:HRQ393223 IBK393223:IBM393223 ILG393223:ILI393223 IVC393223:IVE393223 JEY393223:JFA393223 JOU393223:JOW393223 JYQ393223:JYS393223 KIM393223:KIO393223 KSI393223:KSK393223 LCE393223:LCG393223 LMA393223:LMC393223 LVW393223:LVY393223 MFS393223:MFU393223 MPO393223:MPQ393223 MZK393223:MZM393223 NJG393223:NJI393223 NTC393223:NTE393223 OCY393223:ODA393223 OMU393223:OMW393223 OWQ393223:OWS393223 PGM393223:PGO393223 PQI393223:PQK393223 QAE393223:QAG393223 QKA393223:QKC393223 QTW393223:QTY393223 RDS393223:RDU393223 RNO393223:RNQ393223 RXK393223:RXM393223 SHG393223:SHI393223 SRC393223:SRE393223 TAY393223:TBA393223 TKU393223:TKW393223 TUQ393223:TUS393223 UEM393223:UEO393223 UOI393223:UOK393223 UYE393223:UYG393223 VIA393223:VIC393223 VRW393223:VRY393223 WBS393223:WBU393223 WLO393223:WLQ393223 WVK393223:WVM393223 C458759:E458759 IY458759:JA458759 SU458759:SW458759 ACQ458759:ACS458759 AMM458759:AMO458759 AWI458759:AWK458759 BGE458759:BGG458759 BQA458759:BQC458759 BZW458759:BZY458759 CJS458759:CJU458759 CTO458759:CTQ458759 DDK458759:DDM458759 DNG458759:DNI458759 DXC458759:DXE458759 EGY458759:EHA458759 EQU458759:EQW458759 FAQ458759:FAS458759 FKM458759:FKO458759 FUI458759:FUK458759 GEE458759:GEG458759 GOA458759:GOC458759 GXW458759:GXY458759 HHS458759:HHU458759 HRO458759:HRQ458759 IBK458759:IBM458759 ILG458759:ILI458759 IVC458759:IVE458759 JEY458759:JFA458759 JOU458759:JOW458759 JYQ458759:JYS458759 KIM458759:KIO458759 KSI458759:KSK458759 LCE458759:LCG458759 LMA458759:LMC458759 LVW458759:LVY458759 MFS458759:MFU458759 MPO458759:MPQ458759 MZK458759:MZM458759 NJG458759:NJI458759 NTC458759:NTE458759 OCY458759:ODA458759 OMU458759:OMW458759 OWQ458759:OWS458759 PGM458759:PGO458759 PQI458759:PQK458759 QAE458759:QAG458759 QKA458759:QKC458759 QTW458759:QTY458759 RDS458759:RDU458759 RNO458759:RNQ458759 RXK458759:RXM458759 SHG458759:SHI458759 SRC458759:SRE458759 TAY458759:TBA458759 TKU458759:TKW458759 TUQ458759:TUS458759 UEM458759:UEO458759 UOI458759:UOK458759 UYE458759:UYG458759 VIA458759:VIC458759 VRW458759:VRY458759 WBS458759:WBU458759 WLO458759:WLQ458759 WVK458759:WVM458759 C524295:E524295 IY524295:JA524295 SU524295:SW524295 ACQ524295:ACS524295 AMM524295:AMO524295 AWI524295:AWK524295 BGE524295:BGG524295 BQA524295:BQC524295 BZW524295:BZY524295 CJS524295:CJU524295 CTO524295:CTQ524295 DDK524295:DDM524295 DNG524295:DNI524295 DXC524295:DXE524295 EGY524295:EHA524295 EQU524295:EQW524295 FAQ524295:FAS524295 FKM524295:FKO524295 FUI524295:FUK524295 GEE524295:GEG524295 GOA524295:GOC524295 GXW524295:GXY524295 HHS524295:HHU524295 HRO524295:HRQ524295 IBK524295:IBM524295 ILG524295:ILI524295 IVC524295:IVE524295 JEY524295:JFA524295 JOU524295:JOW524295 JYQ524295:JYS524295 KIM524295:KIO524295 KSI524295:KSK524295 LCE524295:LCG524295 LMA524295:LMC524295 LVW524295:LVY524295 MFS524295:MFU524295 MPO524295:MPQ524295 MZK524295:MZM524295 NJG524295:NJI524295 NTC524295:NTE524295 OCY524295:ODA524295 OMU524295:OMW524295 OWQ524295:OWS524295 PGM524295:PGO524295 PQI524295:PQK524295 QAE524295:QAG524295 QKA524295:QKC524295 QTW524295:QTY524295 RDS524295:RDU524295 RNO524295:RNQ524295 RXK524295:RXM524295 SHG524295:SHI524295 SRC524295:SRE524295 TAY524295:TBA524295 TKU524295:TKW524295 TUQ524295:TUS524295 UEM524295:UEO524295 UOI524295:UOK524295 UYE524295:UYG524295 VIA524295:VIC524295 VRW524295:VRY524295 WBS524295:WBU524295 WLO524295:WLQ524295 WVK524295:WVM524295 C589831:E589831 IY589831:JA589831 SU589831:SW589831 ACQ589831:ACS589831 AMM589831:AMO589831 AWI589831:AWK589831 BGE589831:BGG589831 BQA589831:BQC589831 BZW589831:BZY589831 CJS589831:CJU589831 CTO589831:CTQ589831 DDK589831:DDM589831 DNG589831:DNI589831 DXC589831:DXE589831 EGY589831:EHA589831 EQU589831:EQW589831 FAQ589831:FAS589831 FKM589831:FKO589831 FUI589831:FUK589831 GEE589831:GEG589831 GOA589831:GOC589831 GXW589831:GXY589831 HHS589831:HHU589831 HRO589831:HRQ589831 IBK589831:IBM589831 ILG589831:ILI589831 IVC589831:IVE589831 JEY589831:JFA589831 JOU589831:JOW589831 JYQ589831:JYS589831 KIM589831:KIO589831 KSI589831:KSK589831 LCE589831:LCG589831 LMA589831:LMC589831 LVW589831:LVY589831 MFS589831:MFU589831 MPO589831:MPQ589831 MZK589831:MZM589831 NJG589831:NJI589831 NTC589831:NTE589831 OCY589831:ODA589831 OMU589831:OMW589831 OWQ589831:OWS589831 PGM589831:PGO589831 PQI589831:PQK589831 QAE589831:QAG589831 QKA589831:QKC589831 QTW589831:QTY589831 RDS589831:RDU589831 RNO589831:RNQ589831 RXK589831:RXM589831 SHG589831:SHI589831 SRC589831:SRE589831 TAY589831:TBA589831 TKU589831:TKW589831 TUQ589831:TUS589831 UEM589831:UEO589831 UOI589831:UOK589831 UYE589831:UYG589831 VIA589831:VIC589831 VRW589831:VRY589831 WBS589831:WBU589831 WLO589831:WLQ589831 WVK589831:WVM589831 C655367:E655367 IY655367:JA655367 SU655367:SW655367 ACQ655367:ACS655367 AMM655367:AMO655367 AWI655367:AWK655367 BGE655367:BGG655367 BQA655367:BQC655367 BZW655367:BZY655367 CJS655367:CJU655367 CTO655367:CTQ655367 DDK655367:DDM655367 DNG655367:DNI655367 DXC655367:DXE655367 EGY655367:EHA655367 EQU655367:EQW655367 FAQ655367:FAS655367 FKM655367:FKO655367 FUI655367:FUK655367 GEE655367:GEG655367 GOA655367:GOC655367 GXW655367:GXY655367 HHS655367:HHU655367 HRO655367:HRQ655367 IBK655367:IBM655367 ILG655367:ILI655367 IVC655367:IVE655367 JEY655367:JFA655367 JOU655367:JOW655367 JYQ655367:JYS655367 KIM655367:KIO655367 KSI655367:KSK655367 LCE655367:LCG655367 LMA655367:LMC655367 LVW655367:LVY655367 MFS655367:MFU655367 MPO655367:MPQ655367 MZK655367:MZM655367 NJG655367:NJI655367 NTC655367:NTE655367 OCY655367:ODA655367 OMU655367:OMW655367 OWQ655367:OWS655367 PGM655367:PGO655367 PQI655367:PQK655367 QAE655367:QAG655367 QKA655367:QKC655367 QTW655367:QTY655367 RDS655367:RDU655367 RNO655367:RNQ655367 RXK655367:RXM655367 SHG655367:SHI655367 SRC655367:SRE655367 TAY655367:TBA655367 TKU655367:TKW655367 TUQ655367:TUS655367 UEM655367:UEO655367 UOI655367:UOK655367 UYE655367:UYG655367 VIA655367:VIC655367 VRW655367:VRY655367 WBS655367:WBU655367 WLO655367:WLQ655367 WVK655367:WVM655367 C720903:E720903 IY720903:JA720903 SU720903:SW720903 ACQ720903:ACS720903 AMM720903:AMO720903 AWI720903:AWK720903 BGE720903:BGG720903 BQA720903:BQC720903 BZW720903:BZY720903 CJS720903:CJU720903 CTO720903:CTQ720903 DDK720903:DDM720903 DNG720903:DNI720903 DXC720903:DXE720903 EGY720903:EHA720903 EQU720903:EQW720903 FAQ720903:FAS720903 FKM720903:FKO720903 FUI720903:FUK720903 GEE720903:GEG720903 GOA720903:GOC720903 GXW720903:GXY720903 HHS720903:HHU720903 HRO720903:HRQ720903 IBK720903:IBM720903 ILG720903:ILI720903 IVC720903:IVE720903 JEY720903:JFA720903 JOU720903:JOW720903 JYQ720903:JYS720903 KIM720903:KIO720903 KSI720903:KSK720903 LCE720903:LCG720903 LMA720903:LMC720903 LVW720903:LVY720903 MFS720903:MFU720903 MPO720903:MPQ720903 MZK720903:MZM720903 NJG720903:NJI720903 NTC720903:NTE720903 OCY720903:ODA720903 OMU720903:OMW720903 OWQ720903:OWS720903 PGM720903:PGO720903 PQI720903:PQK720903 QAE720903:QAG720903 QKA720903:QKC720903 QTW720903:QTY720903 RDS720903:RDU720903 RNO720903:RNQ720903 RXK720903:RXM720903 SHG720903:SHI720903 SRC720903:SRE720903 TAY720903:TBA720903 TKU720903:TKW720903 TUQ720903:TUS720903 UEM720903:UEO720903 UOI720903:UOK720903 UYE720903:UYG720903 VIA720903:VIC720903 VRW720903:VRY720903 WBS720903:WBU720903 WLO720903:WLQ720903 WVK720903:WVM720903 C786439:E786439 IY786439:JA786439 SU786439:SW786439 ACQ786439:ACS786439 AMM786439:AMO786439 AWI786439:AWK786439 BGE786439:BGG786439 BQA786439:BQC786439 BZW786439:BZY786439 CJS786439:CJU786439 CTO786439:CTQ786439 DDK786439:DDM786439 DNG786439:DNI786439 DXC786439:DXE786439 EGY786439:EHA786439 EQU786439:EQW786439 FAQ786439:FAS786439 FKM786439:FKO786439 FUI786439:FUK786439 GEE786439:GEG786439 GOA786439:GOC786439 GXW786439:GXY786439 HHS786439:HHU786439 HRO786439:HRQ786439 IBK786439:IBM786439 ILG786439:ILI786439 IVC786439:IVE786439 JEY786439:JFA786439 JOU786439:JOW786439 JYQ786439:JYS786439 KIM786439:KIO786439 KSI786439:KSK786439 LCE786439:LCG786439 LMA786439:LMC786439 LVW786439:LVY786439 MFS786439:MFU786439 MPO786439:MPQ786439 MZK786439:MZM786439 NJG786439:NJI786439 NTC786439:NTE786439 OCY786439:ODA786439 OMU786439:OMW786439 OWQ786439:OWS786439 PGM786439:PGO786439 PQI786439:PQK786439 QAE786439:QAG786439 QKA786439:QKC786439 QTW786439:QTY786439 RDS786439:RDU786439 RNO786439:RNQ786439 RXK786439:RXM786439 SHG786439:SHI786439 SRC786439:SRE786439 TAY786439:TBA786439 TKU786439:TKW786439 TUQ786439:TUS786439 UEM786439:UEO786439 UOI786439:UOK786439 UYE786439:UYG786439 VIA786439:VIC786439 VRW786439:VRY786439 WBS786439:WBU786439 WLO786439:WLQ786439 WVK786439:WVM786439 C851975:E851975 IY851975:JA851975 SU851975:SW851975 ACQ851975:ACS851975 AMM851975:AMO851975 AWI851975:AWK851975 BGE851975:BGG851975 BQA851975:BQC851975 BZW851975:BZY851975 CJS851975:CJU851975 CTO851975:CTQ851975 DDK851975:DDM851975 DNG851975:DNI851975 DXC851975:DXE851975 EGY851975:EHA851975 EQU851975:EQW851975 FAQ851975:FAS851975 FKM851975:FKO851975 FUI851975:FUK851975 GEE851975:GEG851975 GOA851975:GOC851975 GXW851975:GXY851975 HHS851975:HHU851975 HRO851975:HRQ851975 IBK851975:IBM851975 ILG851975:ILI851975 IVC851975:IVE851975 JEY851975:JFA851975 JOU851975:JOW851975 JYQ851975:JYS851975 KIM851975:KIO851975 KSI851975:KSK851975 LCE851975:LCG851975 LMA851975:LMC851975 LVW851975:LVY851975 MFS851975:MFU851975 MPO851975:MPQ851975 MZK851975:MZM851975 NJG851975:NJI851975 NTC851975:NTE851975 OCY851975:ODA851975 OMU851975:OMW851975 OWQ851975:OWS851975 PGM851975:PGO851975 PQI851975:PQK851975 QAE851975:QAG851975 QKA851975:QKC851975 QTW851975:QTY851975 RDS851975:RDU851975 RNO851975:RNQ851975 RXK851975:RXM851975 SHG851975:SHI851975 SRC851975:SRE851975 TAY851975:TBA851975 TKU851975:TKW851975 TUQ851975:TUS851975 UEM851975:UEO851975 UOI851975:UOK851975 UYE851975:UYG851975 VIA851975:VIC851975 VRW851975:VRY851975 WBS851975:WBU851975 WLO851975:WLQ851975 WVK851975:WVM851975 C917511:E917511 IY917511:JA917511 SU917511:SW917511 ACQ917511:ACS917511 AMM917511:AMO917511 AWI917511:AWK917511 BGE917511:BGG917511 BQA917511:BQC917511 BZW917511:BZY917511 CJS917511:CJU917511 CTO917511:CTQ917511 DDK917511:DDM917511 DNG917511:DNI917511 DXC917511:DXE917511 EGY917511:EHA917511 EQU917511:EQW917511 FAQ917511:FAS917511 FKM917511:FKO917511 FUI917511:FUK917511 GEE917511:GEG917511 GOA917511:GOC917511 GXW917511:GXY917511 HHS917511:HHU917511 HRO917511:HRQ917511 IBK917511:IBM917511 ILG917511:ILI917511 IVC917511:IVE917511 JEY917511:JFA917511 JOU917511:JOW917511 JYQ917511:JYS917511 KIM917511:KIO917511 KSI917511:KSK917511 LCE917511:LCG917511 LMA917511:LMC917511 LVW917511:LVY917511 MFS917511:MFU917511 MPO917511:MPQ917511 MZK917511:MZM917511 NJG917511:NJI917511 NTC917511:NTE917511 OCY917511:ODA917511 OMU917511:OMW917511 OWQ917511:OWS917511 PGM917511:PGO917511 PQI917511:PQK917511 QAE917511:QAG917511 QKA917511:QKC917511 QTW917511:QTY917511 RDS917511:RDU917511 RNO917511:RNQ917511 RXK917511:RXM917511 SHG917511:SHI917511 SRC917511:SRE917511 TAY917511:TBA917511 TKU917511:TKW917511 TUQ917511:TUS917511 UEM917511:UEO917511 UOI917511:UOK917511 UYE917511:UYG917511 VIA917511:VIC917511 VRW917511:VRY917511 WBS917511:WBU917511 WLO917511:WLQ917511 WVK917511:WVM917511 C983047:E983047 IY983047:JA983047 SU983047:SW983047 ACQ983047:ACS983047 AMM983047:AMO983047 AWI983047:AWK983047 BGE983047:BGG983047 BQA983047:BQC983047 BZW983047:BZY983047 CJS983047:CJU983047 CTO983047:CTQ983047 DDK983047:DDM983047 DNG983047:DNI983047 DXC983047:DXE983047 EGY983047:EHA983047 EQU983047:EQW983047 FAQ983047:FAS983047 FKM983047:FKO983047 FUI983047:FUK983047 GEE983047:GEG983047 GOA983047:GOC983047 GXW983047:GXY983047 HHS983047:HHU983047 HRO983047:HRQ983047 IBK983047:IBM983047 ILG983047:ILI983047 IVC983047:IVE983047 JEY983047:JFA983047 JOU983047:JOW983047 JYQ983047:JYS983047 KIM983047:KIO983047 KSI983047:KSK983047 LCE983047:LCG983047 LMA983047:LMC983047 LVW983047:LVY983047 MFS983047:MFU983047 MPO983047:MPQ983047 MZK983047:MZM983047 NJG983047:NJI983047 NTC983047:NTE983047 OCY983047:ODA983047 OMU983047:OMW983047 OWQ983047:OWS983047 PGM983047:PGO983047 PQI983047:PQK983047 QAE983047:QAG983047 QKA983047:QKC983047 QTW983047:QTY983047 RDS983047:RDU983047 RNO983047:RNQ983047 RXK983047:RXM983047 SHG983047:SHI983047 SRC983047:SRE983047 TAY983047:TBA983047 TKU983047:TKW983047 TUQ983047:TUS983047 UEM983047:UEO983047 UOI983047:UOK983047 UYE983047:UYG983047 VIA983047:VIC983047 VRW983047:VRY983047 WBS983047:WBU983047 WLO983047:WLQ983047 WVK983047:WVM983047"/>
    <dataValidation type="custom" imeMode="off" allowBlank="1" showInputMessage="1" showErrorMessage="1" sqref="C9:E9">
      <formula1>EXACT(UPPER(C9),C9)</formula1>
    </dataValidation>
    <dataValidation type="custom" allowBlank="1" showInputMessage="1" showErrorMessage="1" sqref="A10:B10">
      <formula1>EXACT(UPPER(C9),C9)</formula1>
    </dataValidation>
    <dataValidation type="list" allowBlank="1" showInputMessage="1" showErrorMessage="1" sqref="C3:E3">
      <formula1>$N$3:$N$50</formula1>
    </dataValidation>
    <dataValidation type="list" allowBlank="1" showInputMessage="1" showErrorMessage="1" sqref="L6">
      <formula1>$Q$5</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X103"/>
  <sheetViews>
    <sheetView zoomScaleNormal="100" workbookViewId="0">
      <pane ySplit="8" topLeftCell="A9" activePane="bottomLeft" state="frozen"/>
      <selection pane="bottomLeft" activeCell="B10" sqref="B10"/>
    </sheetView>
  </sheetViews>
  <sheetFormatPr defaultColWidth="9" defaultRowHeight="13.5"/>
  <cols>
    <col min="1" max="1" width="4.5" style="1" bestFit="1" customWidth="1"/>
    <col min="2" max="2" width="9" style="1"/>
    <col min="3" max="4" width="17.5" style="1" customWidth="1"/>
    <col min="5" max="5" width="1.375" style="1" hidden="1" customWidth="1"/>
    <col min="6" max="7" width="5.5" style="1" bestFit="1" customWidth="1"/>
    <col min="8" max="8" width="12.75" style="1" hidden="1" customWidth="1"/>
    <col min="9" max="9" width="9.5" style="1" hidden="1" customWidth="1"/>
    <col min="10" max="13" width="18.5" style="1" customWidth="1"/>
    <col min="14" max="15" width="9" style="1" hidden="1" customWidth="1"/>
    <col min="16" max="17" width="9" style="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50" width="9" style="1" hidden="1" customWidth="1"/>
    <col min="51" max="58" width="9" style="1" customWidth="1"/>
    <col min="59" max="16384" width="9" style="1"/>
  </cols>
  <sheetData>
    <row r="1" spans="1:41" ht="17.25">
      <c r="A1" s="8" t="s">
        <v>55</v>
      </c>
    </row>
    <row r="2" spans="1:41">
      <c r="A2" s="3"/>
    </row>
    <row r="3" spans="1:41">
      <c r="A3" s="3"/>
      <c r="B3" s="109" t="s">
        <v>123</v>
      </c>
      <c r="C3" s="20"/>
      <c r="D3" s="20"/>
      <c r="E3" s="20"/>
      <c r="F3" s="20"/>
      <c r="G3" s="20"/>
      <c r="H3" s="20"/>
      <c r="I3" s="20"/>
      <c r="J3" s="20"/>
      <c r="K3" s="20"/>
      <c r="L3" s="20"/>
      <c r="M3" s="255"/>
      <c r="N3" s="255"/>
      <c r="O3" s="255"/>
    </row>
    <row r="4" spans="1:41">
      <c r="A4" s="3"/>
      <c r="B4" s="40" t="s">
        <v>109</v>
      </c>
      <c r="C4" s="20"/>
      <c r="D4" s="20"/>
      <c r="E4" s="20"/>
      <c r="F4" s="20"/>
      <c r="G4" s="20"/>
      <c r="H4" s="20"/>
      <c r="I4" s="20"/>
      <c r="J4" s="20"/>
      <c r="K4" s="20"/>
      <c r="L4" s="20"/>
      <c r="M4" s="177"/>
      <c r="N4" s="178"/>
      <c r="O4" s="179"/>
    </row>
    <row r="5" spans="1:41">
      <c r="A5" s="3"/>
      <c r="B5" s="40" t="s">
        <v>117</v>
      </c>
      <c r="C5" s="20"/>
      <c r="D5" s="20"/>
      <c r="E5" s="20"/>
      <c r="F5" s="20"/>
      <c r="G5" s="20"/>
      <c r="H5" s="20"/>
      <c r="I5" s="20"/>
      <c r="J5" s="20"/>
      <c r="K5" s="20"/>
      <c r="L5" s="20"/>
      <c r="M5" s="177"/>
      <c r="N5" s="178"/>
      <c r="O5" s="179"/>
    </row>
    <row r="6" spans="1:41" ht="14.25" thickBot="1"/>
    <row r="7" spans="1:41" ht="36.75" customHeight="1">
      <c r="A7" s="22"/>
      <c r="B7" s="183" t="s">
        <v>221</v>
      </c>
      <c r="C7" s="30" t="s">
        <v>101</v>
      </c>
      <c r="D7" s="30" t="s">
        <v>102</v>
      </c>
      <c r="E7" s="158"/>
      <c r="F7" s="23" t="s">
        <v>38</v>
      </c>
      <c r="G7" s="25" t="s">
        <v>39</v>
      </c>
      <c r="H7" s="22" t="s">
        <v>195</v>
      </c>
      <c r="I7" s="25" t="s">
        <v>40</v>
      </c>
      <c r="J7" s="22" t="s">
        <v>194</v>
      </c>
      <c r="K7" s="25" t="s">
        <v>40</v>
      </c>
      <c r="L7" s="22" t="s">
        <v>194</v>
      </c>
      <c r="M7" s="25" t="s">
        <v>40</v>
      </c>
      <c r="N7" s="28" t="s">
        <v>43</v>
      </c>
      <c r="O7" s="28" t="s">
        <v>44</v>
      </c>
    </row>
    <row r="8" spans="1:41" ht="14.25" thickBot="1">
      <c r="A8" s="31" t="s">
        <v>41</v>
      </c>
      <c r="B8" s="16">
        <v>1001</v>
      </c>
      <c r="C8" s="16" t="s">
        <v>42</v>
      </c>
      <c r="D8" s="16" t="s">
        <v>87</v>
      </c>
      <c r="E8" s="159"/>
      <c r="F8" s="16" t="s">
        <v>2</v>
      </c>
      <c r="G8" s="27">
        <v>2</v>
      </c>
      <c r="H8" s="26" t="s">
        <v>72</v>
      </c>
      <c r="I8" s="27">
        <v>12.53</v>
      </c>
      <c r="J8" s="26" t="s">
        <v>210</v>
      </c>
      <c r="K8" s="27">
        <v>12.19</v>
      </c>
      <c r="L8" s="26" t="s">
        <v>215</v>
      </c>
      <c r="M8" s="180" t="s">
        <v>216</v>
      </c>
      <c r="N8" s="29" t="s">
        <v>51</v>
      </c>
      <c r="O8" s="29" t="s">
        <v>71</v>
      </c>
      <c r="V8" s="5" t="s">
        <v>53</v>
      </c>
      <c r="W8" s="5" t="s">
        <v>45</v>
      </c>
      <c r="X8" s="5" t="s">
        <v>88</v>
      </c>
      <c r="Y8" s="5" t="s">
        <v>38</v>
      </c>
      <c r="Z8" s="5" t="s">
        <v>1</v>
      </c>
      <c r="AA8" s="9" t="s">
        <v>118</v>
      </c>
      <c r="AB8" s="5" t="s">
        <v>53</v>
      </c>
      <c r="AC8" s="5" t="s">
        <v>45</v>
      </c>
      <c r="AD8" s="5" t="s">
        <v>88</v>
      </c>
      <c r="AE8" s="5" t="s">
        <v>38</v>
      </c>
      <c r="AF8" s="5" t="s">
        <v>1</v>
      </c>
      <c r="AG8" s="5" t="s">
        <v>118</v>
      </c>
      <c r="AH8" s="1" t="s">
        <v>119</v>
      </c>
      <c r="AI8" s="1">
        <f>COUNT(AI9:AI98)</f>
        <v>0</v>
      </c>
      <c r="AJ8" s="1" t="s">
        <v>120</v>
      </c>
      <c r="AK8" s="1">
        <f>COUNT(AK9:AK98)</f>
        <v>0</v>
      </c>
      <c r="AL8" s="1" t="s">
        <v>121</v>
      </c>
      <c r="AM8" s="1">
        <f>COUNT(AM9:AM98)</f>
        <v>0</v>
      </c>
      <c r="AN8" s="1" t="s">
        <v>122</v>
      </c>
      <c r="AO8" s="1">
        <f>COUNT(AO9:AO98)</f>
        <v>0</v>
      </c>
    </row>
    <row r="9" spans="1:41">
      <c r="A9" s="32">
        <v>1</v>
      </c>
      <c r="B9" s="57"/>
      <c r="C9" s="57"/>
      <c r="D9" s="57"/>
      <c r="E9" s="160"/>
      <c r="F9" s="57"/>
      <c r="G9" s="58"/>
      <c r="H9" s="59"/>
      <c r="I9" s="148"/>
      <c r="J9" s="59"/>
      <c r="K9" s="148"/>
      <c r="L9" s="59"/>
      <c r="M9" s="181"/>
      <c r="N9" s="60"/>
      <c r="O9" s="60"/>
      <c r="S9" s="67"/>
      <c r="T9" s="68"/>
      <c r="V9" s="5" t="str">
        <f t="shared" ref="V9:V40" si="0">IF(F9="男",B9,"")</f>
        <v/>
      </c>
      <c r="W9" s="5" t="str">
        <f t="shared" ref="W9:W40" si="1">IF(F9="男",C9,"")</f>
        <v/>
      </c>
      <c r="X9" s="5" t="str">
        <f t="shared" ref="X9:X40" si="2">IF(F9="男",D9,"")</f>
        <v/>
      </c>
      <c r="Y9" s="5" t="str">
        <f t="shared" ref="Y9:Y40" si="3">IF(F9="男",F9,"")</f>
        <v/>
      </c>
      <c r="Z9" s="5" t="str">
        <f t="shared" ref="Z9:Z40" si="4">IF(F9="男",IF(G9="","",G9),"")</f>
        <v/>
      </c>
      <c r="AA9" s="9" t="str">
        <f>IF(F9="男",data_kyogisha!A2,"")</f>
        <v/>
      </c>
      <c r="AB9" s="5" t="str">
        <f t="shared" ref="AB9:AB40" si="5">IF(F9="女",B9,"")</f>
        <v/>
      </c>
      <c r="AC9" s="5" t="str">
        <f t="shared" ref="AC9:AC40" si="6">IF(F9="女",C9,"")</f>
        <v/>
      </c>
      <c r="AD9" s="5" t="str">
        <f t="shared" ref="AD9:AD40" si="7">IF(F9="女",D9,"")</f>
        <v/>
      </c>
      <c r="AE9" s="5" t="str">
        <f t="shared" ref="AE9:AE40" si="8">IF(F9="女",F9,"")</f>
        <v/>
      </c>
      <c r="AF9" s="5" t="str">
        <f t="shared" ref="AF9:AF40" si="9">IF(F9="女",IF(G9="","",G9),"")</f>
        <v/>
      </c>
      <c r="AG9" s="1" t="str">
        <f>IF(F9="女",data_kyogisha!A2,"")</f>
        <v/>
      </c>
      <c r="AH9" s="1">
        <f>IF(AND(F9="男",N9="○"),1,0)</f>
        <v>0</v>
      </c>
      <c r="AI9" s="1" t="str">
        <f>IF(AND(F9="男",N9="○"),B9,"")</f>
        <v/>
      </c>
      <c r="AJ9" s="1">
        <f>IF(AND(F9="男",O9="○"),1,0)</f>
        <v>0</v>
      </c>
      <c r="AK9" s="1" t="str">
        <f>IF(AND(F9="男",O9="○"),B9,"")</f>
        <v/>
      </c>
      <c r="AL9" s="1">
        <f>IF(AND(F9="女",N9="○"),1,0)</f>
        <v>0</v>
      </c>
      <c r="AM9" s="1" t="str">
        <f>IF(AND(F9="女",N9="○"),B9,"")</f>
        <v/>
      </c>
      <c r="AN9" s="1">
        <f>IF(AND(F9="女",O9="○"),1,0)</f>
        <v>0</v>
      </c>
      <c r="AO9" s="1" t="str">
        <f>IF(AND(F9="女",O9="○"),B9,"")</f>
        <v/>
      </c>
    </row>
    <row r="10" spans="1:41">
      <c r="A10" s="32">
        <v>2</v>
      </c>
      <c r="B10" s="57"/>
      <c r="C10" s="57"/>
      <c r="D10" s="57"/>
      <c r="E10" s="160"/>
      <c r="F10" s="57"/>
      <c r="G10" s="58"/>
      <c r="H10" s="59"/>
      <c r="I10" s="148"/>
      <c r="J10" s="59"/>
      <c r="K10" s="148"/>
      <c r="L10" s="59"/>
      <c r="M10" s="181"/>
      <c r="N10" s="60"/>
      <c r="O10" s="60"/>
      <c r="R10" s="1" t="s">
        <v>50</v>
      </c>
      <c r="S10" s="69" t="str">
        <f>IF(種目情報!A4="","",種目情報!A4)</f>
        <v>男子100m</v>
      </c>
      <c r="T10" s="70" t="str">
        <f>IF(種目情報!E4="","",種目情報!E4)</f>
        <v>女子100m</v>
      </c>
      <c r="U10" s="1" t="s">
        <v>51</v>
      </c>
      <c r="V10" s="5" t="str">
        <f t="shared" si="0"/>
        <v/>
      </c>
      <c r="W10" s="5" t="str">
        <f t="shared" si="1"/>
        <v/>
      </c>
      <c r="X10" s="5" t="str">
        <f t="shared" si="2"/>
        <v/>
      </c>
      <c r="Y10" s="5" t="str">
        <f t="shared" si="3"/>
        <v/>
      </c>
      <c r="Z10" s="5" t="str">
        <f t="shared" si="4"/>
        <v/>
      </c>
      <c r="AA10" s="9" t="str">
        <f>IF(F10="男",data_kyogisha!A3,"")</f>
        <v/>
      </c>
      <c r="AB10" s="5" t="str">
        <f t="shared" si="5"/>
        <v/>
      </c>
      <c r="AC10" s="5" t="str">
        <f t="shared" si="6"/>
        <v/>
      </c>
      <c r="AD10" s="5" t="str">
        <f t="shared" si="7"/>
        <v/>
      </c>
      <c r="AE10" s="5" t="str">
        <f t="shared" si="8"/>
        <v/>
      </c>
      <c r="AF10" s="5" t="str">
        <f t="shared" si="9"/>
        <v/>
      </c>
      <c r="AG10" s="5" t="str">
        <f>IF(F10="女",data_kyogisha!A3,"")</f>
        <v/>
      </c>
      <c r="AH10" s="1">
        <f>IF(AND(F10="男",N10="○"),AH9+1,AH9)</f>
        <v>0</v>
      </c>
      <c r="AI10" s="1" t="str">
        <f t="shared" ref="AI10:AI72" si="10">IF(AND(F10="男",N10="○"),B10,"")</f>
        <v/>
      </c>
      <c r="AJ10" s="1">
        <f>IF(AND(F10="男",O10="○"),AJ9+1,AJ9)</f>
        <v>0</v>
      </c>
      <c r="AK10" s="1" t="str">
        <f>IF(AND(F10="男",O10="○"),B10,"")</f>
        <v/>
      </c>
      <c r="AL10" s="1">
        <f>IF(AND(F10="女",N10="○"),AL9+1,AL9)</f>
        <v>0</v>
      </c>
      <c r="AM10" s="1" t="str">
        <f>IF(AND(F10="女",N10="○"),B10,"")</f>
        <v/>
      </c>
      <c r="AN10" s="1">
        <f>IF(AND(F10="女",O10="○"),AN9+1,AN9)</f>
        <v>0</v>
      </c>
      <c r="AO10" s="1" t="str">
        <f>IF(AND(F10="女",O10="○"),B10,"")</f>
        <v/>
      </c>
    </row>
    <row r="11" spans="1:41">
      <c r="A11" s="32">
        <v>3</v>
      </c>
      <c r="B11" s="57"/>
      <c r="C11" s="57"/>
      <c r="D11" s="57"/>
      <c r="E11" s="160"/>
      <c r="F11" s="57"/>
      <c r="G11" s="58"/>
      <c r="H11" s="59"/>
      <c r="I11" s="148"/>
      <c r="J11" s="59"/>
      <c r="K11" s="148"/>
      <c r="L11" s="59"/>
      <c r="M11" s="181"/>
      <c r="N11" s="60"/>
      <c r="O11" s="60"/>
      <c r="R11" s="1" t="s">
        <v>49</v>
      </c>
      <c r="S11" s="69" t="str">
        <f>IF(種目情報!A5="","",種目情報!A5)</f>
        <v>男子400m</v>
      </c>
      <c r="T11" s="70" t="str">
        <f>IF(種目情報!E5="","",種目情報!E5)</f>
        <v>女子400m</v>
      </c>
      <c r="V11" s="5" t="str">
        <f t="shared" si="0"/>
        <v/>
      </c>
      <c r="W11" s="5" t="str">
        <f t="shared" si="1"/>
        <v/>
      </c>
      <c r="X11" s="5" t="str">
        <f t="shared" si="2"/>
        <v/>
      </c>
      <c r="Y11" s="5" t="str">
        <f t="shared" si="3"/>
        <v/>
      </c>
      <c r="Z11" s="5" t="str">
        <f t="shared" si="4"/>
        <v/>
      </c>
      <c r="AA11" s="9" t="str">
        <f>IF(F11="男",data_kyogisha!A4,"")</f>
        <v/>
      </c>
      <c r="AB11" s="5" t="str">
        <f t="shared" si="5"/>
        <v/>
      </c>
      <c r="AC11" s="5" t="str">
        <f t="shared" si="6"/>
        <v/>
      </c>
      <c r="AD11" s="5" t="str">
        <f t="shared" si="7"/>
        <v/>
      </c>
      <c r="AE11" s="5" t="str">
        <f t="shared" si="8"/>
        <v/>
      </c>
      <c r="AF11" s="5" t="str">
        <f t="shared" si="9"/>
        <v/>
      </c>
      <c r="AG11" s="5" t="str">
        <f>IF(F11="女",data_kyogisha!A4,"")</f>
        <v/>
      </c>
      <c r="AH11" s="1">
        <f t="shared" ref="AH11:AH73" si="11">IF(AND(F11="男",N11="○"),AH10+1,AH10)</f>
        <v>0</v>
      </c>
      <c r="AI11" s="1" t="str">
        <f t="shared" si="10"/>
        <v/>
      </c>
      <c r="AJ11" s="1">
        <f t="shared" ref="AJ11:AJ74" si="12">IF(AND(F11="男",O11="○"),AJ10+1,AJ10)</f>
        <v>0</v>
      </c>
      <c r="AK11" s="1" t="str">
        <f t="shared" ref="AK11:AK73" si="13">IF(AND(F11="男",O11="○"),B11,"")</f>
        <v/>
      </c>
      <c r="AL11" s="1">
        <f t="shared" ref="AL11:AL18" si="14">IF(AND(F11="女",N11="○"),AL10+1,AL10)</f>
        <v>0</v>
      </c>
      <c r="AM11" s="1" t="str">
        <f t="shared" ref="AM11:AM18" si="15">IF(AND(F11="女",N11="○"),B11,"")</f>
        <v/>
      </c>
      <c r="AN11" s="1">
        <f t="shared" ref="AN11:AN74" si="16">IF(AND(F11="女",O11="○"),AN10+1,AN10)</f>
        <v>0</v>
      </c>
      <c r="AO11" s="1" t="str">
        <f t="shared" ref="AO11:AO74" si="17">IF(AND(F11="女",O11="○"),B11,"")</f>
        <v/>
      </c>
    </row>
    <row r="12" spans="1:41">
      <c r="A12" s="32">
        <v>4</v>
      </c>
      <c r="B12" s="57"/>
      <c r="C12" s="57"/>
      <c r="D12" s="57"/>
      <c r="E12" s="160"/>
      <c r="F12" s="57"/>
      <c r="G12" s="58"/>
      <c r="H12" s="59"/>
      <c r="I12" s="148"/>
      <c r="J12" s="59"/>
      <c r="K12" s="148"/>
      <c r="L12" s="59"/>
      <c r="M12" s="181"/>
      <c r="N12" s="60"/>
      <c r="O12" s="60"/>
      <c r="S12" s="69" t="str">
        <f>IF(種目情報!A6="","",種目情報!A6)</f>
        <v>男子1500m</v>
      </c>
      <c r="T12" s="70" t="str">
        <f>IF(種目情報!E6="","",種目情報!E6)</f>
        <v>女子1500m</v>
      </c>
      <c r="V12" s="5" t="str">
        <f t="shared" si="0"/>
        <v/>
      </c>
      <c r="W12" s="5" t="str">
        <f t="shared" si="1"/>
        <v/>
      </c>
      <c r="X12" s="5" t="str">
        <f t="shared" si="2"/>
        <v/>
      </c>
      <c r="Y12" s="5" t="str">
        <f t="shared" si="3"/>
        <v/>
      </c>
      <c r="Z12" s="5" t="str">
        <f t="shared" si="4"/>
        <v/>
      </c>
      <c r="AA12" s="9" t="str">
        <f>IF(F12="男",data_kyogisha!A5,"")</f>
        <v/>
      </c>
      <c r="AB12" s="5" t="str">
        <f t="shared" si="5"/>
        <v/>
      </c>
      <c r="AC12" s="5" t="str">
        <f t="shared" si="6"/>
        <v/>
      </c>
      <c r="AD12" s="5" t="str">
        <f t="shared" si="7"/>
        <v/>
      </c>
      <c r="AE12" s="5" t="str">
        <f t="shared" si="8"/>
        <v/>
      </c>
      <c r="AF12" s="5" t="str">
        <f t="shared" si="9"/>
        <v/>
      </c>
      <c r="AG12" s="5" t="str">
        <f>IF(F12="女",data_kyogisha!A5,"")</f>
        <v/>
      </c>
      <c r="AH12" s="1">
        <f t="shared" si="11"/>
        <v>0</v>
      </c>
      <c r="AI12" s="1" t="str">
        <f t="shared" si="10"/>
        <v/>
      </c>
      <c r="AJ12" s="1">
        <f t="shared" si="12"/>
        <v>0</v>
      </c>
      <c r="AK12" s="1" t="str">
        <f t="shared" si="13"/>
        <v/>
      </c>
      <c r="AL12" s="1">
        <f t="shared" si="14"/>
        <v>0</v>
      </c>
      <c r="AM12" s="1" t="str">
        <f t="shared" si="15"/>
        <v/>
      </c>
      <c r="AN12" s="1">
        <f t="shared" si="16"/>
        <v>0</v>
      </c>
      <c r="AO12" s="1" t="str">
        <f t="shared" si="17"/>
        <v/>
      </c>
    </row>
    <row r="13" spans="1:41">
      <c r="A13" s="32">
        <v>5</v>
      </c>
      <c r="B13" s="57"/>
      <c r="C13" s="57"/>
      <c r="D13" s="57"/>
      <c r="E13" s="160"/>
      <c r="F13" s="57"/>
      <c r="G13" s="58"/>
      <c r="H13" s="59"/>
      <c r="I13" s="148"/>
      <c r="J13" s="59"/>
      <c r="K13" s="148"/>
      <c r="L13" s="59"/>
      <c r="M13" s="181"/>
      <c r="N13" s="60"/>
      <c r="O13" s="60"/>
      <c r="S13" s="69" t="str">
        <f>IF(種目情報!A7="","",種目情報!A7)</f>
        <v>男子走高跳</v>
      </c>
      <c r="T13" s="70" t="str">
        <f>IF(種目情報!E7="","",種目情報!E7)</f>
        <v>女子走高跳</v>
      </c>
      <c r="V13" s="5" t="str">
        <f t="shared" si="0"/>
        <v/>
      </c>
      <c r="W13" s="5" t="str">
        <f t="shared" si="1"/>
        <v/>
      </c>
      <c r="X13" s="5" t="str">
        <f t="shared" si="2"/>
        <v/>
      </c>
      <c r="Y13" s="5" t="str">
        <f t="shared" si="3"/>
        <v/>
      </c>
      <c r="Z13" s="5" t="str">
        <f t="shared" si="4"/>
        <v/>
      </c>
      <c r="AA13" s="9" t="str">
        <f>IF(F13="男",data_kyogisha!A6,"")</f>
        <v/>
      </c>
      <c r="AB13" s="5" t="str">
        <f t="shared" si="5"/>
        <v/>
      </c>
      <c r="AC13" s="5" t="str">
        <f t="shared" si="6"/>
        <v/>
      </c>
      <c r="AD13" s="5" t="str">
        <f t="shared" si="7"/>
        <v/>
      </c>
      <c r="AE13" s="5" t="str">
        <f t="shared" si="8"/>
        <v/>
      </c>
      <c r="AF13" s="5" t="str">
        <f t="shared" si="9"/>
        <v/>
      </c>
      <c r="AG13" s="5" t="str">
        <f>IF(F13="女",data_kyogisha!A6,"")</f>
        <v/>
      </c>
      <c r="AH13" s="1">
        <f t="shared" si="11"/>
        <v>0</v>
      </c>
      <c r="AI13" s="1" t="str">
        <f t="shared" si="10"/>
        <v/>
      </c>
      <c r="AJ13" s="1">
        <f t="shared" si="12"/>
        <v>0</v>
      </c>
      <c r="AK13" s="1" t="str">
        <f t="shared" si="13"/>
        <v/>
      </c>
      <c r="AL13" s="1">
        <f t="shared" si="14"/>
        <v>0</v>
      </c>
      <c r="AM13" s="1" t="str">
        <f t="shared" si="15"/>
        <v/>
      </c>
      <c r="AN13" s="1">
        <f t="shared" si="16"/>
        <v>0</v>
      </c>
      <c r="AO13" s="1" t="str">
        <f t="shared" si="17"/>
        <v/>
      </c>
    </row>
    <row r="14" spans="1:41">
      <c r="A14" s="32">
        <v>6</v>
      </c>
      <c r="B14" s="57"/>
      <c r="C14" s="57"/>
      <c r="D14" s="57"/>
      <c r="E14" s="160"/>
      <c r="F14" s="57"/>
      <c r="G14" s="58"/>
      <c r="H14" s="59"/>
      <c r="I14" s="148"/>
      <c r="J14" s="59"/>
      <c r="K14" s="148"/>
      <c r="L14" s="59"/>
      <c r="M14" s="181"/>
      <c r="N14" s="60"/>
      <c r="O14" s="60"/>
      <c r="S14" s="69" t="str">
        <f>IF(種目情報!A8="","",種目情報!A8)</f>
        <v>男子走幅跳</v>
      </c>
      <c r="T14" s="70" t="str">
        <f>IF(種目情報!E8="","",種目情報!E8)</f>
        <v>女子走幅跳</v>
      </c>
      <c r="V14" s="5" t="str">
        <f t="shared" si="0"/>
        <v/>
      </c>
      <c r="W14" s="5" t="str">
        <f t="shared" si="1"/>
        <v/>
      </c>
      <c r="X14" s="5" t="str">
        <f t="shared" si="2"/>
        <v/>
      </c>
      <c r="Y14" s="5" t="str">
        <f t="shared" si="3"/>
        <v/>
      </c>
      <c r="Z14" s="5" t="str">
        <f t="shared" si="4"/>
        <v/>
      </c>
      <c r="AA14" s="9" t="str">
        <f>IF(F14="男",data_kyogisha!A7,"")</f>
        <v/>
      </c>
      <c r="AB14" s="5" t="str">
        <f t="shared" si="5"/>
        <v/>
      </c>
      <c r="AC14" s="5" t="str">
        <f t="shared" si="6"/>
        <v/>
      </c>
      <c r="AD14" s="5" t="str">
        <f t="shared" si="7"/>
        <v/>
      </c>
      <c r="AE14" s="5" t="str">
        <f t="shared" si="8"/>
        <v/>
      </c>
      <c r="AF14" s="5" t="str">
        <f t="shared" si="9"/>
        <v/>
      </c>
      <c r="AG14" s="5" t="str">
        <f>IF(F14="女",data_kyogisha!A7,"")</f>
        <v/>
      </c>
      <c r="AH14" s="1">
        <f t="shared" si="11"/>
        <v>0</v>
      </c>
      <c r="AI14" s="1" t="str">
        <f t="shared" si="10"/>
        <v/>
      </c>
      <c r="AJ14" s="1">
        <f t="shared" si="12"/>
        <v>0</v>
      </c>
      <c r="AK14" s="1" t="str">
        <f t="shared" si="13"/>
        <v/>
      </c>
      <c r="AL14" s="1">
        <f t="shared" si="14"/>
        <v>0</v>
      </c>
      <c r="AM14" s="1" t="str">
        <f t="shared" si="15"/>
        <v/>
      </c>
      <c r="AN14" s="1">
        <f t="shared" si="16"/>
        <v>0</v>
      </c>
      <c r="AO14" s="1" t="str">
        <f t="shared" si="17"/>
        <v/>
      </c>
    </row>
    <row r="15" spans="1:41">
      <c r="A15" s="32">
        <v>7</v>
      </c>
      <c r="B15" s="57"/>
      <c r="C15" s="57"/>
      <c r="D15" s="57"/>
      <c r="E15" s="160"/>
      <c r="F15" s="57"/>
      <c r="G15" s="58"/>
      <c r="H15" s="59"/>
      <c r="I15" s="148"/>
      <c r="J15" s="59"/>
      <c r="K15" s="148"/>
      <c r="L15" s="59"/>
      <c r="M15" s="181"/>
      <c r="N15" s="60"/>
      <c r="O15" s="60"/>
      <c r="S15" s="69" t="str">
        <f>IF(種目情報!A9="","",種目情報!A9)</f>
        <v>男子高校砲丸投</v>
      </c>
      <c r="T15" s="70" t="str">
        <f>IF(種目情報!E9="","",種目情報!E9)</f>
        <v>女子砲丸投</v>
      </c>
      <c r="V15" s="5" t="str">
        <f t="shared" si="0"/>
        <v/>
      </c>
      <c r="W15" s="5" t="str">
        <f t="shared" si="1"/>
        <v/>
      </c>
      <c r="X15" s="5" t="str">
        <f t="shared" si="2"/>
        <v/>
      </c>
      <c r="Y15" s="5" t="str">
        <f t="shared" si="3"/>
        <v/>
      </c>
      <c r="Z15" s="5" t="str">
        <f t="shared" si="4"/>
        <v/>
      </c>
      <c r="AA15" s="9" t="str">
        <f>IF(F15="男",data_kyogisha!A8,"")</f>
        <v/>
      </c>
      <c r="AB15" s="5" t="str">
        <f t="shared" si="5"/>
        <v/>
      </c>
      <c r="AC15" s="5" t="str">
        <f t="shared" si="6"/>
        <v/>
      </c>
      <c r="AD15" s="5" t="str">
        <f t="shared" si="7"/>
        <v/>
      </c>
      <c r="AE15" s="5" t="str">
        <f t="shared" si="8"/>
        <v/>
      </c>
      <c r="AF15" s="5" t="str">
        <f t="shared" si="9"/>
        <v/>
      </c>
      <c r="AG15" s="5" t="str">
        <f>IF(F15="女",data_kyogisha!A8,"")</f>
        <v/>
      </c>
      <c r="AH15" s="1">
        <f t="shared" si="11"/>
        <v>0</v>
      </c>
      <c r="AI15" s="1" t="str">
        <f t="shared" si="10"/>
        <v/>
      </c>
      <c r="AJ15" s="1">
        <f t="shared" si="12"/>
        <v>0</v>
      </c>
      <c r="AK15" s="1" t="str">
        <f t="shared" si="13"/>
        <v/>
      </c>
      <c r="AL15" s="1">
        <f t="shared" si="14"/>
        <v>0</v>
      </c>
      <c r="AM15" s="1" t="str">
        <f t="shared" si="15"/>
        <v/>
      </c>
      <c r="AN15" s="1">
        <f t="shared" si="16"/>
        <v>0</v>
      </c>
      <c r="AO15" s="1" t="str">
        <f t="shared" si="17"/>
        <v/>
      </c>
    </row>
    <row r="16" spans="1:41">
      <c r="A16" s="32">
        <v>8</v>
      </c>
      <c r="B16" s="57"/>
      <c r="C16" s="57"/>
      <c r="D16" s="57"/>
      <c r="E16" s="160"/>
      <c r="F16" s="57"/>
      <c r="G16" s="58"/>
      <c r="H16" s="59"/>
      <c r="I16" s="148"/>
      <c r="J16" s="59"/>
      <c r="K16" s="148"/>
      <c r="L16" s="59"/>
      <c r="M16" s="181"/>
      <c r="N16" s="60"/>
      <c r="O16" s="60"/>
      <c r="S16" s="69" t="str">
        <f>IF(種目情報!A10="","",種目情報!A10)</f>
        <v>男子やり投</v>
      </c>
      <c r="T16" s="70" t="str">
        <f>IF(種目情報!E10="","",種目情報!E10)</f>
        <v>女子やり投</v>
      </c>
      <c r="V16" s="5" t="str">
        <f t="shared" si="0"/>
        <v/>
      </c>
      <c r="W16" s="5" t="str">
        <f t="shared" si="1"/>
        <v/>
      </c>
      <c r="X16" s="5" t="str">
        <f t="shared" si="2"/>
        <v/>
      </c>
      <c r="Y16" s="5" t="str">
        <f t="shared" si="3"/>
        <v/>
      </c>
      <c r="Z16" s="5" t="str">
        <f t="shared" si="4"/>
        <v/>
      </c>
      <c r="AA16" s="9" t="str">
        <f>IF(F16="男",data_kyogisha!A9,"")</f>
        <v/>
      </c>
      <c r="AB16" s="5" t="str">
        <f t="shared" si="5"/>
        <v/>
      </c>
      <c r="AC16" s="5" t="str">
        <f t="shared" si="6"/>
        <v/>
      </c>
      <c r="AD16" s="5" t="str">
        <f t="shared" si="7"/>
        <v/>
      </c>
      <c r="AE16" s="5" t="str">
        <f t="shared" si="8"/>
        <v/>
      </c>
      <c r="AF16" s="5" t="str">
        <f t="shared" si="9"/>
        <v/>
      </c>
      <c r="AG16" s="5" t="str">
        <f>IF(F16="女",data_kyogisha!A9,"")</f>
        <v/>
      </c>
      <c r="AH16" s="1">
        <f t="shared" si="11"/>
        <v>0</v>
      </c>
      <c r="AI16" s="1" t="str">
        <f t="shared" si="10"/>
        <v/>
      </c>
      <c r="AJ16" s="1">
        <f t="shared" si="12"/>
        <v>0</v>
      </c>
      <c r="AK16" s="1" t="str">
        <f t="shared" si="13"/>
        <v/>
      </c>
      <c r="AL16" s="1">
        <f t="shared" si="14"/>
        <v>0</v>
      </c>
      <c r="AM16" s="1" t="str">
        <f t="shared" si="15"/>
        <v/>
      </c>
      <c r="AN16" s="1">
        <f t="shared" si="16"/>
        <v>0</v>
      </c>
      <c r="AO16" s="1" t="str">
        <f t="shared" si="17"/>
        <v/>
      </c>
    </row>
    <row r="17" spans="1:41">
      <c r="A17" s="32">
        <v>9</v>
      </c>
      <c r="B17" s="57"/>
      <c r="C17" s="57"/>
      <c r="D17" s="57"/>
      <c r="E17" s="160"/>
      <c r="F17" s="57"/>
      <c r="G17" s="58"/>
      <c r="H17" s="59"/>
      <c r="I17" s="148"/>
      <c r="J17" s="59"/>
      <c r="K17" s="148"/>
      <c r="L17" s="59"/>
      <c r="M17" s="181"/>
      <c r="N17" s="60"/>
      <c r="O17" s="60"/>
      <c r="S17" s="69" t="str">
        <f>IF(種目情報!A11="","",種目情報!A11)</f>
        <v>記録会男100m</v>
      </c>
      <c r="T17" s="70" t="str">
        <f>IF(種目情報!E11="","",種目情報!E11)</f>
        <v>記録会女100m</v>
      </c>
      <c r="V17" s="5" t="str">
        <f t="shared" si="0"/>
        <v/>
      </c>
      <c r="W17" s="5" t="str">
        <f t="shared" si="1"/>
        <v/>
      </c>
      <c r="X17" s="5" t="str">
        <f t="shared" si="2"/>
        <v/>
      </c>
      <c r="Y17" s="5" t="str">
        <f t="shared" si="3"/>
        <v/>
      </c>
      <c r="Z17" s="5" t="str">
        <f t="shared" si="4"/>
        <v/>
      </c>
      <c r="AA17" s="9" t="str">
        <f>IF(F17="男",data_kyogisha!A10,"")</f>
        <v/>
      </c>
      <c r="AB17" s="5" t="str">
        <f t="shared" si="5"/>
        <v/>
      </c>
      <c r="AC17" s="5" t="str">
        <f t="shared" si="6"/>
        <v/>
      </c>
      <c r="AD17" s="5" t="str">
        <f t="shared" si="7"/>
        <v/>
      </c>
      <c r="AE17" s="5" t="str">
        <f t="shared" si="8"/>
        <v/>
      </c>
      <c r="AF17" s="5" t="str">
        <f t="shared" si="9"/>
        <v/>
      </c>
      <c r="AG17" s="5" t="str">
        <f>IF(F17="女",data_kyogisha!A10,"")</f>
        <v/>
      </c>
      <c r="AH17" s="1">
        <f t="shared" si="11"/>
        <v>0</v>
      </c>
      <c r="AI17" s="1" t="str">
        <f t="shared" si="10"/>
        <v/>
      </c>
      <c r="AJ17" s="1">
        <f t="shared" si="12"/>
        <v>0</v>
      </c>
      <c r="AK17" s="1" t="str">
        <f t="shared" si="13"/>
        <v/>
      </c>
      <c r="AL17" s="1">
        <f t="shared" si="14"/>
        <v>0</v>
      </c>
      <c r="AM17" s="1" t="str">
        <f t="shared" si="15"/>
        <v/>
      </c>
      <c r="AN17" s="1">
        <f t="shared" si="16"/>
        <v>0</v>
      </c>
      <c r="AO17" s="1" t="str">
        <f t="shared" si="17"/>
        <v/>
      </c>
    </row>
    <row r="18" spans="1:41">
      <c r="A18" s="32">
        <v>10</v>
      </c>
      <c r="B18" s="57"/>
      <c r="C18" s="57"/>
      <c r="D18" s="57"/>
      <c r="E18" s="160"/>
      <c r="F18" s="57"/>
      <c r="G18" s="58"/>
      <c r="H18" s="59"/>
      <c r="I18" s="148"/>
      <c r="J18" s="59"/>
      <c r="K18" s="148"/>
      <c r="L18" s="59"/>
      <c r="M18" s="181"/>
      <c r="N18" s="60"/>
      <c r="O18" s="60"/>
      <c r="S18" s="69" t="str">
        <f>IF(種目情報!A12="","",種目情報!A12)</f>
        <v>記録会男1500m</v>
      </c>
      <c r="T18" s="70" t="str">
        <f>IF(種目情報!E12="","",種目情報!E12)</f>
        <v>記録会女1500m</v>
      </c>
      <c r="V18" s="5" t="str">
        <f t="shared" si="0"/>
        <v/>
      </c>
      <c r="W18" s="5" t="str">
        <f t="shared" si="1"/>
        <v/>
      </c>
      <c r="X18" s="5" t="str">
        <f t="shared" si="2"/>
        <v/>
      </c>
      <c r="Y18" s="5" t="str">
        <f t="shared" si="3"/>
        <v/>
      </c>
      <c r="Z18" s="5" t="str">
        <f t="shared" si="4"/>
        <v/>
      </c>
      <c r="AA18" s="9" t="str">
        <f>IF(F18="男",data_kyogisha!A11,"")</f>
        <v/>
      </c>
      <c r="AB18" s="5" t="str">
        <f t="shared" si="5"/>
        <v/>
      </c>
      <c r="AC18" s="5" t="str">
        <f t="shared" si="6"/>
        <v/>
      </c>
      <c r="AD18" s="5" t="str">
        <f t="shared" si="7"/>
        <v/>
      </c>
      <c r="AE18" s="5" t="str">
        <f t="shared" si="8"/>
        <v/>
      </c>
      <c r="AF18" s="5" t="str">
        <f t="shared" si="9"/>
        <v/>
      </c>
      <c r="AG18" s="5" t="str">
        <f>IF(F18="女",data_kyogisha!A11,"")</f>
        <v/>
      </c>
      <c r="AH18" s="1">
        <f t="shared" si="11"/>
        <v>0</v>
      </c>
      <c r="AI18" s="1" t="str">
        <f t="shared" si="10"/>
        <v/>
      </c>
      <c r="AJ18" s="1">
        <f t="shared" si="12"/>
        <v>0</v>
      </c>
      <c r="AK18" s="1" t="str">
        <f t="shared" si="13"/>
        <v/>
      </c>
      <c r="AL18" s="1">
        <f t="shared" si="14"/>
        <v>0</v>
      </c>
      <c r="AM18" s="1" t="str">
        <f t="shared" si="15"/>
        <v/>
      </c>
      <c r="AN18" s="1">
        <f t="shared" si="16"/>
        <v>0</v>
      </c>
      <c r="AO18" s="1" t="str">
        <f t="shared" si="17"/>
        <v/>
      </c>
    </row>
    <row r="19" spans="1:41">
      <c r="A19" s="32">
        <v>11</v>
      </c>
      <c r="B19" s="57"/>
      <c r="C19" s="57"/>
      <c r="D19" s="57"/>
      <c r="E19" s="160"/>
      <c r="F19" s="57"/>
      <c r="G19" s="58"/>
      <c r="H19" s="59"/>
      <c r="I19" s="148"/>
      <c r="J19" s="59"/>
      <c r="K19" s="148"/>
      <c r="L19" s="59"/>
      <c r="M19" s="181"/>
      <c r="N19" s="60"/>
      <c r="O19" s="60"/>
      <c r="S19" s="69" t="str">
        <f>IF(種目情報!A13="","",種目情報!A13)</f>
        <v/>
      </c>
      <c r="T19" s="70" t="str">
        <f>IF(種目情報!E13="","",種目情報!E13)</f>
        <v/>
      </c>
      <c r="V19" s="5" t="str">
        <f t="shared" si="0"/>
        <v/>
      </c>
      <c r="W19" s="5" t="str">
        <f t="shared" si="1"/>
        <v/>
      </c>
      <c r="X19" s="5" t="str">
        <f t="shared" si="2"/>
        <v/>
      </c>
      <c r="Y19" s="5" t="str">
        <f t="shared" si="3"/>
        <v/>
      </c>
      <c r="Z19" s="5" t="str">
        <f t="shared" si="4"/>
        <v/>
      </c>
      <c r="AA19" s="9" t="str">
        <f>IF(F19="男",data_kyogisha!A12,"")</f>
        <v/>
      </c>
      <c r="AB19" s="5" t="str">
        <f t="shared" si="5"/>
        <v/>
      </c>
      <c r="AC19" s="5" t="str">
        <f t="shared" si="6"/>
        <v/>
      </c>
      <c r="AD19" s="5" t="str">
        <f t="shared" si="7"/>
        <v/>
      </c>
      <c r="AE19" s="5" t="str">
        <f t="shared" si="8"/>
        <v/>
      </c>
      <c r="AF19" s="5" t="str">
        <f t="shared" si="9"/>
        <v/>
      </c>
      <c r="AG19" s="5" t="str">
        <f>IF(F19="女",data_kyogisha!A12,"")</f>
        <v/>
      </c>
      <c r="AH19" s="1">
        <f t="shared" si="11"/>
        <v>0</v>
      </c>
      <c r="AI19" s="1" t="str">
        <f t="shared" si="10"/>
        <v/>
      </c>
      <c r="AJ19" s="1">
        <f t="shared" si="12"/>
        <v>0</v>
      </c>
      <c r="AK19" s="1" t="str">
        <f t="shared" si="13"/>
        <v/>
      </c>
      <c r="AL19" s="1">
        <f t="shared" ref="AL19:AL82" si="18">IF(AND(F19="女",N19="○"),AL18+1,AL18)</f>
        <v>0</v>
      </c>
      <c r="AM19" s="1" t="str">
        <f t="shared" ref="AM19:AM82" si="19">IF(AND(F19="女",N19="○"),B19,"")</f>
        <v/>
      </c>
      <c r="AN19" s="1">
        <f t="shared" si="16"/>
        <v>0</v>
      </c>
      <c r="AO19" s="1" t="str">
        <f t="shared" si="17"/>
        <v/>
      </c>
    </row>
    <row r="20" spans="1:41">
      <c r="A20" s="32">
        <v>12</v>
      </c>
      <c r="B20" s="57"/>
      <c r="C20" s="57"/>
      <c r="D20" s="57"/>
      <c r="E20" s="160"/>
      <c r="F20" s="57"/>
      <c r="G20" s="58"/>
      <c r="H20" s="59"/>
      <c r="I20" s="148"/>
      <c r="J20" s="59"/>
      <c r="K20" s="148"/>
      <c r="L20" s="59"/>
      <c r="M20" s="181"/>
      <c r="N20" s="60"/>
      <c r="O20" s="60"/>
      <c r="S20" s="69" t="str">
        <f>IF(種目情報!A14="","",種目情報!A14)</f>
        <v/>
      </c>
      <c r="T20" s="70" t="str">
        <f>IF(種目情報!E14="","",種目情報!E14)</f>
        <v/>
      </c>
      <c r="V20" s="5" t="str">
        <f t="shared" si="0"/>
        <v/>
      </c>
      <c r="W20" s="5" t="str">
        <f t="shared" si="1"/>
        <v/>
      </c>
      <c r="X20" s="5" t="str">
        <f t="shared" si="2"/>
        <v/>
      </c>
      <c r="Y20" s="5" t="str">
        <f t="shared" si="3"/>
        <v/>
      </c>
      <c r="Z20" s="5" t="str">
        <f t="shared" si="4"/>
        <v/>
      </c>
      <c r="AA20" s="9" t="str">
        <f>IF(F20="男",data_kyogisha!A13,"")</f>
        <v/>
      </c>
      <c r="AB20" s="5" t="str">
        <f t="shared" si="5"/>
        <v/>
      </c>
      <c r="AC20" s="5" t="str">
        <f t="shared" si="6"/>
        <v/>
      </c>
      <c r="AD20" s="5" t="str">
        <f t="shared" si="7"/>
        <v/>
      </c>
      <c r="AE20" s="5" t="str">
        <f t="shared" si="8"/>
        <v/>
      </c>
      <c r="AF20" s="5" t="str">
        <f t="shared" si="9"/>
        <v/>
      </c>
      <c r="AG20" s="5" t="str">
        <f>IF(F20="女",data_kyogisha!A13,"")</f>
        <v/>
      </c>
      <c r="AH20" s="1">
        <f t="shared" si="11"/>
        <v>0</v>
      </c>
      <c r="AI20" s="1" t="str">
        <f t="shared" si="10"/>
        <v/>
      </c>
      <c r="AJ20" s="1">
        <f t="shared" si="12"/>
        <v>0</v>
      </c>
      <c r="AK20" s="1" t="str">
        <f t="shared" si="13"/>
        <v/>
      </c>
      <c r="AL20" s="1">
        <f t="shared" si="18"/>
        <v>0</v>
      </c>
      <c r="AM20" s="1" t="str">
        <f t="shared" si="19"/>
        <v/>
      </c>
      <c r="AN20" s="1">
        <f t="shared" si="16"/>
        <v>0</v>
      </c>
      <c r="AO20" s="1" t="str">
        <f t="shared" si="17"/>
        <v/>
      </c>
    </row>
    <row r="21" spans="1:41">
      <c r="A21" s="32">
        <v>13</v>
      </c>
      <c r="B21" s="57"/>
      <c r="C21" s="57"/>
      <c r="D21" s="57"/>
      <c r="E21" s="160"/>
      <c r="F21" s="57"/>
      <c r="G21" s="58"/>
      <c r="H21" s="59"/>
      <c r="I21" s="148"/>
      <c r="J21" s="59"/>
      <c r="K21" s="148"/>
      <c r="L21" s="59"/>
      <c r="M21" s="181"/>
      <c r="N21" s="60"/>
      <c r="O21" s="60"/>
      <c r="S21" s="69" t="str">
        <f>IF(種目情報!A15="","",種目情報!A15)</f>
        <v/>
      </c>
      <c r="T21" s="70" t="str">
        <f>IF(種目情報!E15="","",種目情報!E15)</f>
        <v/>
      </c>
      <c r="V21" s="5" t="str">
        <f t="shared" si="0"/>
        <v/>
      </c>
      <c r="W21" s="5" t="str">
        <f t="shared" si="1"/>
        <v/>
      </c>
      <c r="X21" s="5" t="str">
        <f t="shared" si="2"/>
        <v/>
      </c>
      <c r="Y21" s="5" t="str">
        <f t="shared" si="3"/>
        <v/>
      </c>
      <c r="Z21" s="5" t="str">
        <f t="shared" si="4"/>
        <v/>
      </c>
      <c r="AA21" s="9" t="str">
        <f>IF(F21="男",data_kyogisha!A14,"")</f>
        <v/>
      </c>
      <c r="AB21" s="5" t="str">
        <f t="shared" si="5"/>
        <v/>
      </c>
      <c r="AC21" s="5" t="str">
        <f t="shared" si="6"/>
        <v/>
      </c>
      <c r="AD21" s="5" t="str">
        <f t="shared" si="7"/>
        <v/>
      </c>
      <c r="AE21" s="5" t="str">
        <f t="shared" si="8"/>
        <v/>
      </c>
      <c r="AF21" s="5" t="str">
        <f t="shared" si="9"/>
        <v/>
      </c>
      <c r="AG21" s="5" t="str">
        <f>IF(F21="女",data_kyogisha!A14,"")</f>
        <v/>
      </c>
      <c r="AH21" s="1">
        <f t="shared" si="11"/>
        <v>0</v>
      </c>
      <c r="AI21" s="1" t="str">
        <f t="shared" si="10"/>
        <v/>
      </c>
      <c r="AJ21" s="1">
        <f t="shared" si="12"/>
        <v>0</v>
      </c>
      <c r="AK21" s="1" t="str">
        <f t="shared" si="13"/>
        <v/>
      </c>
      <c r="AL21" s="1">
        <f t="shared" si="18"/>
        <v>0</v>
      </c>
      <c r="AM21" s="1" t="str">
        <f t="shared" si="19"/>
        <v/>
      </c>
      <c r="AN21" s="1">
        <f t="shared" si="16"/>
        <v>0</v>
      </c>
      <c r="AO21" s="1" t="str">
        <f t="shared" si="17"/>
        <v/>
      </c>
    </row>
    <row r="22" spans="1:41">
      <c r="A22" s="32">
        <v>14</v>
      </c>
      <c r="B22" s="57"/>
      <c r="C22" s="57"/>
      <c r="D22" s="57"/>
      <c r="E22" s="160"/>
      <c r="F22" s="57"/>
      <c r="G22" s="58"/>
      <c r="H22" s="59"/>
      <c r="I22" s="148"/>
      <c r="J22" s="59"/>
      <c r="K22" s="148"/>
      <c r="L22" s="59"/>
      <c r="M22" s="181"/>
      <c r="N22" s="60"/>
      <c r="O22" s="60"/>
      <c r="S22" s="69" t="str">
        <f>IF(種目情報!A16="","",種目情報!A16)</f>
        <v/>
      </c>
      <c r="T22" s="70" t="str">
        <f>IF(種目情報!E16="","",種目情報!E16)</f>
        <v/>
      </c>
      <c r="V22" s="5" t="str">
        <f t="shared" si="0"/>
        <v/>
      </c>
      <c r="W22" s="5" t="str">
        <f t="shared" si="1"/>
        <v/>
      </c>
      <c r="X22" s="5" t="str">
        <f t="shared" si="2"/>
        <v/>
      </c>
      <c r="Y22" s="5" t="str">
        <f t="shared" si="3"/>
        <v/>
      </c>
      <c r="Z22" s="5" t="str">
        <f t="shared" si="4"/>
        <v/>
      </c>
      <c r="AA22" s="9" t="str">
        <f>IF(F22="男",data_kyogisha!A15,"")</f>
        <v/>
      </c>
      <c r="AB22" s="5" t="str">
        <f t="shared" si="5"/>
        <v/>
      </c>
      <c r="AC22" s="5" t="str">
        <f t="shared" si="6"/>
        <v/>
      </c>
      <c r="AD22" s="5" t="str">
        <f t="shared" si="7"/>
        <v/>
      </c>
      <c r="AE22" s="5" t="str">
        <f t="shared" si="8"/>
        <v/>
      </c>
      <c r="AF22" s="5" t="str">
        <f t="shared" si="9"/>
        <v/>
      </c>
      <c r="AG22" s="5" t="str">
        <f>IF(F22="女",data_kyogisha!A15,"")</f>
        <v/>
      </c>
      <c r="AH22" s="1">
        <f t="shared" si="11"/>
        <v>0</v>
      </c>
      <c r="AI22" s="1" t="str">
        <f t="shared" si="10"/>
        <v/>
      </c>
      <c r="AJ22" s="1">
        <f t="shared" si="12"/>
        <v>0</v>
      </c>
      <c r="AK22" s="1" t="str">
        <f t="shared" si="13"/>
        <v/>
      </c>
      <c r="AL22" s="1">
        <f t="shared" si="18"/>
        <v>0</v>
      </c>
      <c r="AM22" s="1" t="str">
        <f t="shared" si="19"/>
        <v/>
      </c>
      <c r="AN22" s="1">
        <f t="shared" si="16"/>
        <v>0</v>
      </c>
      <c r="AO22" s="1" t="str">
        <f t="shared" si="17"/>
        <v/>
      </c>
    </row>
    <row r="23" spans="1:41">
      <c r="A23" s="32">
        <v>15</v>
      </c>
      <c r="B23" s="57"/>
      <c r="C23" s="57"/>
      <c r="D23" s="57"/>
      <c r="E23" s="160"/>
      <c r="F23" s="57"/>
      <c r="G23" s="58"/>
      <c r="H23" s="59"/>
      <c r="I23" s="148"/>
      <c r="J23" s="59"/>
      <c r="K23" s="148"/>
      <c r="L23" s="59"/>
      <c r="M23" s="181"/>
      <c r="N23" s="60"/>
      <c r="O23" s="60"/>
      <c r="S23" s="69" t="str">
        <f>IF(種目情報!A17="","",種目情報!A17)</f>
        <v/>
      </c>
      <c r="T23" s="70" t="str">
        <f>IF(種目情報!E17="","",種目情報!E17)</f>
        <v/>
      </c>
      <c r="V23" s="5" t="str">
        <f t="shared" si="0"/>
        <v/>
      </c>
      <c r="W23" s="5" t="str">
        <f t="shared" si="1"/>
        <v/>
      </c>
      <c r="X23" s="5" t="str">
        <f t="shared" si="2"/>
        <v/>
      </c>
      <c r="Y23" s="5" t="str">
        <f t="shared" si="3"/>
        <v/>
      </c>
      <c r="Z23" s="5" t="str">
        <f t="shared" si="4"/>
        <v/>
      </c>
      <c r="AA23" s="9" t="str">
        <f>IF(F23="男",data_kyogisha!A16,"")</f>
        <v/>
      </c>
      <c r="AB23" s="5" t="str">
        <f t="shared" si="5"/>
        <v/>
      </c>
      <c r="AC23" s="5" t="str">
        <f t="shared" si="6"/>
        <v/>
      </c>
      <c r="AD23" s="5" t="str">
        <f t="shared" si="7"/>
        <v/>
      </c>
      <c r="AE23" s="5" t="str">
        <f t="shared" si="8"/>
        <v/>
      </c>
      <c r="AF23" s="5" t="str">
        <f t="shared" si="9"/>
        <v/>
      </c>
      <c r="AG23" s="5" t="str">
        <f>IF(F23="女",data_kyogisha!A16,"")</f>
        <v/>
      </c>
      <c r="AH23" s="1">
        <f t="shared" si="11"/>
        <v>0</v>
      </c>
      <c r="AI23" s="1" t="str">
        <f t="shared" si="10"/>
        <v/>
      </c>
      <c r="AJ23" s="1">
        <f t="shared" si="12"/>
        <v>0</v>
      </c>
      <c r="AK23" s="1" t="str">
        <f t="shared" si="13"/>
        <v/>
      </c>
      <c r="AL23" s="1">
        <f t="shared" si="18"/>
        <v>0</v>
      </c>
      <c r="AM23" s="1" t="str">
        <f t="shared" si="19"/>
        <v/>
      </c>
      <c r="AN23" s="1">
        <f t="shared" si="16"/>
        <v>0</v>
      </c>
      <c r="AO23" s="1" t="str">
        <f t="shared" si="17"/>
        <v/>
      </c>
    </row>
    <row r="24" spans="1:41">
      <c r="A24" s="32">
        <v>16</v>
      </c>
      <c r="B24" s="57"/>
      <c r="C24" s="57"/>
      <c r="D24" s="57"/>
      <c r="E24" s="160"/>
      <c r="F24" s="57"/>
      <c r="G24" s="58"/>
      <c r="H24" s="59"/>
      <c r="I24" s="148"/>
      <c r="J24" s="59"/>
      <c r="K24" s="148"/>
      <c r="L24" s="59"/>
      <c r="M24" s="181"/>
      <c r="N24" s="60"/>
      <c r="O24" s="60"/>
      <c r="S24" s="69" t="str">
        <f>IF(種目情報!A18="","",種目情報!A18)</f>
        <v/>
      </c>
      <c r="T24" s="70" t="str">
        <f>IF(種目情報!E18="","",種目情報!E18)</f>
        <v/>
      </c>
      <c r="V24" s="5" t="str">
        <f t="shared" si="0"/>
        <v/>
      </c>
      <c r="W24" s="5" t="str">
        <f t="shared" si="1"/>
        <v/>
      </c>
      <c r="X24" s="5" t="str">
        <f t="shared" si="2"/>
        <v/>
      </c>
      <c r="Y24" s="5" t="str">
        <f t="shared" si="3"/>
        <v/>
      </c>
      <c r="Z24" s="5" t="str">
        <f t="shared" si="4"/>
        <v/>
      </c>
      <c r="AA24" s="9" t="str">
        <f>IF(F24="男",data_kyogisha!A17,"")</f>
        <v/>
      </c>
      <c r="AB24" s="5" t="str">
        <f t="shared" si="5"/>
        <v/>
      </c>
      <c r="AC24" s="5" t="str">
        <f t="shared" si="6"/>
        <v/>
      </c>
      <c r="AD24" s="5" t="str">
        <f t="shared" si="7"/>
        <v/>
      </c>
      <c r="AE24" s="5" t="str">
        <f t="shared" si="8"/>
        <v/>
      </c>
      <c r="AF24" s="5" t="str">
        <f t="shared" si="9"/>
        <v/>
      </c>
      <c r="AG24" s="5" t="str">
        <f>IF(F24="女",data_kyogisha!A17,"")</f>
        <v/>
      </c>
      <c r="AH24" s="1">
        <f t="shared" si="11"/>
        <v>0</v>
      </c>
      <c r="AI24" s="1" t="str">
        <f t="shared" si="10"/>
        <v/>
      </c>
      <c r="AJ24" s="1">
        <f t="shared" si="12"/>
        <v>0</v>
      </c>
      <c r="AK24" s="1" t="str">
        <f t="shared" si="13"/>
        <v/>
      </c>
      <c r="AL24" s="1">
        <f t="shared" si="18"/>
        <v>0</v>
      </c>
      <c r="AM24" s="1" t="str">
        <f t="shared" si="19"/>
        <v/>
      </c>
      <c r="AN24" s="1">
        <f t="shared" si="16"/>
        <v>0</v>
      </c>
      <c r="AO24" s="1" t="str">
        <f t="shared" si="17"/>
        <v/>
      </c>
    </row>
    <row r="25" spans="1:41">
      <c r="A25" s="32">
        <v>17</v>
      </c>
      <c r="B25" s="57"/>
      <c r="C25" s="57"/>
      <c r="D25" s="57"/>
      <c r="E25" s="160"/>
      <c r="F25" s="57"/>
      <c r="G25" s="58"/>
      <c r="H25" s="59"/>
      <c r="I25" s="148"/>
      <c r="J25" s="59"/>
      <c r="K25" s="148"/>
      <c r="L25" s="59"/>
      <c r="M25" s="181"/>
      <c r="N25" s="60"/>
      <c r="O25" s="60"/>
      <c r="S25" s="69" t="str">
        <f>IF(種目情報!A19="","",種目情報!A19)</f>
        <v/>
      </c>
      <c r="T25" s="70" t="str">
        <f>IF(種目情報!E19="","",種目情報!E19)</f>
        <v/>
      </c>
      <c r="V25" s="5" t="str">
        <f t="shared" si="0"/>
        <v/>
      </c>
      <c r="W25" s="5" t="str">
        <f t="shared" si="1"/>
        <v/>
      </c>
      <c r="X25" s="5" t="str">
        <f t="shared" si="2"/>
        <v/>
      </c>
      <c r="Y25" s="5" t="str">
        <f t="shared" si="3"/>
        <v/>
      </c>
      <c r="Z25" s="5" t="str">
        <f t="shared" si="4"/>
        <v/>
      </c>
      <c r="AA25" s="9" t="str">
        <f>IF(F25="男",data_kyogisha!A18,"")</f>
        <v/>
      </c>
      <c r="AB25" s="5" t="str">
        <f t="shared" si="5"/>
        <v/>
      </c>
      <c r="AC25" s="5" t="str">
        <f t="shared" si="6"/>
        <v/>
      </c>
      <c r="AD25" s="5" t="str">
        <f t="shared" si="7"/>
        <v/>
      </c>
      <c r="AE25" s="5" t="str">
        <f t="shared" si="8"/>
        <v/>
      </c>
      <c r="AF25" s="5" t="str">
        <f t="shared" si="9"/>
        <v/>
      </c>
      <c r="AG25" s="5" t="str">
        <f>IF(F25="女",data_kyogisha!A18,"")</f>
        <v/>
      </c>
      <c r="AH25" s="1">
        <f t="shared" si="11"/>
        <v>0</v>
      </c>
      <c r="AI25" s="1" t="str">
        <f t="shared" si="10"/>
        <v/>
      </c>
      <c r="AJ25" s="1">
        <f t="shared" si="12"/>
        <v>0</v>
      </c>
      <c r="AK25" s="1" t="str">
        <f t="shared" si="13"/>
        <v/>
      </c>
      <c r="AL25" s="1">
        <f t="shared" si="18"/>
        <v>0</v>
      </c>
      <c r="AM25" s="1" t="str">
        <f t="shared" si="19"/>
        <v/>
      </c>
      <c r="AN25" s="1">
        <f t="shared" si="16"/>
        <v>0</v>
      </c>
      <c r="AO25" s="1" t="str">
        <f t="shared" si="17"/>
        <v/>
      </c>
    </row>
    <row r="26" spans="1:41">
      <c r="A26" s="32">
        <v>18</v>
      </c>
      <c r="B26" s="57"/>
      <c r="C26" s="57"/>
      <c r="D26" s="57"/>
      <c r="E26" s="160"/>
      <c r="F26" s="57"/>
      <c r="G26" s="58"/>
      <c r="H26" s="59"/>
      <c r="I26" s="148"/>
      <c r="J26" s="59"/>
      <c r="K26" s="148"/>
      <c r="L26" s="59"/>
      <c r="M26" s="181"/>
      <c r="N26" s="60"/>
      <c r="O26" s="60"/>
      <c r="S26" s="69" t="str">
        <f>IF(種目情報!A20="","",種目情報!A20)</f>
        <v/>
      </c>
      <c r="T26" s="70" t="str">
        <f>IF(種目情報!E20="","",種目情報!E20)</f>
        <v/>
      </c>
      <c r="V26" s="5" t="str">
        <f t="shared" si="0"/>
        <v/>
      </c>
      <c r="W26" s="5" t="str">
        <f t="shared" si="1"/>
        <v/>
      </c>
      <c r="X26" s="5" t="str">
        <f t="shared" si="2"/>
        <v/>
      </c>
      <c r="Y26" s="5" t="str">
        <f t="shared" si="3"/>
        <v/>
      </c>
      <c r="Z26" s="5" t="str">
        <f t="shared" si="4"/>
        <v/>
      </c>
      <c r="AA26" s="9" t="str">
        <f>IF(F26="男",data_kyogisha!A19,"")</f>
        <v/>
      </c>
      <c r="AB26" s="5" t="str">
        <f t="shared" si="5"/>
        <v/>
      </c>
      <c r="AC26" s="5" t="str">
        <f t="shared" si="6"/>
        <v/>
      </c>
      <c r="AD26" s="5" t="str">
        <f t="shared" si="7"/>
        <v/>
      </c>
      <c r="AE26" s="5" t="str">
        <f t="shared" si="8"/>
        <v/>
      </c>
      <c r="AF26" s="5" t="str">
        <f t="shared" si="9"/>
        <v/>
      </c>
      <c r="AG26" s="5" t="str">
        <f>IF(F26="女",data_kyogisha!A19,"")</f>
        <v/>
      </c>
      <c r="AH26" s="1">
        <f t="shared" si="11"/>
        <v>0</v>
      </c>
      <c r="AI26" s="1" t="str">
        <f t="shared" si="10"/>
        <v/>
      </c>
      <c r="AJ26" s="1">
        <f t="shared" si="12"/>
        <v>0</v>
      </c>
      <c r="AK26" s="1" t="str">
        <f t="shared" si="13"/>
        <v/>
      </c>
      <c r="AL26" s="1">
        <f t="shared" si="18"/>
        <v>0</v>
      </c>
      <c r="AM26" s="1" t="str">
        <f t="shared" si="19"/>
        <v/>
      </c>
      <c r="AN26" s="1">
        <f t="shared" si="16"/>
        <v>0</v>
      </c>
      <c r="AO26" s="1" t="str">
        <f t="shared" si="17"/>
        <v/>
      </c>
    </row>
    <row r="27" spans="1:41">
      <c r="A27" s="32">
        <v>19</v>
      </c>
      <c r="B27" s="57"/>
      <c r="C27" s="57"/>
      <c r="D27" s="57"/>
      <c r="E27" s="160"/>
      <c r="F27" s="57"/>
      <c r="G27" s="58"/>
      <c r="H27" s="59"/>
      <c r="I27" s="148"/>
      <c r="J27" s="59"/>
      <c r="K27" s="148"/>
      <c r="L27" s="59"/>
      <c r="M27" s="181"/>
      <c r="N27" s="60"/>
      <c r="O27" s="60"/>
      <c r="S27" s="69" t="str">
        <f>IF(種目情報!A21="","",種目情報!A21)</f>
        <v/>
      </c>
      <c r="T27" s="70" t="str">
        <f>IF(種目情報!E21="","",種目情報!E21)</f>
        <v/>
      </c>
      <c r="V27" s="5" t="str">
        <f t="shared" si="0"/>
        <v/>
      </c>
      <c r="W27" s="5" t="str">
        <f t="shared" si="1"/>
        <v/>
      </c>
      <c r="X27" s="5" t="str">
        <f t="shared" si="2"/>
        <v/>
      </c>
      <c r="Y27" s="5" t="str">
        <f t="shared" si="3"/>
        <v/>
      </c>
      <c r="Z27" s="5" t="str">
        <f t="shared" si="4"/>
        <v/>
      </c>
      <c r="AA27" s="9" t="str">
        <f>IF(F27="男",data_kyogisha!A20,"")</f>
        <v/>
      </c>
      <c r="AB27" s="5" t="str">
        <f t="shared" si="5"/>
        <v/>
      </c>
      <c r="AC27" s="5" t="str">
        <f t="shared" si="6"/>
        <v/>
      </c>
      <c r="AD27" s="5" t="str">
        <f t="shared" si="7"/>
        <v/>
      </c>
      <c r="AE27" s="5" t="str">
        <f t="shared" si="8"/>
        <v/>
      </c>
      <c r="AF27" s="5" t="str">
        <f t="shared" si="9"/>
        <v/>
      </c>
      <c r="AG27" s="5" t="str">
        <f>IF(F27="女",data_kyogisha!A20,"")</f>
        <v/>
      </c>
      <c r="AH27" s="1">
        <f t="shared" si="11"/>
        <v>0</v>
      </c>
      <c r="AI27" s="1" t="str">
        <f t="shared" si="10"/>
        <v/>
      </c>
      <c r="AJ27" s="1">
        <f t="shared" si="12"/>
        <v>0</v>
      </c>
      <c r="AK27" s="1" t="str">
        <f t="shared" si="13"/>
        <v/>
      </c>
      <c r="AL27" s="1">
        <f t="shared" si="18"/>
        <v>0</v>
      </c>
      <c r="AM27" s="1" t="str">
        <f t="shared" si="19"/>
        <v/>
      </c>
      <c r="AN27" s="1">
        <f t="shared" si="16"/>
        <v>0</v>
      </c>
      <c r="AO27" s="1" t="str">
        <f t="shared" si="17"/>
        <v/>
      </c>
    </row>
    <row r="28" spans="1:41">
      <c r="A28" s="32">
        <v>20</v>
      </c>
      <c r="B28" s="57"/>
      <c r="C28" s="57"/>
      <c r="D28" s="57"/>
      <c r="E28" s="160"/>
      <c r="F28" s="57"/>
      <c r="G28" s="58"/>
      <c r="H28" s="59"/>
      <c r="I28" s="148"/>
      <c r="J28" s="59"/>
      <c r="K28" s="148"/>
      <c r="L28" s="59"/>
      <c r="M28" s="181"/>
      <c r="N28" s="60"/>
      <c r="O28" s="60"/>
      <c r="S28" s="69" t="str">
        <f>IF(種目情報!A22="","",種目情報!A22)</f>
        <v/>
      </c>
      <c r="T28" s="70" t="str">
        <f>IF(種目情報!E22="","",種目情報!E22)</f>
        <v/>
      </c>
      <c r="V28" s="5" t="str">
        <f t="shared" si="0"/>
        <v/>
      </c>
      <c r="W28" s="5" t="str">
        <f t="shared" si="1"/>
        <v/>
      </c>
      <c r="X28" s="5" t="str">
        <f t="shared" si="2"/>
        <v/>
      </c>
      <c r="Y28" s="5" t="str">
        <f t="shared" si="3"/>
        <v/>
      </c>
      <c r="Z28" s="5" t="str">
        <f t="shared" si="4"/>
        <v/>
      </c>
      <c r="AA28" s="9" t="str">
        <f>IF(F28="男",data_kyogisha!A21,"")</f>
        <v/>
      </c>
      <c r="AB28" s="5" t="str">
        <f t="shared" si="5"/>
        <v/>
      </c>
      <c r="AC28" s="5" t="str">
        <f t="shared" si="6"/>
        <v/>
      </c>
      <c r="AD28" s="5" t="str">
        <f t="shared" si="7"/>
        <v/>
      </c>
      <c r="AE28" s="5" t="str">
        <f t="shared" si="8"/>
        <v/>
      </c>
      <c r="AF28" s="5" t="str">
        <f t="shared" si="9"/>
        <v/>
      </c>
      <c r="AG28" s="5" t="str">
        <f>IF(F28="女",data_kyogisha!A21,"")</f>
        <v/>
      </c>
      <c r="AH28" s="1">
        <f t="shared" si="11"/>
        <v>0</v>
      </c>
      <c r="AI28" s="1" t="str">
        <f t="shared" si="10"/>
        <v/>
      </c>
      <c r="AJ28" s="1">
        <f t="shared" si="12"/>
        <v>0</v>
      </c>
      <c r="AK28" s="1" t="str">
        <f t="shared" si="13"/>
        <v/>
      </c>
      <c r="AL28" s="1">
        <f t="shared" si="18"/>
        <v>0</v>
      </c>
      <c r="AM28" s="1" t="str">
        <f t="shared" si="19"/>
        <v/>
      </c>
      <c r="AN28" s="1">
        <f t="shared" si="16"/>
        <v>0</v>
      </c>
      <c r="AO28" s="1" t="str">
        <f t="shared" si="17"/>
        <v/>
      </c>
    </row>
    <row r="29" spans="1:41">
      <c r="A29" s="32">
        <v>21</v>
      </c>
      <c r="B29" s="57"/>
      <c r="C29" s="57"/>
      <c r="D29" s="57"/>
      <c r="E29" s="160"/>
      <c r="F29" s="57"/>
      <c r="G29" s="58"/>
      <c r="H29" s="59"/>
      <c r="I29" s="148"/>
      <c r="J29" s="59"/>
      <c r="K29" s="148"/>
      <c r="L29" s="59"/>
      <c r="M29" s="181"/>
      <c r="N29" s="60"/>
      <c r="O29" s="60"/>
      <c r="S29" s="69" t="str">
        <f>IF(種目情報!A23="","",種目情報!A23)</f>
        <v/>
      </c>
      <c r="T29" s="70" t="str">
        <f>IF(種目情報!E23="","",種目情報!E23)</f>
        <v/>
      </c>
      <c r="V29" s="5" t="str">
        <f t="shared" si="0"/>
        <v/>
      </c>
      <c r="W29" s="5" t="str">
        <f t="shared" si="1"/>
        <v/>
      </c>
      <c r="X29" s="5" t="str">
        <f t="shared" si="2"/>
        <v/>
      </c>
      <c r="Y29" s="5" t="str">
        <f t="shared" si="3"/>
        <v/>
      </c>
      <c r="Z29" s="5" t="str">
        <f t="shared" si="4"/>
        <v/>
      </c>
      <c r="AA29" s="9" t="str">
        <f>IF(F29="男",data_kyogisha!A22,"")</f>
        <v/>
      </c>
      <c r="AB29" s="5" t="str">
        <f t="shared" si="5"/>
        <v/>
      </c>
      <c r="AC29" s="5" t="str">
        <f t="shared" si="6"/>
        <v/>
      </c>
      <c r="AD29" s="5" t="str">
        <f t="shared" si="7"/>
        <v/>
      </c>
      <c r="AE29" s="5" t="str">
        <f t="shared" si="8"/>
        <v/>
      </c>
      <c r="AF29" s="5" t="str">
        <f t="shared" si="9"/>
        <v/>
      </c>
      <c r="AG29" s="5" t="str">
        <f>IF(F29="女",data_kyogisha!A22,"")</f>
        <v/>
      </c>
      <c r="AH29" s="1">
        <f t="shared" si="11"/>
        <v>0</v>
      </c>
      <c r="AI29" s="1" t="str">
        <f t="shared" si="10"/>
        <v/>
      </c>
      <c r="AJ29" s="1">
        <f t="shared" si="12"/>
        <v>0</v>
      </c>
      <c r="AK29" s="1" t="str">
        <f t="shared" si="13"/>
        <v/>
      </c>
      <c r="AL29" s="1">
        <f t="shared" si="18"/>
        <v>0</v>
      </c>
      <c r="AM29" s="1" t="str">
        <f t="shared" si="19"/>
        <v/>
      </c>
      <c r="AN29" s="1">
        <f t="shared" si="16"/>
        <v>0</v>
      </c>
      <c r="AO29" s="1" t="str">
        <f t="shared" si="17"/>
        <v/>
      </c>
    </row>
    <row r="30" spans="1:41">
      <c r="A30" s="32">
        <v>22</v>
      </c>
      <c r="B30" s="57"/>
      <c r="C30" s="57"/>
      <c r="D30" s="57"/>
      <c r="E30" s="160"/>
      <c r="F30" s="57"/>
      <c r="G30" s="58"/>
      <c r="H30" s="59"/>
      <c r="I30" s="148"/>
      <c r="J30" s="59"/>
      <c r="K30" s="148"/>
      <c r="L30" s="59"/>
      <c r="M30" s="181"/>
      <c r="N30" s="60"/>
      <c r="O30" s="60"/>
      <c r="S30" s="69" t="str">
        <f>IF(種目情報!A24="","",種目情報!A24)</f>
        <v/>
      </c>
      <c r="T30" s="70" t="str">
        <f>IF(種目情報!E24="","",種目情報!E24)</f>
        <v/>
      </c>
      <c r="V30" s="5" t="str">
        <f t="shared" si="0"/>
        <v/>
      </c>
      <c r="W30" s="5" t="str">
        <f t="shared" si="1"/>
        <v/>
      </c>
      <c r="X30" s="5" t="str">
        <f t="shared" si="2"/>
        <v/>
      </c>
      <c r="Y30" s="5" t="str">
        <f t="shared" si="3"/>
        <v/>
      </c>
      <c r="Z30" s="5" t="str">
        <f t="shared" si="4"/>
        <v/>
      </c>
      <c r="AA30" s="9" t="str">
        <f>IF(F30="男",data_kyogisha!A23,"")</f>
        <v/>
      </c>
      <c r="AB30" s="5" t="str">
        <f t="shared" si="5"/>
        <v/>
      </c>
      <c r="AC30" s="5" t="str">
        <f t="shared" si="6"/>
        <v/>
      </c>
      <c r="AD30" s="5" t="str">
        <f t="shared" si="7"/>
        <v/>
      </c>
      <c r="AE30" s="5" t="str">
        <f t="shared" si="8"/>
        <v/>
      </c>
      <c r="AF30" s="5" t="str">
        <f t="shared" si="9"/>
        <v/>
      </c>
      <c r="AG30" s="5" t="str">
        <f>IF(F30="女",data_kyogisha!A23,"")</f>
        <v/>
      </c>
      <c r="AH30" s="1">
        <f t="shared" si="11"/>
        <v>0</v>
      </c>
      <c r="AI30" s="1" t="str">
        <f t="shared" si="10"/>
        <v/>
      </c>
      <c r="AJ30" s="1">
        <f t="shared" si="12"/>
        <v>0</v>
      </c>
      <c r="AK30" s="1" t="str">
        <f t="shared" si="13"/>
        <v/>
      </c>
      <c r="AL30" s="1">
        <f t="shared" si="18"/>
        <v>0</v>
      </c>
      <c r="AM30" s="1" t="str">
        <f t="shared" si="19"/>
        <v/>
      </c>
      <c r="AN30" s="1">
        <f t="shared" si="16"/>
        <v>0</v>
      </c>
      <c r="AO30" s="1" t="str">
        <f t="shared" si="17"/>
        <v/>
      </c>
    </row>
    <row r="31" spans="1:41">
      <c r="A31" s="32">
        <v>23</v>
      </c>
      <c r="B31" s="57"/>
      <c r="C31" s="57"/>
      <c r="D31" s="57"/>
      <c r="E31" s="160"/>
      <c r="F31" s="57"/>
      <c r="G31" s="58"/>
      <c r="H31" s="59"/>
      <c r="I31" s="148"/>
      <c r="J31" s="59"/>
      <c r="K31" s="148"/>
      <c r="L31" s="59"/>
      <c r="M31" s="181"/>
      <c r="N31" s="60"/>
      <c r="O31" s="60"/>
      <c r="S31" s="69" t="str">
        <f>IF(種目情報!A25="","",種目情報!A25)</f>
        <v/>
      </c>
      <c r="T31" s="70" t="str">
        <f>IF(種目情報!E25="","",種目情報!E25)</f>
        <v/>
      </c>
      <c r="V31" s="5" t="str">
        <f t="shared" si="0"/>
        <v/>
      </c>
      <c r="W31" s="5" t="str">
        <f t="shared" si="1"/>
        <v/>
      </c>
      <c r="X31" s="5" t="str">
        <f t="shared" si="2"/>
        <v/>
      </c>
      <c r="Y31" s="5" t="str">
        <f t="shared" si="3"/>
        <v/>
      </c>
      <c r="Z31" s="5" t="str">
        <f t="shared" si="4"/>
        <v/>
      </c>
      <c r="AA31" s="9" t="str">
        <f>IF(F31="男",data_kyogisha!A24,"")</f>
        <v/>
      </c>
      <c r="AB31" s="5" t="str">
        <f t="shared" si="5"/>
        <v/>
      </c>
      <c r="AC31" s="5" t="str">
        <f t="shared" si="6"/>
        <v/>
      </c>
      <c r="AD31" s="5" t="str">
        <f t="shared" si="7"/>
        <v/>
      </c>
      <c r="AE31" s="5" t="str">
        <f t="shared" si="8"/>
        <v/>
      </c>
      <c r="AF31" s="5" t="str">
        <f t="shared" si="9"/>
        <v/>
      </c>
      <c r="AG31" s="5" t="str">
        <f>IF(F31="女",data_kyogisha!A24,"")</f>
        <v/>
      </c>
      <c r="AH31" s="1">
        <f t="shared" si="11"/>
        <v>0</v>
      </c>
      <c r="AI31" s="1" t="str">
        <f t="shared" si="10"/>
        <v/>
      </c>
      <c r="AJ31" s="1">
        <f t="shared" si="12"/>
        <v>0</v>
      </c>
      <c r="AK31" s="1" t="str">
        <f t="shared" si="13"/>
        <v/>
      </c>
      <c r="AL31" s="1">
        <f t="shared" si="18"/>
        <v>0</v>
      </c>
      <c r="AM31" s="1" t="str">
        <f t="shared" si="19"/>
        <v/>
      </c>
      <c r="AN31" s="1">
        <f t="shared" si="16"/>
        <v>0</v>
      </c>
      <c r="AO31" s="1" t="str">
        <f t="shared" si="17"/>
        <v/>
      </c>
    </row>
    <row r="32" spans="1:41">
      <c r="A32" s="32">
        <v>24</v>
      </c>
      <c r="B32" s="57"/>
      <c r="C32" s="57"/>
      <c r="D32" s="57"/>
      <c r="E32" s="160"/>
      <c r="F32" s="57"/>
      <c r="G32" s="58"/>
      <c r="H32" s="59"/>
      <c r="I32" s="148"/>
      <c r="J32" s="59"/>
      <c r="K32" s="148"/>
      <c r="L32" s="59"/>
      <c r="M32" s="181"/>
      <c r="N32" s="60"/>
      <c r="O32" s="60"/>
      <c r="S32" s="69" t="str">
        <f>IF(種目情報!A26="","",種目情報!A26)</f>
        <v/>
      </c>
      <c r="T32" s="70" t="str">
        <f>IF(種目情報!E26="","",種目情報!E26)</f>
        <v/>
      </c>
      <c r="V32" s="5" t="str">
        <f t="shared" si="0"/>
        <v/>
      </c>
      <c r="W32" s="5" t="str">
        <f t="shared" si="1"/>
        <v/>
      </c>
      <c r="X32" s="5" t="str">
        <f t="shared" si="2"/>
        <v/>
      </c>
      <c r="Y32" s="5" t="str">
        <f t="shared" si="3"/>
        <v/>
      </c>
      <c r="Z32" s="5" t="str">
        <f t="shared" si="4"/>
        <v/>
      </c>
      <c r="AA32" s="9" t="str">
        <f>IF(F32="男",data_kyogisha!A25,"")</f>
        <v/>
      </c>
      <c r="AB32" s="5" t="str">
        <f t="shared" si="5"/>
        <v/>
      </c>
      <c r="AC32" s="5" t="str">
        <f t="shared" si="6"/>
        <v/>
      </c>
      <c r="AD32" s="5" t="str">
        <f t="shared" si="7"/>
        <v/>
      </c>
      <c r="AE32" s="5" t="str">
        <f t="shared" si="8"/>
        <v/>
      </c>
      <c r="AF32" s="5" t="str">
        <f t="shared" si="9"/>
        <v/>
      </c>
      <c r="AG32" s="5" t="str">
        <f>IF(F32="女",data_kyogisha!A25,"")</f>
        <v/>
      </c>
      <c r="AH32" s="1">
        <f t="shared" si="11"/>
        <v>0</v>
      </c>
      <c r="AI32" s="1" t="str">
        <f t="shared" si="10"/>
        <v/>
      </c>
      <c r="AJ32" s="1">
        <f t="shared" si="12"/>
        <v>0</v>
      </c>
      <c r="AK32" s="1" t="str">
        <f t="shared" si="13"/>
        <v/>
      </c>
      <c r="AL32" s="1">
        <f t="shared" si="18"/>
        <v>0</v>
      </c>
      <c r="AM32" s="1" t="str">
        <f t="shared" si="19"/>
        <v/>
      </c>
      <c r="AN32" s="1">
        <f t="shared" si="16"/>
        <v>0</v>
      </c>
      <c r="AO32" s="1" t="str">
        <f t="shared" si="17"/>
        <v/>
      </c>
    </row>
    <row r="33" spans="1:41">
      <c r="A33" s="32">
        <v>25</v>
      </c>
      <c r="B33" s="57"/>
      <c r="C33" s="57"/>
      <c r="D33" s="57"/>
      <c r="E33" s="160"/>
      <c r="F33" s="57"/>
      <c r="G33" s="58"/>
      <c r="H33" s="59"/>
      <c r="I33" s="148"/>
      <c r="J33" s="59"/>
      <c r="K33" s="148"/>
      <c r="L33" s="59"/>
      <c r="M33" s="181"/>
      <c r="N33" s="60"/>
      <c r="O33" s="60"/>
      <c r="S33" s="69" t="str">
        <f>IF(種目情報!A27="","",種目情報!A27)</f>
        <v/>
      </c>
      <c r="T33" s="70" t="str">
        <f>IF(種目情報!E27="","",種目情報!E27)</f>
        <v/>
      </c>
      <c r="V33" s="5" t="str">
        <f t="shared" si="0"/>
        <v/>
      </c>
      <c r="W33" s="5" t="str">
        <f t="shared" si="1"/>
        <v/>
      </c>
      <c r="X33" s="5" t="str">
        <f t="shared" si="2"/>
        <v/>
      </c>
      <c r="Y33" s="5" t="str">
        <f t="shared" si="3"/>
        <v/>
      </c>
      <c r="Z33" s="5" t="str">
        <f t="shared" si="4"/>
        <v/>
      </c>
      <c r="AA33" s="9" t="str">
        <f>IF(F33="男",data_kyogisha!A26,"")</f>
        <v/>
      </c>
      <c r="AB33" s="5" t="str">
        <f t="shared" si="5"/>
        <v/>
      </c>
      <c r="AC33" s="5" t="str">
        <f t="shared" si="6"/>
        <v/>
      </c>
      <c r="AD33" s="5" t="str">
        <f t="shared" si="7"/>
        <v/>
      </c>
      <c r="AE33" s="5" t="str">
        <f t="shared" si="8"/>
        <v/>
      </c>
      <c r="AF33" s="5" t="str">
        <f t="shared" si="9"/>
        <v/>
      </c>
      <c r="AG33" s="5" t="str">
        <f>IF(F33="女",data_kyogisha!A26,"")</f>
        <v/>
      </c>
      <c r="AH33" s="1">
        <f t="shared" si="11"/>
        <v>0</v>
      </c>
      <c r="AI33" s="1" t="str">
        <f t="shared" si="10"/>
        <v/>
      </c>
      <c r="AJ33" s="1">
        <f t="shared" si="12"/>
        <v>0</v>
      </c>
      <c r="AK33" s="1" t="str">
        <f t="shared" si="13"/>
        <v/>
      </c>
      <c r="AL33" s="1">
        <f t="shared" si="18"/>
        <v>0</v>
      </c>
      <c r="AM33" s="1" t="str">
        <f t="shared" si="19"/>
        <v/>
      </c>
      <c r="AN33" s="1">
        <f t="shared" si="16"/>
        <v>0</v>
      </c>
      <c r="AO33" s="1" t="str">
        <f t="shared" si="17"/>
        <v/>
      </c>
    </row>
    <row r="34" spans="1:41">
      <c r="A34" s="32">
        <v>26</v>
      </c>
      <c r="B34" s="57"/>
      <c r="C34" s="57"/>
      <c r="D34" s="57"/>
      <c r="E34" s="160"/>
      <c r="F34" s="57"/>
      <c r="G34" s="58"/>
      <c r="H34" s="59"/>
      <c r="I34" s="148"/>
      <c r="J34" s="59"/>
      <c r="K34" s="148"/>
      <c r="L34" s="59"/>
      <c r="M34" s="181"/>
      <c r="N34" s="60"/>
      <c r="O34" s="60"/>
      <c r="S34" s="69" t="str">
        <f>IF(種目情報!A28="","",種目情報!A28)</f>
        <v/>
      </c>
      <c r="T34" s="70" t="str">
        <f>IF(種目情報!E28="","",種目情報!E28)</f>
        <v/>
      </c>
      <c r="V34" s="5" t="str">
        <f t="shared" si="0"/>
        <v/>
      </c>
      <c r="W34" s="5" t="str">
        <f t="shared" si="1"/>
        <v/>
      </c>
      <c r="X34" s="5" t="str">
        <f t="shared" si="2"/>
        <v/>
      </c>
      <c r="Y34" s="5" t="str">
        <f t="shared" si="3"/>
        <v/>
      </c>
      <c r="Z34" s="5" t="str">
        <f t="shared" si="4"/>
        <v/>
      </c>
      <c r="AA34" s="9" t="str">
        <f>IF(F34="男",data_kyogisha!A27,"")</f>
        <v/>
      </c>
      <c r="AB34" s="5" t="str">
        <f t="shared" si="5"/>
        <v/>
      </c>
      <c r="AC34" s="5" t="str">
        <f t="shared" si="6"/>
        <v/>
      </c>
      <c r="AD34" s="5" t="str">
        <f t="shared" si="7"/>
        <v/>
      </c>
      <c r="AE34" s="5" t="str">
        <f t="shared" si="8"/>
        <v/>
      </c>
      <c r="AF34" s="5" t="str">
        <f t="shared" si="9"/>
        <v/>
      </c>
      <c r="AG34" s="5" t="str">
        <f>IF(F34="女",data_kyogisha!A27,"")</f>
        <v/>
      </c>
      <c r="AH34" s="1">
        <f t="shared" si="11"/>
        <v>0</v>
      </c>
      <c r="AI34" s="1" t="str">
        <f t="shared" si="10"/>
        <v/>
      </c>
      <c r="AJ34" s="1">
        <f t="shared" si="12"/>
        <v>0</v>
      </c>
      <c r="AK34" s="1" t="str">
        <f t="shared" si="13"/>
        <v/>
      </c>
      <c r="AL34" s="1">
        <f t="shared" si="18"/>
        <v>0</v>
      </c>
      <c r="AM34" s="1" t="str">
        <f t="shared" si="19"/>
        <v/>
      </c>
      <c r="AN34" s="1">
        <f t="shared" si="16"/>
        <v>0</v>
      </c>
      <c r="AO34" s="1" t="str">
        <f t="shared" si="17"/>
        <v/>
      </c>
    </row>
    <row r="35" spans="1:41" ht="14.25" thickBot="1">
      <c r="A35" s="32">
        <v>27</v>
      </c>
      <c r="B35" s="57"/>
      <c r="C35" s="57"/>
      <c r="D35" s="57"/>
      <c r="E35" s="160"/>
      <c r="F35" s="57"/>
      <c r="G35" s="58"/>
      <c r="H35" s="59"/>
      <c r="I35" s="148"/>
      <c r="J35" s="59"/>
      <c r="K35" s="148"/>
      <c r="L35" s="59"/>
      <c r="M35" s="181"/>
      <c r="N35" s="60"/>
      <c r="O35" s="60"/>
      <c r="S35" s="71" t="str">
        <f>IF(種目情報!A29="","",種目情報!A29)</f>
        <v/>
      </c>
      <c r="T35" s="72" t="str">
        <f>IF(種目情報!E29="","",種目情報!E29)</f>
        <v/>
      </c>
      <c r="V35" s="5" t="str">
        <f t="shared" si="0"/>
        <v/>
      </c>
      <c r="W35" s="5" t="str">
        <f t="shared" si="1"/>
        <v/>
      </c>
      <c r="X35" s="5" t="str">
        <f t="shared" si="2"/>
        <v/>
      </c>
      <c r="Y35" s="5" t="str">
        <f t="shared" si="3"/>
        <v/>
      </c>
      <c r="Z35" s="5" t="str">
        <f t="shared" si="4"/>
        <v/>
      </c>
      <c r="AA35" s="9" t="str">
        <f>IF(F35="男",data_kyogisha!A28,"")</f>
        <v/>
      </c>
      <c r="AB35" s="5" t="str">
        <f t="shared" si="5"/>
        <v/>
      </c>
      <c r="AC35" s="5" t="str">
        <f t="shared" si="6"/>
        <v/>
      </c>
      <c r="AD35" s="5" t="str">
        <f t="shared" si="7"/>
        <v/>
      </c>
      <c r="AE35" s="5" t="str">
        <f t="shared" si="8"/>
        <v/>
      </c>
      <c r="AF35" s="5" t="str">
        <f t="shared" si="9"/>
        <v/>
      </c>
      <c r="AG35" s="5" t="str">
        <f>IF(F35="女",data_kyogisha!A28,"")</f>
        <v/>
      </c>
      <c r="AH35" s="1">
        <f t="shared" si="11"/>
        <v>0</v>
      </c>
      <c r="AI35" s="1" t="str">
        <f t="shared" si="10"/>
        <v/>
      </c>
      <c r="AJ35" s="1">
        <f t="shared" si="12"/>
        <v>0</v>
      </c>
      <c r="AK35" s="1" t="str">
        <f t="shared" si="13"/>
        <v/>
      </c>
      <c r="AL35" s="1">
        <f t="shared" si="18"/>
        <v>0</v>
      </c>
      <c r="AM35" s="1" t="str">
        <f t="shared" si="19"/>
        <v/>
      </c>
      <c r="AN35" s="1">
        <f t="shared" si="16"/>
        <v>0</v>
      </c>
      <c r="AO35" s="1" t="str">
        <f t="shared" si="17"/>
        <v/>
      </c>
    </row>
    <row r="36" spans="1:41">
      <c r="A36" s="32">
        <v>28</v>
      </c>
      <c r="B36" s="57"/>
      <c r="C36" s="57"/>
      <c r="D36" s="57"/>
      <c r="E36" s="160"/>
      <c r="F36" s="57"/>
      <c r="G36" s="58"/>
      <c r="H36" s="59"/>
      <c r="I36" s="148"/>
      <c r="J36" s="59"/>
      <c r="K36" s="148"/>
      <c r="L36" s="59"/>
      <c r="M36" s="181"/>
      <c r="N36" s="60"/>
      <c r="O36" s="60"/>
      <c r="T36" s="2"/>
      <c r="V36" s="5" t="str">
        <f t="shared" si="0"/>
        <v/>
      </c>
      <c r="W36" s="5" t="str">
        <f t="shared" si="1"/>
        <v/>
      </c>
      <c r="X36" s="5" t="str">
        <f t="shared" si="2"/>
        <v/>
      </c>
      <c r="Y36" s="5" t="str">
        <f t="shared" si="3"/>
        <v/>
      </c>
      <c r="Z36" s="5" t="str">
        <f t="shared" si="4"/>
        <v/>
      </c>
      <c r="AA36" s="9" t="str">
        <f>IF(F36="男",data_kyogisha!A29,"")</f>
        <v/>
      </c>
      <c r="AB36" s="5" t="str">
        <f t="shared" si="5"/>
        <v/>
      </c>
      <c r="AC36" s="5" t="str">
        <f t="shared" si="6"/>
        <v/>
      </c>
      <c r="AD36" s="5" t="str">
        <f t="shared" si="7"/>
        <v/>
      </c>
      <c r="AE36" s="5" t="str">
        <f t="shared" si="8"/>
        <v/>
      </c>
      <c r="AF36" s="5" t="str">
        <f t="shared" si="9"/>
        <v/>
      </c>
      <c r="AG36" s="5" t="str">
        <f>IF(F36="女",data_kyogisha!A29,"")</f>
        <v/>
      </c>
      <c r="AH36" s="1">
        <f t="shared" si="11"/>
        <v>0</v>
      </c>
      <c r="AI36" s="1" t="str">
        <f t="shared" si="10"/>
        <v/>
      </c>
      <c r="AJ36" s="1">
        <f t="shared" si="12"/>
        <v>0</v>
      </c>
      <c r="AK36" s="1" t="str">
        <f t="shared" si="13"/>
        <v/>
      </c>
      <c r="AL36" s="1">
        <f t="shared" si="18"/>
        <v>0</v>
      </c>
      <c r="AM36" s="1" t="str">
        <f t="shared" si="19"/>
        <v/>
      </c>
      <c r="AN36" s="1">
        <f t="shared" si="16"/>
        <v>0</v>
      </c>
      <c r="AO36" s="1" t="str">
        <f t="shared" si="17"/>
        <v/>
      </c>
    </row>
    <row r="37" spans="1:41">
      <c r="A37" s="32">
        <v>29</v>
      </c>
      <c r="B37" s="57"/>
      <c r="C37" s="57"/>
      <c r="D37" s="57"/>
      <c r="E37" s="160"/>
      <c r="F37" s="57"/>
      <c r="G37" s="58"/>
      <c r="H37" s="59"/>
      <c r="I37" s="148"/>
      <c r="J37" s="59"/>
      <c r="K37" s="148"/>
      <c r="L37" s="59"/>
      <c r="M37" s="181"/>
      <c r="N37" s="60"/>
      <c r="O37" s="60"/>
      <c r="T37" s="2"/>
      <c r="V37" s="5" t="str">
        <f t="shared" si="0"/>
        <v/>
      </c>
      <c r="W37" s="5" t="str">
        <f t="shared" si="1"/>
        <v/>
      </c>
      <c r="X37" s="5" t="str">
        <f t="shared" si="2"/>
        <v/>
      </c>
      <c r="Y37" s="5" t="str">
        <f t="shared" si="3"/>
        <v/>
      </c>
      <c r="Z37" s="5" t="str">
        <f t="shared" si="4"/>
        <v/>
      </c>
      <c r="AA37" s="9" t="str">
        <f>IF(F37="男",data_kyogisha!A30,"")</f>
        <v/>
      </c>
      <c r="AB37" s="5" t="str">
        <f t="shared" si="5"/>
        <v/>
      </c>
      <c r="AC37" s="5" t="str">
        <f t="shared" si="6"/>
        <v/>
      </c>
      <c r="AD37" s="5" t="str">
        <f t="shared" si="7"/>
        <v/>
      </c>
      <c r="AE37" s="5" t="str">
        <f t="shared" si="8"/>
        <v/>
      </c>
      <c r="AF37" s="5" t="str">
        <f t="shared" si="9"/>
        <v/>
      </c>
      <c r="AG37" s="5" t="str">
        <f>IF(F37="女",data_kyogisha!A30,"")</f>
        <v/>
      </c>
      <c r="AH37" s="1">
        <f t="shared" si="11"/>
        <v>0</v>
      </c>
      <c r="AI37" s="1" t="str">
        <f t="shared" si="10"/>
        <v/>
      </c>
      <c r="AJ37" s="1">
        <f t="shared" si="12"/>
        <v>0</v>
      </c>
      <c r="AK37" s="1" t="str">
        <f t="shared" si="13"/>
        <v/>
      </c>
      <c r="AL37" s="1">
        <f t="shared" si="18"/>
        <v>0</v>
      </c>
      <c r="AM37" s="1" t="str">
        <f t="shared" si="19"/>
        <v/>
      </c>
      <c r="AN37" s="1">
        <f t="shared" si="16"/>
        <v>0</v>
      </c>
      <c r="AO37" s="1" t="str">
        <f t="shared" si="17"/>
        <v/>
      </c>
    </row>
    <row r="38" spans="1:41">
      <c r="A38" s="32">
        <v>30</v>
      </c>
      <c r="B38" s="57"/>
      <c r="C38" s="57"/>
      <c r="D38" s="57"/>
      <c r="E38" s="160"/>
      <c r="F38" s="57"/>
      <c r="G38" s="58"/>
      <c r="H38" s="59"/>
      <c r="I38" s="148"/>
      <c r="J38" s="59"/>
      <c r="K38" s="148"/>
      <c r="L38" s="59"/>
      <c r="M38" s="181"/>
      <c r="N38" s="60"/>
      <c r="O38" s="60"/>
      <c r="T38" s="2"/>
      <c r="V38" s="5" t="str">
        <f t="shared" si="0"/>
        <v/>
      </c>
      <c r="W38" s="5" t="str">
        <f t="shared" si="1"/>
        <v/>
      </c>
      <c r="X38" s="5" t="str">
        <f t="shared" si="2"/>
        <v/>
      </c>
      <c r="Y38" s="5" t="str">
        <f t="shared" si="3"/>
        <v/>
      </c>
      <c r="Z38" s="5" t="str">
        <f t="shared" si="4"/>
        <v/>
      </c>
      <c r="AA38" s="9" t="str">
        <f>IF(F38="男",data_kyogisha!A31,"")</f>
        <v/>
      </c>
      <c r="AB38" s="5" t="str">
        <f t="shared" si="5"/>
        <v/>
      </c>
      <c r="AC38" s="5" t="str">
        <f t="shared" si="6"/>
        <v/>
      </c>
      <c r="AD38" s="5" t="str">
        <f t="shared" si="7"/>
        <v/>
      </c>
      <c r="AE38" s="5" t="str">
        <f t="shared" si="8"/>
        <v/>
      </c>
      <c r="AF38" s="5" t="str">
        <f t="shared" si="9"/>
        <v/>
      </c>
      <c r="AG38" s="5" t="str">
        <f>IF(F38="女",data_kyogisha!A31,"")</f>
        <v/>
      </c>
      <c r="AH38" s="1">
        <f t="shared" si="11"/>
        <v>0</v>
      </c>
      <c r="AI38" s="1" t="str">
        <f t="shared" si="10"/>
        <v/>
      </c>
      <c r="AJ38" s="1">
        <f t="shared" si="12"/>
        <v>0</v>
      </c>
      <c r="AK38" s="1" t="str">
        <f t="shared" si="13"/>
        <v/>
      </c>
      <c r="AL38" s="1">
        <f t="shared" si="18"/>
        <v>0</v>
      </c>
      <c r="AM38" s="1" t="str">
        <f t="shared" si="19"/>
        <v/>
      </c>
      <c r="AN38" s="1">
        <f t="shared" si="16"/>
        <v>0</v>
      </c>
      <c r="AO38" s="1" t="str">
        <f t="shared" si="17"/>
        <v/>
      </c>
    </row>
    <row r="39" spans="1:41">
      <c r="A39" s="32">
        <v>31</v>
      </c>
      <c r="B39" s="57"/>
      <c r="C39" s="57"/>
      <c r="D39" s="57"/>
      <c r="E39" s="160"/>
      <c r="F39" s="57"/>
      <c r="G39" s="58"/>
      <c r="H39" s="59"/>
      <c r="I39" s="148"/>
      <c r="J39" s="59"/>
      <c r="K39" s="148"/>
      <c r="L39" s="59"/>
      <c r="M39" s="181"/>
      <c r="N39" s="60"/>
      <c r="O39" s="60"/>
      <c r="T39" s="2"/>
      <c r="V39" s="5" t="str">
        <f t="shared" si="0"/>
        <v/>
      </c>
      <c r="W39" s="5" t="str">
        <f t="shared" si="1"/>
        <v/>
      </c>
      <c r="X39" s="5" t="str">
        <f t="shared" si="2"/>
        <v/>
      </c>
      <c r="Y39" s="5" t="str">
        <f t="shared" si="3"/>
        <v/>
      </c>
      <c r="Z39" s="5" t="str">
        <f t="shared" si="4"/>
        <v/>
      </c>
      <c r="AA39" s="9" t="str">
        <f>IF(F39="男",data_kyogisha!A32,"")</f>
        <v/>
      </c>
      <c r="AB39" s="5" t="str">
        <f t="shared" si="5"/>
        <v/>
      </c>
      <c r="AC39" s="5" t="str">
        <f t="shared" si="6"/>
        <v/>
      </c>
      <c r="AD39" s="5" t="str">
        <f t="shared" si="7"/>
        <v/>
      </c>
      <c r="AE39" s="5" t="str">
        <f t="shared" si="8"/>
        <v/>
      </c>
      <c r="AF39" s="5" t="str">
        <f t="shared" si="9"/>
        <v/>
      </c>
      <c r="AG39" s="5" t="str">
        <f>IF(F39="女",data_kyogisha!A32,"")</f>
        <v/>
      </c>
      <c r="AH39" s="1">
        <f t="shared" si="11"/>
        <v>0</v>
      </c>
      <c r="AI39" s="1" t="str">
        <f t="shared" si="10"/>
        <v/>
      </c>
      <c r="AJ39" s="1">
        <f t="shared" si="12"/>
        <v>0</v>
      </c>
      <c r="AK39" s="1" t="str">
        <f t="shared" si="13"/>
        <v/>
      </c>
      <c r="AL39" s="1">
        <f t="shared" si="18"/>
        <v>0</v>
      </c>
      <c r="AM39" s="1" t="str">
        <f t="shared" si="19"/>
        <v/>
      </c>
      <c r="AN39" s="1">
        <f t="shared" si="16"/>
        <v>0</v>
      </c>
      <c r="AO39" s="1" t="str">
        <f t="shared" si="17"/>
        <v/>
      </c>
    </row>
    <row r="40" spans="1:41">
      <c r="A40" s="32">
        <v>32</v>
      </c>
      <c r="B40" s="57"/>
      <c r="C40" s="57"/>
      <c r="D40" s="57"/>
      <c r="E40" s="160"/>
      <c r="F40" s="57"/>
      <c r="G40" s="58"/>
      <c r="H40" s="59"/>
      <c r="I40" s="148"/>
      <c r="J40" s="59"/>
      <c r="K40" s="148"/>
      <c r="L40" s="59"/>
      <c r="M40" s="181"/>
      <c r="N40" s="60"/>
      <c r="O40" s="60"/>
      <c r="T40" s="2"/>
      <c r="V40" s="5" t="str">
        <f t="shared" si="0"/>
        <v/>
      </c>
      <c r="W40" s="5" t="str">
        <f t="shared" si="1"/>
        <v/>
      </c>
      <c r="X40" s="5" t="str">
        <f t="shared" si="2"/>
        <v/>
      </c>
      <c r="Y40" s="5" t="str">
        <f t="shared" si="3"/>
        <v/>
      </c>
      <c r="Z40" s="5" t="str">
        <f t="shared" si="4"/>
        <v/>
      </c>
      <c r="AA40" s="9" t="str">
        <f>IF(F40="男",data_kyogisha!A33,"")</f>
        <v/>
      </c>
      <c r="AB40" s="5" t="str">
        <f t="shared" si="5"/>
        <v/>
      </c>
      <c r="AC40" s="5" t="str">
        <f t="shared" si="6"/>
        <v/>
      </c>
      <c r="AD40" s="5" t="str">
        <f t="shared" si="7"/>
        <v/>
      </c>
      <c r="AE40" s="5" t="str">
        <f t="shared" si="8"/>
        <v/>
      </c>
      <c r="AF40" s="5" t="str">
        <f t="shared" si="9"/>
        <v/>
      </c>
      <c r="AG40" s="5" t="str">
        <f>IF(F40="女",data_kyogisha!A33,"")</f>
        <v/>
      </c>
      <c r="AH40" s="1">
        <f t="shared" si="11"/>
        <v>0</v>
      </c>
      <c r="AI40" s="1" t="str">
        <f t="shared" si="10"/>
        <v/>
      </c>
      <c r="AJ40" s="1">
        <f t="shared" si="12"/>
        <v>0</v>
      </c>
      <c r="AK40" s="1" t="str">
        <f t="shared" si="13"/>
        <v/>
      </c>
      <c r="AL40" s="1">
        <f t="shared" si="18"/>
        <v>0</v>
      </c>
      <c r="AM40" s="1" t="str">
        <f t="shared" si="19"/>
        <v/>
      </c>
      <c r="AN40" s="1">
        <f t="shared" si="16"/>
        <v>0</v>
      </c>
      <c r="AO40" s="1" t="str">
        <f t="shared" si="17"/>
        <v/>
      </c>
    </row>
    <row r="41" spans="1:41">
      <c r="A41" s="32">
        <v>33</v>
      </c>
      <c r="B41" s="57"/>
      <c r="C41" s="57"/>
      <c r="D41" s="57"/>
      <c r="E41" s="160"/>
      <c r="F41" s="57"/>
      <c r="G41" s="58"/>
      <c r="H41" s="59"/>
      <c r="I41" s="148"/>
      <c r="J41" s="59"/>
      <c r="K41" s="148"/>
      <c r="L41" s="59"/>
      <c r="M41" s="181"/>
      <c r="N41" s="60"/>
      <c r="O41" s="60"/>
      <c r="T41" s="2"/>
      <c r="V41" s="5" t="str">
        <f t="shared" ref="V41:V73" si="20">IF(F41="男",B41,"")</f>
        <v/>
      </c>
      <c r="W41" s="5" t="str">
        <f t="shared" ref="W41:W73" si="21">IF(F41="男",C41,"")</f>
        <v/>
      </c>
      <c r="X41" s="5" t="str">
        <f t="shared" ref="X41:X73" si="22">IF(F41="男",D41,"")</f>
        <v/>
      </c>
      <c r="Y41" s="5" t="str">
        <f t="shared" ref="Y41:Y73" si="23">IF(F41="男",F41,"")</f>
        <v/>
      </c>
      <c r="Z41" s="5" t="str">
        <f t="shared" ref="Z41:Z73" si="24">IF(F41="男",IF(G41="","",G41),"")</f>
        <v/>
      </c>
      <c r="AA41" s="9" t="str">
        <f>IF(F41="男",data_kyogisha!A34,"")</f>
        <v/>
      </c>
      <c r="AB41" s="5" t="str">
        <f t="shared" ref="AB41:AB72" si="25">IF(F41="女",B41,"")</f>
        <v/>
      </c>
      <c r="AC41" s="5" t="str">
        <f t="shared" ref="AC41:AC72" si="26">IF(F41="女",C41,"")</f>
        <v/>
      </c>
      <c r="AD41" s="5" t="str">
        <f t="shared" ref="AD41:AD73" si="27">IF(F41="女",D41,"")</f>
        <v/>
      </c>
      <c r="AE41" s="5" t="str">
        <f t="shared" ref="AE41:AE72" si="28">IF(F41="女",F41,"")</f>
        <v/>
      </c>
      <c r="AF41" s="5" t="str">
        <f t="shared" ref="AF41:AF73" si="29">IF(F41="女",IF(G41="","",G41),"")</f>
        <v/>
      </c>
      <c r="AG41" s="5" t="str">
        <f>IF(F41="女",data_kyogisha!A34,"")</f>
        <v/>
      </c>
      <c r="AH41" s="1">
        <f t="shared" si="11"/>
        <v>0</v>
      </c>
      <c r="AI41" s="1" t="str">
        <f t="shared" si="10"/>
        <v/>
      </c>
      <c r="AJ41" s="1">
        <f t="shared" si="12"/>
        <v>0</v>
      </c>
      <c r="AK41" s="1" t="str">
        <f t="shared" si="13"/>
        <v/>
      </c>
      <c r="AL41" s="1">
        <f t="shared" si="18"/>
        <v>0</v>
      </c>
      <c r="AM41" s="1" t="str">
        <f t="shared" si="19"/>
        <v/>
      </c>
      <c r="AN41" s="1">
        <f t="shared" si="16"/>
        <v>0</v>
      </c>
      <c r="AO41" s="1" t="str">
        <f t="shared" si="17"/>
        <v/>
      </c>
    </row>
    <row r="42" spans="1:41">
      <c r="A42" s="32">
        <v>34</v>
      </c>
      <c r="B42" s="57"/>
      <c r="C42" s="57"/>
      <c r="D42" s="57"/>
      <c r="E42" s="160"/>
      <c r="F42" s="57"/>
      <c r="G42" s="58"/>
      <c r="H42" s="59"/>
      <c r="I42" s="148"/>
      <c r="J42" s="59"/>
      <c r="K42" s="148"/>
      <c r="L42" s="59"/>
      <c r="M42" s="181"/>
      <c r="N42" s="60"/>
      <c r="O42" s="60"/>
      <c r="T42" s="2"/>
      <c r="V42" s="5" t="str">
        <f t="shared" si="20"/>
        <v/>
      </c>
      <c r="W42" s="5" t="str">
        <f t="shared" si="21"/>
        <v/>
      </c>
      <c r="X42" s="5" t="str">
        <f t="shared" si="22"/>
        <v/>
      </c>
      <c r="Y42" s="5" t="str">
        <f t="shared" si="23"/>
        <v/>
      </c>
      <c r="Z42" s="5" t="str">
        <f t="shared" si="24"/>
        <v/>
      </c>
      <c r="AA42" s="9" t="str">
        <f>IF(F42="男",data_kyogisha!A35,"")</f>
        <v/>
      </c>
      <c r="AB42" s="5" t="str">
        <f t="shared" si="25"/>
        <v/>
      </c>
      <c r="AC42" s="5" t="str">
        <f t="shared" si="26"/>
        <v/>
      </c>
      <c r="AD42" s="5" t="str">
        <f t="shared" si="27"/>
        <v/>
      </c>
      <c r="AE42" s="5" t="str">
        <f t="shared" si="28"/>
        <v/>
      </c>
      <c r="AF42" s="5" t="str">
        <f t="shared" si="29"/>
        <v/>
      </c>
      <c r="AG42" s="5" t="str">
        <f>IF(F42="女",data_kyogisha!A35,"")</f>
        <v/>
      </c>
      <c r="AH42" s="1">
        <f t="shared" si="11"/>
        <v>0</v>
      </c>
      <c r="AI42" s="1" t="str">
        <f t="shared" si="10"/>
        <v/>
      </c>
      <c r="AJ42" s="1">
        <f t="shared" si="12"/>
        <v>0</v>
      </c>
      <c r="AK42" s="1" t="str">
        <f t="shared" si="13"/>
        <v/>
      </c>
      <c r="AL42" s="1">
        <f t="shared" si="18"/>
        <v>0</v>
      </c>
      <c r="AM42" s="1" t="str">
        <f t="shared" si="19"/>
        <v/>
      </c>
      <c r="AN42" s="1">
        <f t="shared" si="16"/>
        <v>0</v>
      </c>
      <c r="AO42" s="1" t="str">
        <f t="shared" si="17"/>
        <v/>
      </c>
    </row>
    <row r="43" spans="1:41">
      <c r="A43" s="32">
        <v>35</v>
      </c>
      <c r="B43" s="57"/>
      <c r="C43" s="57"/>
      <c r="D43" s="57"/>
      <c r="E43" s="160"/>
      <c r="F43" s="57"/>
      <c r="G43" s="58"/>
      <c r="H43" s="59"/>
      <c r="I43" s="148"/>
      <c r="J43" s="59"/>
      <c r="K43" s="148"/>
      <c r="L43" s="59"/>
      <c r="M43" s="181"/>
      <c r="N43" s="60"/>
      <c r="O43" s="60"/>
      <c r="T43" s="2"/>
      <c r="V43" s="5" t="str">
        <f t="shared" si="20"/>
        <v/>
      </c>
      <c r="W43" s="5" t="str">
        <f t="shared" si="21"/>
        <v/>
      </c>
      <c r="X43" s="5" t="str">
        <f t="shared" si="22"/>
        <v/>
      </c>
      <c r="Y43" s="5" t="str">
        <f t="shared" si="23"/>
        <v/>
      </c>
      <c r="Z43" s="5" t="str">
        <f t="shared" si="24"/>
        <v/>
      </c>
      <c r="AA43" s="9" t="str">
        <f>IF(F43="男",data_kyogisha!A36,"")</f>
        <v/>
      </c>
      <c r="AB43" s="5" t="str">
        <f t="shared" si="25"/>
        <v/>
      </c>
      <c r="AC43" s="5" t="str">
        <f t="shared" si="26"/>
        <v/>
      </c>
      <c r="AD43" s="5" t="str">
        <f t="shared" si="27"/>
        <v/>
      </c>
      <c r="AE43" s="5" t="str">
        <f t="shared" si="28"/>
        <v/>
      </c>
      <c r="AF43" s="5" t="str">
        <f t="shared" si="29"/>
        <v/>
      </c>
      <c r="AG43" s="5" t="str">
        <f>IF(F43="女",data_kyogisha!A36,"")</f>
        <v/>
      </c>
      <c r="AH43" s="1">
        <f t="shared" si="11"/>
        <v>0</v>
      </c>
      <c r="AI43" s="1" t="str">
        <f t="shared" si="10"/>
        <v/>
      </c>
      <c r="AJ43" s="1">
        <f t="shared" si="12"/>
        <v>0</v>
      </c>
      <c r="AK43" s="1" t="str">
        <f t="shared" si="13"/>
        <v/>
      </c>
      <c r="AL43" s="1">
        <f t="shared" si="18"/>
        <v>0</v>
      </c>
      <c r="AM43" s="1" t="str">
        <f t="shared" si="19"/>
        <v/>
      </c>
      <c r="AN43" s="1">
        <f t="shared" si="16"/>
        <v>0</v>
      </c>
      <c r="AO43" s="1" t="str">
        <f t="shared" si="17"/>
        <v/>
      </c>
    </row>
    <row r="44" spans="1:41">
      <c r="A44" s="32">
        <v>36</v>
      </c>
      <c r="B44" s="57"/>
      <c r="C44" s="57"/>
      <c r="D44" s="57"/>
      <c r="E44" s="160"/>
      <c r="F44" s="57"/>
      <c r="G44" s="58"/>
      <c r="H44" s="59"/>
      <c r="I44" s="148"/>
      <c r="J44" s="59"/>
      <c r="K44" s="148"/>
      <c r="L44" s="59"/>
      <c r="M44" s="181"/>
      <c r="N44" s="60"/>
      <c r="O44" s="60"/>
      <c r="T44" s="2"/>
      <c r="V44" s="5" t="str">
        <f t="shared" si="20"/>
        <v/>
      </c>
      <c r="W44" s="5" t="str">
        <f t="shared" si="21"/>
        <v/>
      </c>
      <c r="X44" s="5" t="str">
        <f t="shared" si="22"/>
        <v/>
      </c>
      <c r="Y44" s="5" t="str">
        <f t="shared" si="23"/>
        <v/>
      </c>
      <c r="Z44" s="5" t="str">
        <f t="shared" si="24"/>
        <v/>
      </c>
      <c r="AA44" s="9" t="str">
        <f>IF(F44="男",data_kyogisha!A37,"")</f>
        <v/>
      </c>
      <c r="AB44" s="5" t="str">
        <f t="shared" si="25"/>
        <v/>
      </c>
      <c r="AC44" s="5" t="str">
        <f t="shared" si="26"/>
        <v/>
      </c>
      <c r="AD44" s="5" t="str">
        <f t="shared" si="27"/>
        <v/>
      </c>
      <c r="AE44" s="5" t="str">
        <f t="shared" si="28"/>
        <v/>
      </c>
      <c r="AF44" s="5" t="str">
        <f t="shared" si="29"/>
        <v/>
      </c>
      <c r="AG44" s="5" t="str">
        <f>IF(F44="女",data_kyogisha!A37,"")</f>
        <v/>
      </c>
      <c r="AH44" s="1">
        <f t="shared" si="11"/>
        <v>0</v>
      </c>
      <c r="AI44" s="1" t="str">
        <f t="shared" si="10"/>
        <v/>
      </c>
      <c r="AJ44" s="1">
        <f t="shared" si="12"/>
        <v>0</v>
      </c>
      <c r="AK44" s="1" t="str">
        <f t="shared" si="13"/>
        <v/>
      </c>
      <c r="AL44" s="1">
        <f t="shared" si="18"/>
        <v>0</v>
      </c>
      <c r="AM44" s="1" t="str">
        <f t="shared" si="19"/>
        <v/>
      </c>
      <c r="AN44" s="1">
        <f t="shared" si="16"/>
        <v>0</v>
      </c>
      <c r="AO44" s="1" t="str">
        <f t="shared" si="17"/>
        <v/>
      </c>
    </row>
    <row r="45" spans="1:41">
      <c r="A45" s="32">
        <v>37</v>
      </c>
      <c r="B45" s="57"/>
      <c r="C45" s="57"/>
      <c r="D45" s="57"/>
      <c r="E45" s="160"/>
      <c r="F45" s="57"/>
      <c r="G45" s="58"/>
      <c r="H45" s="59"/>
      <c r="I45" s="148"/>
      <c r="J45" s="59"/>
      <c r="K45" s="148"/>
      <c r="L45" s="59"/>
      <c r="M45" s="181"/>
      <c r="N45" s="60"/>
      <c r="O45" s="60"/>
      <c r="T45" s="2"/>
      <c r="V45" s="5" t="str">
        <f t="shared" si="20"/>
        <v/>
      </c>
      <c r="W45" s="5" t="str">
        <f t="shared" si="21"/>
        <v/>
      </c>
      <c r="X45" s="5" t="str">
        <f t="shared" si="22"/>
        <v/>
      </c>
      <c r="Y45" s="5" t="str">
        <f t="shared" si="23"/>
        <v/>
      </c>
      <c r="Z45" s="5" t="str">
        <f t="shared" si="24"/>
        <v/>
      </c>
      <c r="AA45" s="9" t="str">
        <f>IF(F45="男",data_kyogisha!A38,"")</f>
        <v/>
      </c>
      <c r="AB45" s="5" t="str">
        <f t="shared" si="25"/>
        <v/>
      </c>
      <c r="AC45" s="5" t="str">
        <f t="shared" si="26"/>
        <v/>
      </c>
      <c r="AD45" s="5" t="str">
        <f t="shared" si="27"/>
        <v/>
      </c>
      <c r="AE45" s="5" t="str">
        <f t="shared" si="28"/>
        <v/>
      </c>
      <c r="AF45" s="5" t="str">
        <f t="shared" si="29"/>
        <v/>
      </c>
      <c r="AG45" s="5" t="str">
        <f>IF(F45="女",data_kyogisha!A38,"")</f>
        <v/>
      </c>
      <c r="AH45" s="1">
        <f t="shared" si="11"/>
        <v>0</v>
      </c>
      <c r="AI45" s="1" t="str">
        <f t="shared" si="10"/>
        <v/>
      </c>
      <c r="AJ45" s="1">
        <f t="shared" si="12"/>
        <v>0</v>
      </c>
      <c r="AK45" s="1" t="str">
        <f t="shared" si="13"/>
        <v/>
      </c>
      <c r="AL45" s="1">
        <f t="shared" si="18"/>
        <v>0</v>
      </c>
      <c r="AM45" s="1" t="str">
        <f t="shared" si="19"/>
        <v/>
      </c>
      <c r="AN45" s="1">
        <f t="shared" si="16"/>
        <v>0</v>
      </c>
      <c r="AO45" s="1" t="str">
        <f t="shared" si="17"/>
        <v/>
      </c>
    </row>
    <row r="46" spans="1:41">
      <c r="A46" s="32">
        <v>38</v>
      </c>
      <c r="B46" s="57"/>
      <c r="C46" s="57"/>
      <c r="D46" s="57"/>
      <c r="E46" s="160"/>
      <c r="F46" s="57"/>
      <c r="G46" s="58"/>
      <c r="H46" s="59"/>
      <c r="I46" s="148"/>
      <c r="J46" s="59"/>
      <c r="K46" s="148"/>
      <c r="L46" s="59"/>
      <c r="M46" s="181"/>
      <c r="N46" s="60"/>
      <c r="O46" s="60"/>
      <c r="T46" s="2"/>
      <c r="V46" s="5" t="str">
        <f t="shared" si="20"/>
        <v/>
      </c>
      <c r="W46" s="5" t="str">
        <f t="shared" si="21"/>
        <v/>
      </c>
      <c r="X46" s="5" t="str">
        <f t="shared" si="22"/>
        <v/>
      </c>
      <c r="Y46" s="5" t="str">
        <f t="shared" si="23"/>
        <v/>
      </c>
      <c r="Z46" s="5" t="str">
        <f t="shared" si="24"/>
        <v/>
      </c>
      <c r="AA46" s="9" t="str">
        <f>IF(F46="男",data_kyogisha!A39,"")</f>
        <v/>
      </c>
      <c r="AB46" s="5" t="str">
        <f t="shared" si="25"/>
        <v/>
      </c>
      <c r="AC46" s="5" t="str">
        <f t="shared" si="26"/>
        <v/>
      </c>
      <c r="AD46" s="5" t="str">
        <f t="shared" si="27"/>
        <v/>
      </c>
      <c r="AE46" s="5" t="str">
        <f t="shared" si="28"/>
        <v/>
      </c>
      <c r="AF46" s="5" t="str">
        <f t="shared" si="29"/>
        <v/>
      </c>
      <c r="AG46" s="5" t="str">
        <f>IF(F46="女",data_kyogisha!A39,"")</f>
        <v/>
      </c>
      <c r="AH46" s="1">
        <f t="shared" si="11"/>
        <v>0</v>
      </c>
      <c r="AI46" s="1" t="str">
        <f t="shared" si="10"/>
        <v/>
      </c>
      <c r="AJ46" s="1">
        <f t="shared" si="12"/>
        <v>0</v>
      </c>
      <c r="AK46" s="1" t="str">
        <f t="shared" si="13"/>
        <v/>
      </c>
      <c r="AL46" s="1">
        <f t="shared" si="18"/>
        <v>0</v>
      </c>
      <c r="AM46" s="1" t="str">
        <f t="shared" si="19"/>
        <v/>
      </c>
      <c r="AN46" s="1">
        <f t="shared" si="16"/>
        <v>0</v>
      </c>
      <c r="AO46" s="1" t="str">
        <f t="shared" si="17"/>
        <v/>
      </c>
    </row>
    <row r="47" spans="1:41">
      <c r="A47" s="32">
        <v>39</v>
      </c>
      <c r="B47" s="57"/>
      <c r="C47" s="57"/>
      <c r="D47" s="57"/>
      <c r="E47" s="160"/>
      <c r="F47" s="57"/>
      <c r="G47" s="58"/>
      <c r="H47" s="59"/>
      <c r="I47" s="148"/>
      <c r="J47" s="59"/>
      <c r="K47" s="148"/>
      <c r="L47" s="59"/>
      <c r="M47" s="181"/>
      <c r="N47" s="60"/>
      <c r="O47" s="60"/>
      <c r="T47" s="2"/>
      <c r="V47" s="5" t="str">
        <f t="shared" si="20"/>
        <v/>
      </c>
      <c r="W47" s="5" t="str">
        <f t="shared" si="21"/>
        <v/>
      </c>
      <c r="X47" s="5" t="str">
        <f t="shared" si="22"/>
        <v/>
      </c>
      <c r="Y47" s="5" t="str">
        <f t="shared" si="23"/>
        <v/>
      </c>
      <c r="Z47" s="5" t="str">
        <f t="shared" si="24"/>
        <v/>
      </c>
      <c r="AA47" s="9" t="str">
        <f>IF(F47="男",data_kyogisha!A40,"")</f>
        <v/>
      </c>
      <c r="AB47" s="5" t="str">
        <f t="shared" si="25"/>
        <v/>
      </c>
      <c r="AC47" s="5" t="str">
        <f t="shared" si="26"/>
        <v/>
      </c>
      <c r="AD47" s="5" t="str">
        <f t="shared" si="27"/>
        <v/>
      </c>
      <c r="AE47" s="5" t="str">
        <f t="shared" si="28"/>
        <v/>
      </c>
      <c r="AF47" s="5" t="str">
        <f t="shared" si="29"/>
        <v/>
      </c>
      <c r="AG47" s="5" t="str">
        <f>IF(F47="女",data_kyogisha!A40,"")</f>
        <v/>
      </c>
      <c r="AH47" s="1">
        <f t="shared" si="11"/>
        <v>0</v>
      </c>
      <c r="AI47" s="1" t="str">
        <f t="shared" si="10"/>
        <v/>
      </c>
      <c r="AJ47" s="1">
        <f t="shared" si="12"/>
        <v>0</v>
      </c>
      <c r="AK47" s="1" t="str">
        <f t="shared" si="13"/>
        <v/>
      </c>
      <c r="AL47" s="1">
        <f t="shared" si="18"/>
        <v>0</v>
      </c>
      <c r="AM47" s="1" t="str">
        <f t="shared" si="19"/>
        <v/>
      </c>
      <c r="AN47" s="1">
        <f t="shared" si="16"/>
        <v>0</v>
      </c>
      <c r="AO47" s="1" t="str">
        <f t="shared" si="17"/>
        <v/>
      </c>
    </row>
    <row r="48" spans="1:41">
      <c r="A48" s="32">
        <v>40</v>
      </c>
      <c r="B48" s="57"/>
      <c r="C48" s="57"/>
      <c r="D48" s="57"/>
      <c r="E48" s="160"/>
      <c r="F48" s="57"/>
      <c r="G48" s="58"/>
      <c r="H48" s="59"/>
      <c r="I48" s="148"/>
      <c r="J48" s="59"/>
      <c r="K48" s="148"/>
      <c r="L48" s="59"/>
      <c r="M48" s="181"/>
      <c r="N48" s="60"/>
      <c r="O48" s="60"/>
      <c r="T48" s="2"/>
      <c r="V48" s="5" t="str">
        <f t="shared" si="20"/>
        <v/>
      </c>
      <c r="W48" s="5" t="str">
        <f t="shared" si="21"/>
        <v/>
      </c>
      <c r="X48" s="5" t="str">
        <f t="shared" si="22"/>
        <v/>
      </c>
      <c r="Y48" s="5" t="str">
        <f t="shared" si="23"/>
        <v/>
      </c>
      <c r="Z48" s="5" t="str">
        <f t="shared" si="24"/>
        <v/>
      </c>
      <c r="AA48" s="9" t="str">
        <f>IF(F48="男",data_kyogisha!A41,"")</f>
        <v/>
      </c>
      <c r="AB48" s="5" t="str">
        <f t="shared" si="25"/>
        <v/>
      </c>
      <c r="AC48" s="5" t="str">
        <f t="shared" si="26"/>
        <v/>
      </c>
      <c r="AD48" s="5" t="str">
        <f t="shared" si="27"/>
        <v/>
      </c>
      <c r="AE48" s="5" t="str">
        <f t="shared" si="28"/>
        <v/>
      </c>
      <c r="AF48" s="5" t="str">
        <f t="shared" si="29"/>
        <v/>
      </c>
      <c r="AG48" s="5" t="str">
        <f>IF(F48="女",data_kyogisha!A41,"")</f>
        <v/>
      </c>
      <c r="AH48" s="1">
        <f t="shared" si="11"/>
        <v>0</v>
      </c>
      <c r="AI48" s="1" t="str">
        <f t="shared" si="10"/>
        <v/>
      </c>
      <c r="AJ48" s="1">
        <f t="shared" si="12"/>
        <v>0</v>
      </c>
      <c r="AK48" s="1" t="str">
        <f t="shared" si="13"/>
        <v/>
      </c>
      <c r="AL48" s="1">
        <f t="shared" si="18"/>
        <v>0</v>
      </c>
      <c r="AM48" s="1" t="str">
        <f t="shared" si="19"/>
        <v/>
      </c>
      <c r="AN48" s="1">
        <f t="shared" si="16"/>
        <v>0</v>
      </c>
      <c r="AO48" s="1" t="str">
        <f t="shared" si="17"/>
        <v/>
      </c>
    </row>
    <row r="49" spans="1:41">
      <c r="A49" s="32">
        <v>41</v>
      </c>
      <c r="B49" s="57"/>
      <c r="C49" s="57"/>
      <c r="D49" s="57"/>
      <c r="E49" s="160"/>
      <c r="F49" s="57"/>
      <c r="G49" s="58"/>
      <c r="H49" s="59"/>
      <c r="I49" s="148"/>
      <c r="J49" s="59"/>
      <c r="K49" s="148"/>
      <c r="L49" s="59"/>
      <c r="M49" s="181"/>
      <c r="N49" s="60"/>
      <c r="O49" s="60"/>
      <c r="T49" s="2"/>
      <c r="V49" s="5" t="str">
        <f t="shared" si="20"/>
        <v/>
      </c>
      <c r="W49" s="5" t="str">
        <f t="shared" si="21"/>
        <v/>
      </c>
      <c r="X49" s="5" t="str">
        <f t="shared" si="22"/>
        <v/>
      </c>
      <c r="Y49" s="5" t="str">
        <f t="shared" si="23"/>
        <v/>
      </c>
      <c r="Z49" s="5" t="str">
        <f t="shared" si="24"/>
        <v/>
      </c>
      <c r="AA49" s="9" t="str">
        <f>IF(F49="男",data_kyogisha!A42,"")</f>
        <v/>
      </c>
      <c r="AB49" s="5" t="str">
        <f t="shared" si="25"/>
        <v/>
      </c>
      <c r="AC49" s="5" t="str">
        <f t="shared" si="26"/>
        <v/>
      </c>
      <c r="AD49" s="5" t="str">
        <f t="shared" si="27"/>
        <v/>
      </c>
      <c r="AE49" s="5" t="str">
        <f t="shared" si="28"/>
        <v/>
      </c>
      <c r="AF49" s="5" t="str">
        <f t="shared" si="29"/>
        <v/>
      </c>
      <c r="AG49" s="5" t="str">
        <f>IF(F49="女",data_kyogisha!A42,"")</f>
        <v/>
      </c>
      <c r="AH49" s="1">
        <f t="shared" si="11"/>
        <v>0</v>
      </c>
      <c r="AI49" s="1" t="str">
        <f t="shared" si="10"/>
        <v/>
      </c>
      <c r="AJ49" s="1">
        <f t="shared" si="12"/>
        <v>0</v>
      </c>
      <c r="AK49" s="1" t="str">
        <f t="shared" si="13"/>
        <v/>
      </c>
      <c r="AL49" s="1">
        <f t="shared" si="18"/>
        <v>0</v>
      </c>
      <c r="AM49" s="1" t="str">
        <f t="shared" si="19"/>
        <v/>
      </c>
      <c r="AN49" s="1">
        <f t="shared" si="16"/>
        <v>0</v>
      </c>
      <c r="AO49" s="1" t="str">
        <f t="shared" si="17"/>
        <v/>
      </c>
    </row>
    <row r="50" spans="1:41">
      <c r="A50" s="32">
        <v>42</v>
      </c>
      <c r="B50" s="57"/>
      <c r="C50" s="57"/>
      <c r="D50" s="57"/>
      <c r="E50" s="160"/>
      <c r="F50" s="57"/>
      <c r="G50" s="58"/>
      <c r="H50" s="59"/>
      <c r="I50" s="148"/>
      <c r="J50" s="59"/>
      <c r="K50" s="148"/>
      <c r="L50" s="59"/>
      <c r="M50" s="181"/>
      <c r="N50" s="60"/>
      <c r="O50" s="60"/>
      <c r="V50" s="5" t="str">
        <f t="shared" si="20"/>
        <v/>
      </c>
      <c r="W50" s="5" t="str">
        <f t="shared" si="21"/>
        <v/>
      </c>
      <c r="X50" s="5" t="str">
        <f t="shared" si="22"/>
        <v/>
      </c>
      <c r="Y50" s="5" t="str">
        <f t="shared" si="23"/>
        <v/>
      </c>
      <c r="Z50" s="5" t="str">
        <f t="shared" si="24"/>
        <v/>
      </c>
      <c r="AA50" s="9" t="str">
        <f>IF(F50="男",data_kyogisha!A43,"")</f>
        <v/>
      </c>
      <c r="AB50" s="5" t="str">
        <f t="shared" si="25"/>
        <v/>
      </c>
      <c r="AC50" s="5" t="str">
        <f t="shared" si="26"/>
        <v/>
      </c>
      <c r="AD50" s="5" t="str">
        <f t="shared" si="27"/>
        <v/>
      </c>
      <c r="AE50" s="5" t="str">
        <f t="shared" si="28"/>
        <v/>
      </c>
      <c r="AF50" s="5" t="str">
        <f t="shared" si="29"/>
        <v/>
      </c>
      <c r="AG50" s="5" t="str">
        <f>IF(F50="女",data_kyogisha!A43,"")</f>
        <v/>
      </c>
      <c r="AH50" s="1">
        <f t="shared" si="11"/>
        <v>0</v>
      </c>
      <c r="AI50" s="1" t="str">
        <f t="shared" si="10"/>
        <v/>
      </c>
      <c r="AJ50" s="1">
        <f t="shared" si="12"/>
        <v>0</v>
      </c>
      <c r="AK50" s="1" t="str">
        <f t="shared" si="13"/>
        <v/>
      </c>
      <c r="AL50" s="1">
        <f t="shared" si="18"/>
        <v>0</v>
      </c>
      <c r="AM50" s="1" t="str">
        <f t="shared" si="19"/>
        <v/>
      </c>
      <c r="AN50" s="1">
        <f t="shared" si="16"/>
        <v>0</v>
      </c>
      <c r="AO50" s="1" t="str">
        <f t="shared" si="17"/>
        <v/>
      </c>
    </row>
    <row r="51" spans="1:41">
      <c r="A51" s="32">
        <v>43</v>
      </c>
      <c r="B51" s="57"/>
      <c r="C51" s="57"/>
      <c r="D51" s="57"/>
      <c r="E51" s="160"/>
      <c r="F51" s="57"/>
      <c r="G51" s="58"/>
      <c r="H51" s="59"/>
      <c r="I51" s="148"/>
      <c r="J51" s="59"/>
      <c r="K51" s="148"/>
      <c r="L51" s="59"/>
      <c r="M51" s="181"/>
      <c r="N51" s="60"/>
      <c r="O51" s="60"/>
      <c r="V51" s="5" t="str">
        <f t="shared" si="20"/>
        <v/>
      </c>
      <c r="W51" s="5" t="str">
        <f t="shared" si="21"/>
        <v/>
      </c>
      <c r="X51" s="5" t="str">
        <f t="shared" si="22"/>
        <v/>
      </c>
      <c r="Y51" s="5" t="str">
        <f t="shared" si="23"/>
        <v/>
      </c>
      <c r="Z51" s="5" t="str">
        <f t="shared" si="24"/>
        <v/>
      </c>
      <c r="AA51" s="9" t="str">
        <f>IF(F51="男",data_kyogisha!A44,"")</f>
        <v/>
      </c>
      <c r="AB51" s="5" t="str">
        <f t="shared" si="25"/>
        <v/>
      </c>
      <c r="AC51" s="5" t="str">
        <f t="shared" si="26"/>
        <v/>
      </c>
      <c r="AD51" s="5" t="str">
        <f t="shared" si="27"/>
        <v/>
      </c>
      <c r="AE51" s="5" t="str">
        <f t="shared" si="28"/>
        <v/>
      </c>
      <c r="AF51" s="5" t="str">
        <f t="shared" si="29"/>
        <v/>
      </c>
      <c r="AG51" s="5" t="str">
        <f>IF(F51="女",data_kyogisha!A44,"")</f>
        <v/>
      </c>
      <c r="AH51" s="1">
        <f t="shared" si="11"/>
        <v>0</v>
      </c>
      <c r="AI51" s="1" t="str">
        <f t="shared" si="10"/>
        <v/>
      </c>
      <c r="AJ51" s="1">
        <f t="shared" si="12"/>
        <v>0</v>
      </c>
      <c r="AK51" s="1" t="str">
        <f t="shared" si="13"/>
        <v/>
      </c>
      <c r="AL51" s="1">
        <f t="shared" si="18"/>
        <v>0</v>
      </c>
      <c r="AM51" s="1" t="str">
        <f t="shared" si="19"/>
        <v/>
      </c>
      <c r="AN51" s="1">
        <f t="shared" si="16"/>
        <v>0</v>
      </c>
      <c r="AO51" s="1" t="str">
        <f t="shared" si="17"/>
        <v/>
      </c>
    </row>
    <row r="52" spans="1:41">
      <c r="A52" s="32">
        <v>44</v>
      </c>
      <c r="B52" s="57"/>
      <c r="C52" s="57"/>
      <c r="D52" s="57"/>
      <c r="E52" s="160"/>
      <c r="F52" s="57"/>
      <c r="G52" s="58"/>
      <c r="H52" s="59"/>
      <c r="I52" s="148"/>
      <c r="J52" s="59"/>
      <c r="K52" s="148"/>
      <c r="L52" s="59"/>
      <c r="M52" s="181"/>
      <c r="N52" s="60"/>
      <c r="O52" s="60"/>
      <c r="V52" s="5" t="str">
        <f t="shared" si="20"/>
        <v/>
      </c>
      <c r="W52" s="5" t="str">
        <f t="shared" si="21"/>
        <v/>
      </c>
      <c r="X52" s="5" t="str">
        <f t="shared" si="22"/>
        <v/>
      </c>
      <c r="Y52" s="5" t="str">
        <f t="shared" si="23"/>
        <v/>
      </c>
      <c r="Z52" s="5" t="str">
        <f t="shared" si="24"/>
        <v/>
      </c>
      <c r="AA52" s="9" t="str">
        <f>IF(F52="男",data_kyogisha!A45,"")</f>
        <v/>
      </c>
      <c r="AB52" s="5" t="str">
        <f t="shared" si="25"/>
        <v/>
      </c>
      <c r="AC52" s="5" t="str">
        <f t="shared" si="26"/>
        <v/>
      </c>
      <c r="AD52" s="5" t="str">
        <f t="shared" si="27"/>
        <v/>
      </c>
      <c r="AE52" s="5" t="str">
        <f t="shared" si="28"/>
        <v/>
      </c>
      <c r="AF52" s="5" t="str">
        <f t="shared" si="29"/>
        <v/>
      </c>
      <c r="AG52" s="5" t="str">
        <f>IF(F52="女",data_kyogisha!A45,"")</f>
        <v/>
      </c>
      <c r="AH52" s="1">
        <f t="shared" si="11"/>
        <v>0</v>
      </c>
      <c r="AI52" s="1" t="str">
        <f t="shared" si="10"/>
        <v/>
      </c>
      <c r="AJ52" s="1">
        <f t="shared" si="12"/>
        <v>0</v>
      </c>
      <c r="AK52" s="1" t="str">
        <f t="shared" si="13"/>
        <v/>
      </c>
      <c r="AL52" s="1">
        <f t="shared" si="18"/>
        <v>0</v>
      </c>
      <c r="AM52" s="1" t="str">
        <f t="shared" si="19"/>
        <v/>
      </c>
      <c r="AN52" s="1">
        <f t="shared" si="16"/>
        <v>0</v>
      </c>
      <c r="AO52" s="1" t="str">
        <f t="shared" si="17"/>
        <v/>
      </c>
    </row>
    <row r="53" spans="1:41">
      <c r="A53" s="32">
        <v>45</v>
      </c>
      <c r="B53" s="57"/>
      <c r="C53" s="57"/>
      <c r="D53" s="57"/>
      <c r="E53" s="160"/>
      <c r="F53" s="57"/>
      <c r="G53" s="58"/>
      <c r="H53" s="59"/>
      <c r="I53" s="148"/>
      <c r="J53" s="59"/>
      <c r="K53" s="148"/>
      <c r="L53" s="59"/>
      <c r="M53" s="181"/>
      <c r="N53" s="60"/>
      <c r="O53" s="60"/>
      <c r="V53" s="5" t="str">
        <f t="shared" si="20"/>
        <v/>
      </c>
      <c r="W53" s="5" t="str">
        <f t="shared" si="21"/>
        <v/>
      </c>
      <c r="X53" s="5" t="str">
        <f t="shared" si="22"/>
        <v/>
      </c>
      <c r="Y53" s="5" t="str">
        <f t="shared" si="23"/>
        <v/>
      </c>
      <c r="Z53" s="5" t="str">
        <f t="shared" si="24"/>
        <v/>
      </c>
      <c r="AA53" s="9" t="str">
        <f>IF(F53="男",data_kyogisha!A46,"")</f>
        <v/>
      </c>
      <c r="AB53" s="5" t="str">
        <f t="shared" si="25"/>
        <v/>
      </c>
      <c r="AC53" s="5" t="str">
        <f t="shared" si="26"/>
        <v/>
      </c>
      <c r="AD53" s="5" t="str">
        <f t="shared" si="27"/>
        <v/>
      </c>
      <c r="AE53" s="5" t="str">
        <f t="shared" si="28"/>
        <v/>
      </c>
      <c r="AF53" s="5" t="str">
        <f t="shared" si="29"/>
        <v/>
      </c>
      <c r="AG53" s="5" t="str">
        <f>IF(F53="女",data_kyogisha!A46,"")</f>
        <v/>
      </c>
      <c r="AH53" s="1">
        <f t="shared" si="11"/>
        <v>0</v>
      </c>
      <c r="AI53" s="1" t="str">
        <f t="shared" si="10"/>
        <v/>
      </c>
      <c r="AJ53" s="1">
        <f t="shared" si="12"/>
        <v>0</v>
      </c>
      <c r="AK53" s="1" t="str">
        <f t="shared" si="13"/>
        <v/>
      </c>
      <c r="AL53" s="1">
        <f t="shared" si="18"/>
        <v>0</v>
      </c>
      <c r="AM53" s="1" t="str">
        <f t="shared" si="19"/>
        <v/>
      </c>
      <c r="AN53" s="1">
        <f t="shared" si="16"/>
        <v>0</v>
      </c>
      <c r="AO53" s="1" t="str">
        <f t="shared" si="17"/>
        <v/>
      </c>
    </row>
    <row r="54" spans="1:41">
      <c r="A54" s="32">
        <v>46</v>
      </c>
      <c r="B54" s="57"/>
      <c r="C54" s="57"/>
      <c r="D54" s="57"/>
      <c r="E54" s="160"/>
      <c r="F54" s="57"/>
      <c r="G54" s="58"/>
      <c r="H54" s="59"/>
      <c r="I54" s="148"/>
      <c r="J54" s="59"/>
      <c r="K54" s="148"/>
      <c r="L54" s="59"/>
      <c r="M54" s="181"/>
      <c r="N54" s="60"/>
      <c r="O54" s="60"/>
      <c r="V54" s="5" t="str">
        <f t="shared" si="20"/>
        <v/>
      </c>
      <c r="W54" s="5" t="str">
        <f t="shared" si="21"/>
        <v/>
      </c>
      <c r="X54" s="5" t="str">
        <f t="shared" si="22"/>
        <v/>
      </c>
      <c r="Y54" s="5" t="str">
        <f t="shared" si="23"/>
        <v/>
      </c>
      <c r="Z54" s="5" t="str">
        <f t="shared" si="24"/>
        <v/>
      </c>
      <c r="AA54" s="9" t="str">
        <f>IF(F54="男",data_kyogisha!A47,"")</f>
        <v/>
      </c>
      <c r="AB54" s="5" t="str">
        <f t="shared" si="25"/>
        <v/>
      </c>
      <c r="AC54" s="5" t="str">
        <f t="shared" si="26"/>
        <v/>
      </c>
      <c r="AD54" s="5" t="str">
        <f t="shared" si="27"/>
        <v/>
      </c>
      <c r="AE54" s="5" t="str">
        <f t="shared" si="28"/>
        <v/>
      </c>
      <c r="AF54" s="5" t="str">
        <f t="shared" si="29"/>
        <v/>
      </c>
      <c r="AG54" s="5" t="str">
        <f>IF(F54="女",data_kyogisha!A47,"")</f>
        <v/>
      </c>
      <c r="AH54" s="1">
        <f t="shared" si="11"/>
        <v>0</v>
      </c>
      <c r="AI54" s="1" t="str">
        <f t="shared" si="10"/>
        <v/>
      </c>
      <c r="AJ54" s="1">
        <f t="shared" si="12"/>
        <v>0</v>
      </c>
      <c r="AK54" s="1" t="str">
        <f t="shared" si="13"/>
        <v/>
      </c>
      <c r="AL54" s="1">
        <f t="shared" si="18"/>
        <v>0</v>
      </c>
      <c r="AM54" s="1" t="str">
        <f t="shared" si="19"/>
        <v/>
      </c>
      <c r="AN54" s="1">
        <f t="shared" si="16"/>
        <v>0</v>
      </c>
      <c r="AO54" s="1" t="str">
        <f t="shared" si="17"/>
        <v/>
      </c>
    </row>
    <row r="55" spans="1:41">
      <c r="A55" s="32">
        <v>47</v>
      </c>
      <c r="B55" s="57"/>
      <c r="C55" s="57"/>
      <c r="D55" s="57"/>
      <c r="E55" s="160"/>
      <c r="F55" s="57"/>
      <c r="G55" s="58"/>
      <c r="H55" s="59"/>
      <c r="I55" s="148"/>
      <c r="J55" s="59"/>
      <c r="K55" s="148"/>
      <c r="L55" s="59"/>
      <c r="M55" s="181"/>
      <c r="N55" s="60"/>
      <c r="O55" s="60"/>
      <c r="V55" s="5" t="str">
        <f t="shared" si="20"/>
        <v/>
      </c>
      <c r="W55" s="5" t="str">
        <f t="shared" si="21"/>
        <v/>
      </c>
      <c r="X55" s="5" t="str">
        <f t="shared" si="22"/>
        <v/>
      </c>
      <c r="Y55" s="5" t="str">
        <f t="shared" si="23"/>
        <v/>
      </c>
      <c r="Z55" s="5" t="str">
        <f t="shared" si="24"/>
        <v/>
      </c>
      <c r="AA55" s="9" t="str">
        <f>IF(F55="男",data_kyogisha!A48,"")</f>
        <v/>
      </c>
      <c r="AB55" s="5" t="str">
        <f t="shared" si="25"/>
        <v/>
      </c>
      <c r="AC55" s="5" t="str">
        <f t="shared" si="26"/>
        <v/>
      </c>
      <c r="AD55" s="5" t="str">
        <f t="shared" si="27"/>
        <v/>
      </c>
      <c r="AE55" s="5" t="str">
        <f t="shared" si="28"/>
        <v/>
      </c>
      <c r="AF55" s="5" t="str">
        <f t="shared" si="29"/>
        <v/>
      </c>
      <c r="AG55" s="5" t="str">
        <f>IF(F55="女",data_kyogisha!A48,"")</f>
        <v/>
      </c>
      <c r="AH55" s="1">
        <f t="shared" si="11"/>
        <v>0</v>
      </c>
      <c r="AI55" s="1" t="str">
        <f t="shared" si="10"/>
        <v/>
      </c>
      <c r="AJ55" s="1">
        <f t="shared" si="12"/>
        <v>0</v>
      </c>
      <c r="AK55" s="1" t="str">
        <f t="shared" si="13"/>
        <v/>
      </c>
      <c r="AL55" s="1">
        <f t="shared" si="18"/>
        <v>0</v>
      </c>
      <c r="AM55" s="1" t="str">
        <f t="shared" si="19"/>
        <v/>
      </c>
      <c r="AN55" s="1">
        <f t="shared" si="16"/>
        <v>0</v>
      </c>
      <c r="AO55" s="1" t="str">
        <f t="shared" si="17"/>
        <v/>
      </c>
    </row>
    <row r="56" spans="1:41">
      <c r="A56" s="32">
        <v>48</v>
      </c>
      <c r="B56" s="57"/>
      <c r="C56" s="57"/>
      <c r="D56" s="57"/>
      <c r="E56" s="160"/>
      <c r="F56" s="57"/>
      <c r="G56" s="58"/>
      <c r="H56" s="59"/>
      <c r="I56" s="148"/>
      <c r="J56" s="59"/>
      <c r="K56" s="148"/>
      <c r="L56" s="59"/>
      <c r="M56" s="181"/>
      <c r="N56" s="60"/>
      <c r="O56" s="60"/>
      <c r="V56" s="5" t="str">
        <f t="shared" si="20"/>
        <v/>
      </c>
      <c r="W56" s="5" t="str">
        <f t="shared" si="21"/>
        <v/>
      </c>
      <c r="X56" s="5" t="str">
        <f t="shared" si="22"/>
        <v/>
      </c>
      <c r="Y56" s="5" t="str">
        <f t="shared" si="23"/>
        <v/>
      </c>
      <c r="Z56" s="5" t="str">
        <f t="shared" si="24"/>
        <v/>
      </c>
      <c r="AA56" s="9" t="str">
        <f>IF(F56="男",data_kyogisha!A49,"")</f>
        <v/>
      </c>
      <c r="AB56" s="5" t="str">
        <f t="shared" si="25"/>
        <v/>
      </c>
      <c r="AC56" s="5" t="str">
        <f t="shared" si="26"/>
        <v/>
      </c>
      <c r="AD56" s="5" t="str">
        <f t="shared" si="27"/>
        <v/>
      </c>
      <c r="AE56" s="5" t="str">
        <f t="shared" si="28"/>
        <v/>
      </c>
      <c r="AF56" s="5" t="str">
        <f t="shared" si="29"/>
        <v/>
      </c>
      <c r="AG56" s="5" t="str">
        <f>IF(F56="女",data_kyogisha!A49,"")</f>
        <v/>
      </c>
      <c r="AH56" s="1">
        <f t="shared" si="11"/>
        <v>0</v>
      </c>
      <c r="AI56" s="1" t="str">
        <f t="shared" si="10"/>
        <v/>
      </c>
      <c r="AJ56" s="1">
        <f t="shared" si="12"/>
        <v>0</v>
      </c>
      <c r="AK56" s="1" t="str">
        <f t="shared" si="13"/>
        <v/>
      </c>
      <c r="AL56" s="1">
        <f t="shared" si="18"/>
        <v>0</v>
      </c>
      <c r="AM56" s="1" t="str">
        <f t="shared" si="19"/>
        <v/>
      </c>
      <c r="AN56" s="1">
        <f t="shared" si="16"/>
        <v>0</v>
      </c>
      <c r="AO56" s="1" t="str">
        <f t="shared" si="17"/>
        <v/>
      </c>
    </row>
    <row r="57" spans="1:41">
      <c r="A57" s="32">
        <v>49</v>
      </c>
      <c r="B57" s="57"/>
      <c r="C57" s="57"/>
      <c r="D57" s="57"/>
      <c r="E57" s="160"/>
      <c r="F57" s="57"/>
      <c r="G57" s="58"/>
      <c r="H57" s="59"/>
      <c r="I57" s="148"/>
      <c r="J57" s="59"/>
      <c r="K57" s="148"/>
      <c r="L57" s="59"/>
      <c r="M57" s="181"/>
      <c r="N57" s="60"/>
      <c r="O57" s="60"/>
      <c r="V57" s="5" t="str">
        <f t="shared" si="20"/>
        <v/>
      </c>
      <c r="W57" s="5" t="str">
        <f t="shared" si="21"/>
        <v/>
      </c>
      <c r="X57" s="5" t="str">
        <f t="shared" si="22"/>
        <v/>
      </c>
      <c r="Y57" s="5" t="str">
        <f t="shared" si="23"/>
        <v/>
      </c>
      <c r="Z57" s="5" t="str">
        <f t="shared" si="24"/>
        <v/>
      </c>
      <c r="AA57" s="9" t="str">
        <f>IF(F57="男",data_kyogisha!A50,"")</f>
        <v/>
      </c>
      <c r="AB57" s="5" t="str">
        <f t="shared" si="25"/>
        <v/>
      </c>
      <c r="AC57" s="5" t="str">
        <f t="shared" si="26"/>
        <v/>
      </c>
      <c r="AD57" s="5" t="str">
        <f t="shared" si="27"/>
        <v/>
      </c>
      <c r="AE57" s="5" t="str">
        <f t="shared" si="28"/>
        <v/>
      </c>
      <c r="AF57" s="5" t="str">
        <f t="shared" si="29"/>
        <v/>
      </c>
      <c r="AG57" s="5" t="str">
        <f>IF(F57="女",data_kyogisha!A50,"")</f>
        <v/>
      </c>
      <c r="AH57" s="1">
        <f t="shared" si="11"/>
        <v>0</v>
      </c>
      <c r="AI57" s="1" t="str">
        <f t="shared" si="10"/>
        <v/>
      </c>
      <c r="AJ57" s="1">
        <f t="shared" si="12"/>
        <v>0</v>
      </c>
      <c r="AK57" s="1" t="str">
        <f t="shared" si="13"/>
        <v/>
      </c>
      <c r="AL57" s="1">
        <f t="shared" si="18"/>
        <v>0</v>
      </c>
      <c r="AM57" s="1" t="str">
        <f t="shared" si="19"/>
        <v/>
      </c>
      <c r="AN57" s="1">
        <f t="shared" si="16"/>
        <v>0</v>
      </c>
      <c r="AO57" s="1" t="str">
        <f t="shared" si="17"/>
        <v/>
      </c>
    </row>
    <row r="58" spans="1:41">
      <c r="A58" s="32">
        <v>50</v>
      </c>
      <c r="B58" s="57"/>
      <c r="C58" s="57"/>
      <c r="D58" s="57"/>
      <c r="E58" s="160"/>
      <c r="F58" s="57"/>
      <c r="G58" s="58"/>
      <c r="H58" s="59"/>
      <c r="I58" s="148"/>
      <c r="J58" s="59"/>
      <c r="K58" s="148"/>
      <c r="L58" s="59"/>
      <c r="M58" s="181"/>
      <c r="N58" s="60"/>
      <c r="O58" s="60"/>
      <c r="V58" s="5" t="str">
        <f t="shared" si="20"/>
        <v/>
      </c>
      <c r="W58" s="5" t="str">
        <f t="shared" si="21"/>
        <v/>
      </c>
      <c r="X58" s="5" t="str">
        <f t="shared" si="22"/>
        <v/>
      </c>
      <c r="Y58" s="5" t="str">
        <f t="shared" si="23"/>
        <v/>
      </c>
      <c r="Z58" s="5" t="str">
        <f t="shared" si="24"/>
        <v/>
      </c>
      <c r="AA58" s="9" t="str">
        <f>IF(F58="男",data_kyogisha!A51,"")</f>
        <v/>
      </c>
      <c r="AB58" s="5" t="str">
        <f t="shared" si="25"/>
        <v/>
      </c>
      <c r="AC58" s="5" t="str">
        <f t="shared" si="26"/>
        <v/>
      </c>
      <c r="AD58" s="5" t="str">
        <f t="shared" si="27"/>
        <v/>
      </c>
      <c r="AE58" s="5" t="str">
        <f t="shared" si="28"/>
        <v/>
      </c>
      <c r="AF58" s="5" t="str">
        <f t="shared" si="29"/>
        <v/>
      </c>
      <c r="AG58" s="5" t="str">
        <f>IF(F58="女",data_kyogisha!A51,"")</f>
        <v/>
      </c>
      <c r="AH58" s="1">
        <f t="shared" si="11"/>
        <v>0</v>
      </c>
      <c r="AI58" s="1" t="str">
        <f t="shared" si="10"/>
        <v/>
      </c>
      <c r="AJ58" s="1">
        <f t="shared" si="12"/>
        <v>0</v>
      </c>
      <c r="AK58" s="1" t="str">
        <f t="shared" si="13"/>
        <v/>
      </c>
      <c r="AL58" s="1">
        <f t="shared" si="18"/>
        <v>0</v>
      </c>
      <c r="AM58" s="1" t="str">
        <f t="shared" si="19"/>
        <v/>
      </c>
      <c r="AN58" s="1">
        <f t="shared" si="16"/>
        <v>0</v>
      </c>
      <c r="AO58" s="1" t="str">
        <f t="shared" si="17"/>
        <v/>
      </c>
    </row>
    <row r="59" spans="1:41">
      <c r="A59" s="32">
        <v>51</v>
      </c>
      <c r="B59" s="57"/>
      <c r="C59" s="57"/>
      <c r="D59" s="57"/>
      <c r="E59" s="160"/>
      <c r="F59" s="57"/>
      <c r="G59" s="58"/>
      <c r="H59" s="59"/>
      <c r="I59" s="148"/>
      <c r="J59" s="59"/>
      <c r="K59" s="148"/>
      <c r="L59" s="59"/>
      <c r="M59" s="181"/>
      <c r="N59" s="60"/>
      <c r="O59" s="60"/>
      <c r="V59" s="5" t="str">
        <f t="shared" si="20"/>
        <v/>
      </c>
      <c r="W59" s="5" t="str">
        <f t="shared" si="21"/>
        <v/>
      </c>
      <c r="X59" s="5" t="str">
        <f t="shared" si="22"/>
        <v/>
      </c>
      <c r="Y59" s="5" t="str">
        <f t="shared" si="23"/>
        <v/>
      </c>
      <c r="Z59" s="5" t="str">
        <f t="shared" si="24"/>
        <v/>
      </c>
      <c r="AA59" s="9" t="str">
        <f>IF(F59="男",data_kyogisha!A52,"")</f>
        <v/>
      </c>
      <c r="AB59" s="5" t="str">
        <f t="shared" si="25"/>
        <v/>
      </c>
      <c r="AC59" s="5" t="str">
        <f t="shared" si="26"/>
        <v/>
      </c>
      <c r="AD59" s="5" t="str">
        <f t="shared" si="27"/>
        <v/>
      </c>
      <c r="AE59" s="5" t="str">
        <f t="shared" si="28"/>
        <v/>
      </c>
      <c r="AF59" s="5" t="str">
        <f t="shared" si="29"/>
        <v/>
      </c>
      <c r="AG59" s="5" t="str">
        <f>IF(F59="女",data_kyogisha!A52,"")</f>
        <v/>
      </c>
      <c r="AH59" s="1">
        <f t="shared" si="11"/>
        <v>0</v>
      </c>
      <c r="AI59" s="1" t="str">
        <f t="shared" si="10"/>
        <v/>
      </c>
      <c r="AJ59" s="1">
        <f t="shared" si="12"/>
        <v>0</v>
      </c>
      <c r="AK59" s="1" t="str">
        <f t="shared" si="13"/>
        <v/>
      </c>
      <c r="AL59" s="1">
        <f t="shared" si="18"/>
        <v>0</v>
      </c>
      <c r="AM59" s="1" t="str">
        <f t="shared" si="19"/>
        <v/>
      </c>
      <c r="AN59" s="1">
        <f t="shared" si="16"/>
        <v>0</v>
      </c>
      <c r="AO59" s="1" t="str">
        <f t="shared" si="17"/>
        <v/>
      </c>
    </row>
    <row r="60" spans="1:41">
      <c r="A60" s="32">
        <v>52</v>
      </c>
      <c r="B60" s="57"/>
      <c r="C60" s="57"/>
      <c r="D60" s="57"/>
      <c r="E60" s="160"/>
      <c r="F60" s="57"/>
      <c r="G60" s="58"/>
      <c r="H60" s="59"/>
      <c r="I60" s="148"/>
      <c r="J60" s="59"/>
      <c r="K60" s="148"/>
      <c r="L60" s="59"/>
      <c r="M60" s="181"/>
      <c r="N60" s="60"/>
      <c r="O60" s="60"/>
      <c r="V60" s="5" t="str">
        <f t="shared" si="20"/>
        <v/>
      </c>
      <c r="W60" s="5" t="str">
        <f t="shared" si="21"/>
        <v/>
      </c>
      <c r="X60" s="5" t="str">
        <f t="shared" si="22"/>
        <v/>
      </c>
      <c r="Y60" s="5" t="str">
        <f t="shared" si="23"/>
        <v/>
      </c>
      <c r="Z60" s="5" t="str">
        <f t="shared" si="24"/>
        <v/>
      </c>
      <c r="AA60" s="9" t="str">
        <f>IF(F60="男",data_kyogisha!A53,"")</f>
        <v/>
      </c>
      <c r="AB60" s="5" t="str">
        <f t="shared" si="25"/>
        <v/>
      </c>
      <c r="AC60" s="5" t="str">
        <f t="shared" si="26"/>
        <v/>
      </c>
      <c r="AD60" s="5" t="str">
        <f t="shared" si="27"/>
        <v/>
      </c>
      <c r="AE60" s="5" t="str">
        <f t="shared" si="28"/>
        <v/>
      </c>
      <c r="AF60" s="5" t="str">
        <f t="shared" si="29"/>
        <v/>
      </c>
      <c r="AG60" s="5" t="str">
        <f>IF(F60="女",data_kyogisha!A53,"")</f>
        <v/>
      </c>
      <c r="AH60" s="1">
        <f t="shared" si="11"/>
        <v>0</v>
      </c>
      <c r="AI60" s="1" t="str">
        <f t="shared" si="10"/>
        <v/>
      </c>
      <c r="AJ60" s="1">
        <f t="shared" si="12"/>
        <v>0</v>
      </c>
      <c r="AK60" s="1" t="str">
        <f t="shared" si="13"/>
        <v/>
      </c>
      <c r="AL60" s="1">
        <f t="shared" si="18"/>
        <v>0</v>
      </c>
      <c r="AM60" s="1" t="str">
        <f t="shared" si="19"/>
        <v/>
      </c>
      <c r="AN60" s="1">
        <f t="shared" si="16"/>
        <v>0</v>
      </c>
      <c r="AO60" s="1" t="str">
        <f t="shared" si="17"/>
        <v/>
      </c>
    </row>
    <row r="61" spans="1:41">
      <c r="A61" s="32">
        <v>53</v>
      </c>
      <c r="B61" s="57"/>
      <c r="C61" s="57"/>
      <c r="D61" s="57"/>
      <c r="E61" s="160"/>
      <c r="F61" s="57"/>
      <c r="G61" s="58"/>
      <c r="H61" s="59"/>
      <c r="I61" s="148"/>
      <c r="J61" s="59"/>
      <c r="K61" s="148"/>
      <c r="L61" s="59"/>
      <c r="M61" s="181"/>
      <c r="N61" s="60"/>
      <c r="O61" s="60"/>
      <c r="V61" s="5" t="str">
        <f t="shared" si="20"/>
        <v/>
      </c>
      <c r="W61" s="5" t="str">
        <f t="shared" si="21"/>
        <v/>
      </c>
      <c r="X61" s="5" t="str">
        <f t="shared" si="22"/>
        <v/>
      </c>
      <c r="Y61" s="5" t="str">
        <f t="shared" si="23"/>
        <v/>
      </c>
      <c r="Z61" s="5" t="str">
        <f t="shared" si="24"/>
        <v/>
      </c>
      <c r="AA61" s="9" t="str">
        <f>IF(F61="男",data_kyogisha!A54,"")</f>
        <v/>
      </c>
      <c r="AB61" s="5" t="str">
        <f t="shared" si="25"/>
        <v/>
      </c>
      <c r="AC61" s="5" t="str">
        <f t="shared" si="26"/>
        <v/>
      </c>
      <c r="AD61" s="5" t="str">
        <f t="shared" si="27"/>
        <v/>
      </c>
      <c r="AE61" s="5" t="str">
        <f t="shared" si="28"/>
        <v/>
      </c>
      <c r="AF61" s="5" t="str">
        <f t="shared" si="29"/>
        <v/>
      </c>
      <c r="AG61" s="5" t="str">
        <f>IF(F61="女",data_kyogisha!A54,"")</f>
        <v/>
      </c>
      <c r="AH61" s="1">
        <f t="shared" si="11"/>
        <v>0</v>
      </c>
      <c r="AI61" s="1" t="str">
        <f t="shared" si="10"/>
        <v/>
      </c>
      <c r="AJ61" s="1">
        <f t="shared" si="12"/>
        <v>0</v>
      </c>
      <c r="AK61" s="1" t="str">
        <f t="shared" si="13"/>
        <v/>
      </c>
      <c r="AL61" s="1">
        <f t="shared" si="18"/>
        <v>0</v>
      </c>
      <c r="AM61" s="1" t="str">
        <f t="shared" si="19"/>
        <v/>
      </c>
      <c r="AN61" s="1">
        <f t="shared" si="16"/>
        <v>0</v>
      </c>
      <c r="AO61" s="1" t="str">
        <f t="shared" si="17"/>
        <v/>
      </c>
    </row>
    <row r="62" spans="1:41">
      <c r="A62" s="32">
        <v>54</v>
      </c>
      <c r="B62" s="57"/>
      <c r="C62" s="57"/>
      <c r="D62" s="57"/>
      <c r="E62" s="160"/>
      <c r="F62" s="57"/>
      <c r="G62" s="58"/>
      <c r="H62" s="59"/>
      <c r="I62" s="148"/>
      <c r="J62" s="59"/>
      <c r="K62" s="148"/>
      <c r="L62" s="59"/>
      <c r="M62" s="181"/>
      <c r="N62" s="60"/>
      <c r="O62" s="60"/>
      <c r="V62" s="5" t="str">
        <f t="shared" si="20"/>
        <v/>
      </c>
      <c r="W62" s="5" t="str">
        <f t="shared" si="21"/>
        <v/>
      </c>
      <c r="X62" s="5" t="str">
        <f t="shared" si="22"/>
        <v/>
      </c>
      <c r="Y62" s="5" t="str">
        <f t="shared" si="23"/>
        <v/>
      </c>
      <c r="Z62" s="5" t="str">
        <f t="shared" si="24"/>
        <v/>
      </c>
      <c r="AA62" s="9" t="str">
        <f>IF(F62="男",data_kyogisha!A55,"")</f>
        <v/>
      </c>
      <c r="AB62" s="5" t="str">
        <f t="shared" si="25"/>
        <v/>
      </c>
      <c r="AC62" s="5" t="str">
        <f t="shared" si="26"/>
        <v/>
      </c>
      <c r="AD62" s="5" t="str">
        <f t="shared" si="27"/>
        <v/>
      </c>
      <c r="AE62" s="5" t="str">
        <f t="shared" si="28"/>
        <v/>
      </c>
      <c r="AF62" s="5" t="str">
        <f t="shared" si="29"/>
        <v/>
      </c>
      <c r="AG62" s="5" t="str">
        <f>IF(F62="女",data_kyogisha!A55,"")</f>
        <v/>
      </c>
      <c r="AH62" s="1">
        <f t="shared" si="11"/>
        <v>0</v>
      </c>
      <c r="AI62" s="1" t="str">
        <f t="shared" si="10"/>
        <v/>
      </c>
      <c r="AJ62" s="1">
        <f t="shared" si="12"/>
        <v>0</v>
      </c>
      <c r="AK62" s="1" t="str">
        <f t="shared" si="13"/>
        <v/>
      </c>
      <c r="AL62" s="1">
        <f t="shared" si="18"/>
        <v>0</v>
      </c>
      <c r="AM62" s="1" t="str">
        <f t="shared" si="19"/>
        <v/>
      </c>
      <c r="AN62" s="1">
        <f t="shared" si="16"/>
        <v>0</v>
      </c>
      <c r="AO62" s="1" t="str">
        <f t="shared" si="17"/>
        <v/>
      </c>
    </row>
    <row r="63" spans="1:41">
      <c r="A63" s="32">
        <v>55</v>
      </c>
      <c r="B63" s="57"/>
      <c r="C63" s="57"/>
      <c r="D63" s="57"/>
      <c r="E63" s="160"/>
      <c r="F63" s="57"/>
      <c r="G63" s="58"/>
      <c r="H63" s="59"/>
      <c r="I63" s="148"/>
      <c r="J63" s="59"/>
      <c r="K63" s="148"/>
      <c r="L63" s="59"/>
      <c r="M63" s="181"/>
      <c r="N63" s="60"/>
      <c r="O63" s="60"/>
      <c r="V63" s="5" t="str">
        <f t="shared" si="20"/>
        <v/>
      </c>
      <c r="W63" s="5" t="str">
        <f t="shared" si="21"/>
        <v/>
      </c>
      <c r="X63" s="5" t="str">
        <f t="shared" si="22"/>
        <v/>
      </c>
      <c r="Y63" s="5" t="str">
        <f t="shared" si="23"/>
        <v/>
      </c>
      <c r="Z63" s="5" t="str">
        <f t="shared" si="24"/>
        <v/>
      </c>
      <c r="AA63" s="9" t="str">
        <f>IF(F63="男",data_kyogisha!A56,"")</f>
        <v/>
      </c>
      <c r="AB63" s="5" t="str">
        <f t="shared" si="25"/>
        <v/>
      </c>
      <c r="AC63" s="5" t="str">
        <f t="shared" si="26"/>
        <v/>
      </c>
      <c r="AD63" s="5" t="str">
        <f t="shared" si="27"/>
        <v/>
      </c>
      <c r="AE63" s="5" t="str">
        <f t="shared" si="28"/>
        <v/>
      </c>
      <c r="AF63" s="5" t="str">
        <f t="shared" si="29"/>
        <v/>
      </c>
      <c r="AG63" s="5" t="str">
        <f>IF(F63="女",data_kyogisha!A56,"")</f>
        <v/>
      </c>
      <c r="AH63" s="1">
        <f t="shared" si="11"/>
        <v>0</v>
      </c>
      <c r="AI63" s="1" t="str">
        <f t="shared" si="10"/>
        <v/>
      </c>
      <c r="AJ63" s="1">
        <f t="shared" si="12"/>
        <v>0</v>
      </c>
      <c r="AK63" s="1" t="str">
        <f t="shared" si="13"/>
        <v/>
      </c>
      <c r="AL63" s="1">
        <f t="shared" si="18"/>
        <v>0</v>
      </c>
      <c r="AM63" s="1" t="str">
        <f t="shared" si="19"/>
        <v/>
      </c>
      <c r="AN63" s="1">
        <f t="shared" si="16"/>
        <v>0</v>
      </c>
      <c r="AO63" s="1" t="str">
        <f t="shared" si="17"/>
        <v/>
      </c>
    </row>
    <row r="64" spans="1:41">
      <c r="A64" s="32">
        <v>56</v>
      </c>
      <c r="B64" s="57"/>
      <c r="C64" s="57"/>
      <c r="D64" s="57"/>
      <c r="E64" s="160"/>
      <c r="F64" s="57"/>
      <c r="G64" s="58"/>
      <c r="H64" s="59"/>
      <c r="I64" s="148"/>
      <c r="J64" s="59"/>
      <c r="K64" s="148"/>
      <c r="L64" s="59"/>
      <c r="M64" s="181"/>
      <c r="N64" s="60"/>
      <c r="O64" s="60"/>
      <c r="V64" s="5" t="str">
        <f t="shared" si="20"/>
        <v/>
      </c>
      <c r="W64" s="5" t="str">
        <f t="shared" si="21"/>
        <v/>
      </c>
      <c r="X64" s="5" t="str">
        <f t="shared" si="22"/>
        <v/>
      </c>
      <c r="Y64" s="5" t="str">
        <f t="shared" si="23"/>
        <v/>
      </c>
      <c r="Z64" s="5" t="str">
        <f t="shared" si="24"/>
        <v/>
      </c>
      <c r="AA64" s="9" t="str">
        <f>IF(F64="男",data_kyogisha!A57,"")</f>
        <v/>
      </c>
      <c r="AB64" s="5" t="str">
        <f t="shared" si="25"/>
        <v/>
      </c>
      <c r="AC64" s="5" t="str">
        <f t="shared" si="26"/>
        <v/>
      </c>
      <c r="AD64" s="5" t="str">
        <f t="shared" si="27"/>
        <v/>
      </c>
      <c r="AE64" s="5" t="str">
        <f t="shared" si="28"/>
        <v/>
      </c>
      <c r="AF64" s="5" t="str">
        <f t="shared" si="29"/>
        <v/>
      </c>
      <c r="AG64" s="5" t="str">
        <f>IF(F64="女",data_kyogisha!A57,"")</f>
        <v/>
      </c>
      <c r="AH64" s="1">
        <f t="shared" si="11"/>
        <v>0</v>
      </c>
      <c r="AI64" s="1" t="str">
        <f t="shared" si="10"/>
        <v/>
      </c>
      <c r="AJ64" s="1">
        <f t="shared" si="12"/>
        <v>0</v>
      </c>
      <c r="AK64" s="1" t="str">
        <f t="shared" si="13"/>
        <v/>
      </c>
      <c r="AL64" s="1">
        <f t="shared" si="18"/>
        <v>0</v>
      </c>
      <c r="AM64" s="1" t="str">
        <f t="shared" si="19"/>
        <v/>
      </c>
      <c r="AN64" s="1">
        <f t="shared" si="16"/>
        <v>0</v>
      </c>
      <c r="AO64" s="1" t="str">
        <f t="shared" si="17"/>
        <v/>
      </c>
    </row>
    <row r="65" spans="1:41">
      <c r="A65" s="32">
        <v>57</v>
      </c>
      <c r="B65" s="57"/>
      <c r="C65" s="57"/>
      <c r="D65" s="57"/>
      <c r="E65" s="160"/>
      <c r="F65" s="57"/>
      <c r="G65" s="58"/>
      <c r="H65" s="59"/>
      <c r="I65" s="148"/>
      <c r="J65" s="59"/>
      <c r="K65" s="148"/>
      <c r="L65" s="59"/>
      <c r="M65" s="181"/>
      <c r="N65" s="60"/>
      <c r="O65" s="60"/>
      <c r="V65" s="5" t="str">
        <f t="shared" si="20"/>
        <v/>
      </c>
      <c r="W65" s="5" t="str">
        <f t="shared" si="21"/>
        <v/>
      </c>
      <c r="X65" s="5" t="str">
        <f t="shared" si="22"/>
        <v/>
      </c>
      <c r="Y65" s="5" t="str">
        <f t="shared" si="23"/>
        <v/>
      </c>
      <c r="Z65" s="5" t="str">
        <f t="shared" si="24"/>
        <v/>
      </c>
      <c r="AA65" s="9" t="str">
        <f>IF(F65="男",data_kyogisha!A58,"")</f>
        <v/>
      </c>
      <c r="AB65" s="5" t="str">
        <f t="shared" si="25"/>
        <v/>
      </c>
      <c r="AC65" s="5" t="str">
        <f t="shared" si="26"/>
        <v/>
      </c>
      <c r="AD65" s="5" t="str">
        <f t="shared" si="27"/>
        <v/>
      </c>
      <c r="AE65" s="5" t="str">
        <f t="shared" si="28"/>
        <v/>
      </c>
      <c r="AF65" s="5" t="str">
        <f t="shared" si="29"/>
        <v/>
      </c>
      <c r="AG65" s="5" t="str">
        <f>IF(F65="女",data_kyogisha!A58,"")</f>
        <v/>
      </c>
      <c r="AH65" s="1">
        <f t="shared" si="11"/>
        <v>0</v>
      </c>
      <c r="AI65" s="1" t="str">
        <f t="shared" si="10"/>
        <v/>
      </c>
      <c r="AJ65" s="1">
        <f t="shared" si="12"/>
        <v>0</v>
      </c>
      <c r="AK65" s="1" t="str">
        <f t="shared" si="13"/>
        <v/>
      </c>
      <c r="AL65" s="1">
        <f t="shared" si="18"/>
        <v>0</v>
      </c>
      <c r="AM65" s="1" t="str">
        <f t="shared" si="19"/>
        <v/>
      </c>
      <c r="AN65" s="1">
        <f t="shared" si="16"/>
        <v>0</v>
      </c>
      <c r="AO65" s="1" t="str">
        <f t="shared" si="17"/>
        <v/>
      </c>
    </row>
    <row r="66" spans="1:41">
      <c r="A66" s="32">
        <v>58</v>
      </c>
      <c r="B66" s="57"/>
      <c r="C66" s="57"/>
      <c r="D66" s="57"/>
      <c r="E66" s="160"/>
      <c r="F66" s="57"/>
      <c r="G66" s="58"/>
      <c r="H66" s="59"/>
      <c r="I66" s="148"/>
      <c r="J66" s="59"/>
      <c r="K66" s="148"/>
      <c r="L66" s="59"/>
      <c r="M66" s="181"/>
      <c r="N66" s="60"/>
      <c r="O66" s="60"/>
      <c r="V66" s="5" t="str">
        <f t="shared" si="20"/>
        <v/>
      </c>
      <c r="W66" s="5" t="str">
        <f t="shared" si="21"/>
        <v/>
      </c>
      <c r="X66" s="5" t="str">
        <f t="shared" si="22"/>
        <v/>
      </c>
      <c r="Y66" s="5" t="str">
        <f t="shared" si="23"/>
        <v/>
      </c>
      <c r="Z66" s="5" t="str">
        <f t="shared" si="24"/>
        <v/>
      </c>
      <c r="AA66" s="9" t="str">
        <f>IF(F66="男",data_kyogisha!A59,"")</f>
        <v/>
      </c>
      <c r="AB66" s="5" t="str">
        <f t="shared" si="25"/>
        <v/>
      </c>
      <c r="AC66" s="5" t="str">
        <f t="shared" si="26"/>
        <v/>
      </c>
      <c r="AD66" s="5" t="str">
        <f t="shared" si="27"/>
        <v/>
      </c>
      <c r="AE66" s="5" t="str">
        <f t="shared" si="28"/>
        <v/>
      </c>
      <c r="AF66" s="5" t="str">
        <f t="shared" si="29"/>
        <v/>
      </c>
      <c r="AG66" s="5" t="str">
        <f>IF(F66="女",data_kyogisha!A59,"")</f>
        <v/>
      </c>
      <c r="AH66" s="1">
        <f t="shared" si="11"/>
        <v>0</v>
      </c>
      <c r="AI66" s="1" t="str">
        <f t="shared" si="10"/>
        <v/>
      </c>
      <c r="AJ66" s="1">
        <f t="shared" si="12"/>
        <v>0</v>
      </c>
      <c r="AK66" s="1" t="str">
        <f t="shared" si="13"/>
        <v/>
      </c>
      <c r="AL66" s="1">
        <f t="shared" si="18"/>
        <v>0</v>
      </c>
      <c r="AM66" s="1" t="str">
        <f t="shared" si="19"/>
        <v/>
      </c>
      <c r="AN66" s="1">
        <f t="shared" si="16"/>
        <v>0</v>
      </c>
      <c r="AO66" s="1" t="str">
        <f t="shared" si="17"/>
        <v/>
      </c>
    </row>
    <row r="67" spans="1:41">
      <c r="A67" s="32">
        <v>59</v>
      </c>
      <c r="B67" s="57"/>
      <c r="C67" s="57"/>
      <c r="D67" s="57"/>
      <c r="E67" s="160"/>
      <c r="F67" s="57"/>
      <c r="G67" s="58"/>
      <c r="H67" s="59"/>
      <c r="I67" s="148"/>
      <c r="J67" s="59"/>
      <c r="K67" s="148"/>
      <c r="L67" s="59"/>
      <c r="M67" s="181"/>
      <c r="N67" s="60"/>
      <c r="O67" s="60"/>
      <c r="V67" s="5" t="str">
        <f t="shared" si="20"/>
        <v/>
      </c>
      <c r="W67" s="5" t="str">
        <f t="shared" si="21"/>
        <v/>
      </c>
      <c r="X67" s="5" t="str">
        <f t="shared" si="22"/>
        <v/>
      </c>
      <c r="Y67" s="5" t="str">
        <f t="shared" si="23"/>
        <v/>
      </c>
      <c r="Z67" s="5" t="str">
        <f t="shared" si="24"/>
        <v/>
      </c>
      <c r="AA67" s="9" t="str">
        <f>IF(F67="男",data_kyogisha!A60,"")</f>
        <v/>
      </c>
      <c r="AB67" s="5" t="str">
        <f t="shared" si="25"/>
        <v/>
      </c>
      <c r="AC67" s="5" t="str">
        <f t="shared" si="26"/>
        <v/>
      </c>
      <c r="AD67" s="5" t="str">
        <f t="shared" si="27"/>
        <v/>
      </c>
      <c r="AE67" s="5" t="str">
        <f t="shared" si="28"/>
        <v/>
      </c>
      <c r="AF67" s="5" t="str">
        <f t="shared" si="29"/>
        <v/>
      </c>
      <c r="AG67" s="5" t="str">
        <f>IF(F67="女",data_kyogisha!A60,"")</f>
        <v/>
      </c>
      <c r="AH67" s="1">
        <f t="shared" si="11"/>
        <v>0</v>
      </c>
      <c r="AI67" s="1" t="str">
        <f t="shared" si="10"/>
        <v/>
      </c>
      <c r="AJ67" s="1">
        <f t="shared" si="12"/>
        <v>0</v>
      </c>
      <c r="AK67" s="1" t="str">
        <f t="shared" si="13"/>
        <v/>
      </c>
      <c r="AL67" s="1">
        <f t="shared" si="18"/>
        <v>0</v>
      </c>
      <c r="AM67" s="1" t="str">
        <f t="shared" si="19"/>
        <v/>
      </c>
      <c r="AN67" s="1">
        <f t="shared" si="16"/>
        <v>0</v>
      </c>
      <c r="AO67" s="1" t="str">
        <f t="shared" si="17"/>
        <v/>
      </c>
    </row>
    <row r="68" spans="1:41">
      <c r="A68" s="32">
        <v>60</v>
      </c>
      <c r="B68" s="57"/>
      <c r="C68" s="57"/>
      <c r="D68" s="57"/>
      <c r="E68" s="160"/>
      <c r="F68" s="57"/>
      <c r="G68" s="58"/>
      <c r="H68" s="59"/>
      <c r="I68" s="148"/>
      <c r="J68" s="59"/>
      <c r="K68" s="148"/>
      <c r="L68" s="59"/>
      <c r="M68" s="181"/>
      <c r="N68" s="60"/>
      <c r="O68" s="60"/>
      <c r="V68" s="5" t="str">
        <f t="shared" si="20"/>
        <v/>
      </c>
      <c r="W68" s="5" t="str">
        <f t="shared" si="21"/>
        <v/>
      </c>
      <c r="X68" s="5" t="str">
        <f t="shared" si="22"/>
        <v/>
      </c>
      <c r="Y68" s="5" t="str">
        <f t="shared" si="23"/>
        <v/>
      </c>
      <c r="Z68" s="5" t="str">
        <f t="shared" si="24"/>
        <v/>
      </c>
      <c r="AA68" s="9" t="str">
        <f>IF(F68="男",data_kyogisha!A61,"")</f>
        <v/>
      </c>
      <c r="AB68" s="5" t="str">
        <f t="shared" si="25"/>
        <v/>
      </c>
      <c r="AC68" s="5" t="str">
        <f t="shared" si="26"/>
        <v/>
      </c>
      <c r="AD68" s="5" t="str">
        <f t="shared" si="27"/>
        <v/>
      </c>
      <c r="AE68" s="5" t="str">
        <f t="shared" si="28"/>
        <v/>
      </c>
      <c r="AF68" s="5" t="str">
        <f t="shared" si="29"/>
        <v/>
      </c>
      <c r="AG68" s="5" t="str">
        <f>IF(F68="女",data_kyogisha!A61,"")</f>
        <v/>
      </c>
      <c r="AH68" s="1">
        <f t="shared" si="11"/>
        <v>0</v>
      </c>
      <c r="AI68" s="1" t="str">
        <f t="shared" si="10"/>
        <v/>
      </c>
      <c r="AJ68" s="1">
        <f t="shared" si="12"/>
        <v>0</v>
      </c>
      <c r="AK68" s="1" t="str">
        <f t="shared" si="13"/>
        <v/>
      </c>
      <c r="AL68" s="1">
        <f t="shared" si="18"/>
        <v>0</v>
      </c>
      <c r="AM68" s="1" t="str">
        <f t="shared" si="19"/>
        <v/>
      </c>
      <c r="AN68" s="1">
        <f t="shared" si="16"/>
        <v>0</v>
      </c>
      <c r="AO68" s="1" t="str">
        <f t="shared" si="17"/>
        <v/>
      </c>
    </row>
    <row r="69" spans="1:41">
      <c r="A69" s="32">
        <v>61</v>
      </c>
      <c r="B69" s="57"/>
      <c r="C69" s="57"/>
      <c r="D69" s="57"/>
      <c r="E69" s="160"/>
      <c r="F69" s="57"/>
      <c r="G69" s="58"/>
      <c r="H69" s="59"/>
      <c r="I69" s="148"/>
      <c r="J69" s="59"/>
      <c r="K69" s="148"/>
      <c r="L69" s="59"/>
      <c r="M69" s="181"/>
      <c r="N69" s="60"/>
      <c r="O69" s="60"/>
      <c r="V69" s="5" t="str">
        <f t="shared" si="20"/>
        <v/>
      </c>
      <c r="W69" s="5" t="str">
        <f t="shared" si="21"/>
        <v/>
      </c>
      <c r="X69" s="5" t="str">
        <f t="shared" si="22"/>
        <v/>
      </c>
      <c r="Y69" s="5" t="str">
        <f t="shared" si="23"/>
        <v/>
      </c>
      <c r="Z69" s="5" t="str">
        <f t="shared" si="24"/>
        <v/>
      </c>
      <c r="AA69" s="9" t="str">
        <f>IF(F69="男",data_kyogisha!A62,"")</f>
        <v/>
      </c>
      <c r="AB69" s="5" t="str">
        <f t="shared" si="25"/>
        <v/>
      </c>
      <c r="AC69" s="5" t="str">
        <f t="shared" si="26"/>
        <v/>
      </c>
      <c r="AD69" s="5" t="str">
        <f t="shared" si="27"/>
        <v/>
      </c>
      <c r="AE69" s="5" t="str">
        <f t="shared" si="28"/>
        <v/>
      </c>
      <c r="AF69" s="5" t="str">
        <f t="shared" si="29"/>
        <v/>
      </c>
      <c r="AG69" s="5" t="str">
        <f>IF(F69="女",data_kyogisha!A62,"")</f>
        <v/>
      </c>
      <c r="AH69" s="1">
        <f t="shared" si="11"/>
        <v>0</v>
      </c>
      <c r="AI69" s="1" t="str">
        <f t="shared" si="10"/>
        <v/>
      </c>
      <c r="AJ69" s="1">
        <f t="shared" si="12"/>
        <v>0</v>
      </c>
      <c r="AK69" s="1" t="str">
        <f t="shared" si="13"/>
        <v/>
      </c>
      <c r="AL69" s="1">
        <f t="shared" si="18"/>
        <v>0</v>
      </c>
      <c r="AM69" s="1" t="str">
        <f t="shared" si="19"/>
        <v/>
      </c>
      <c r="AN69" s="1">
        <f t="shared" si="16"/>
        <v>0</v>
      </c>
      <c r="AO69" s="1" t="str">
        <f t="shared" si="17"/>
        <v/>
      </c>
    </row>
    <row r="70" spans="1:41">
      <c r="A70" s="32">
        <v>62</v>
      </c>
      <c r="B70" s="57"/>
      <c r="C70" s="57"/>
      <c r="D70" s="57"/>
      <c r="E70" s="160"/>
      <c r="F70" s="57"/>
      <c r="G70" s="58"/>
      <c r="H70" s="59"/>
      <c r="I70" s="148"/>
      <c r="J70" s="59"/>
      <c r="K70" s="148"/>
      <c r="L70" s="59"/>
      <c r="M70" s="181"/>
      <c r="N70" s="60"/>
      <c r="O70" s="60"/>
      <c r="V70" s="5" t="str">
        <f t="shared" si="20"/>
        <v/>
      </c>
      <c r="W70" s="5" t="str">
        <f t="shared" si="21"/>
        <v/>
      </c>
      <c r="X70" s="5" t="str">
        <f t="shared" si="22"/>
        <v/>
      </c>
      <c r="Y70" s="5" t="str">
        <f t="shared" si="23"/>
        <v/>
      </c>
      <c r="Z70" s="5" t="str">
        <f t="shared" si="24"/>
        <v/>
      </c>
      <c r="AA70" s="9" t="str">
        <f>IF(F70="男",data_kyogisha!A63,"")</f>
        <v/>
      </c>
      <c r="AB70" s="5" t="str">
        <f t="shared" si="25"/>
        <v/>
      </c>
      <c r="AC70" s="5" t="str">
        <f t="shared" si="26"/>
        <v/>
      </c>
      <c r="AD70" s="5" t="str">
        <f t="shared" si="27"/>
        <v/>
      </c>
      <c r="AE70" s="5" t="str">
        <f t="shared" si="28"/>
        <v/>
      </c>
      <c r="AF70" s="5" t="str">
        <f t="shared" si="29"/>
        <v/>
      </c>
      <c r="AG70" s="5" t="str">
        <f>IF(F70="女",data_kyogisha!A63,"")</f>
        <v/>
      </c>
      <c r="AH70" s="1">
        <f t="shared" si="11"/>
        <v>0</v>
      </c>
      <c r="AI70" s="1" t="str">
        <f t="shared" si="10"/>
        <v/>
      </c>
      <c r="AJ70" s="1">
        <f t="shared" si="12"/>
        <v>0</v>
      </c>
      <c r="AK70" s="1" t="str">
        <f t="shared" si="13"/>
        <v/>
      </c>
      <c r="AL70" s="1">
        <f t="shared" si="18"/>
        <v>0</v>
      </c>
      <c r="AM70" s="1" t="str">
        <f t="shared" si="19"/>
        <v/>
      </c>
      <c r="AN70" s="1">
        <f t="shared" si="16"/>
        <v>0</v>
      </c>
      <c r="AO70" s="1" t="str">
        <f t="shared" si="17"/>
        <v/>
      </c>
    </row>
    <row r="71" spans="1:41">
      <c r="A71" s="32">
        <v>63</v>
      </c>
      <c r="B71" s="57"/>
      <c r="C71" s="57"/>
      <c r="D71" s="57"/>
      <c r="E71" s="160"/>
      <c r="F71" s="57"/>
      <c r="G71" s="58"/>
      <c r="H71" s="59"/>
      <c r="I71" s="148"/>
      <c r="J71" s="59"/>
      <c r="K71" s="148"/>
      <c r="L71" s="59"/>
      <c r="M71" s="181"/>
      <c r="N71" s="60"/>
      <c r="O71" s="60"/>
      <c r="V71" s="5" t="str">
        <f t="shared" si="20"/>
        <v/>
      </c>
      <c r="W71" s="5" t="str">
        <f t="shared" si="21"/>
        <v/>
      </c>
      <c r="X71" s="5" t="str">
        <f t="shared" si="22"/>
        <v/>
      </c>
      <c r="Y71" s="5" t="str">
        <f t="shared" si="23"/>
        <v/>
      </c>
      <c r="Z71" s="5" t="str">
        <f t="shared" si="24"/>
        <v/>
      </c>
      <c r="AA71" s="9" t="str">
        <f>IF(F71="男",data_kyogisha!A64,"")</f>
        <v/>
      </c>
      <c r="AB71" s="5" t="str">
        <f t="shared" si="25"/>
        <v/>
      </c>
      <c r="AC71" s="5" t="str">
        <f t="shared" si="26"/>
        <v/>
      </c>
      <c r="AD71" s="5" t="str">
        <f t="shared" si="27"/>
        <v/>
      </c>
      <c r="AE71" s="5" t="str">
        <f t="shared" si="28"/>
        <v/>
      </c>
      <c r="AF71" s="5" t="str">
        <f t="shared" si="29"/>
        <v/>
      </c>
      <c r="AG71" s="5" t="str">
        <f>IF(F71="女",data_kyogisha!A64,"")</f>
        <v/>
      </c>
      <c r="AH71" s="1">
        <f t="shared" si="11"/>
        <v>0</v>
      </c>
      <c r="AI71" s="1" t="str">
        <f t="shared" si="10"/>
        <v/>
      </c>
      <c r="AJ71" s="1">
        <f t="shared" si="12"/>
        <v>0</v>
      </c>
      <c r="AK71" s="1" t="str">
        <f t="shared" si="13"/>
        <v/>
      </c>
      <c r="AL71" s="1">
        <f t="shared" si="18"/>
        <v>0</v>
      </c>
      <c r="AM71" s="1" t="str">
        <f t="shared" si="19"/>
        <v/>
      </c>
      <c r="AN71" s="1">
        <f t="shared" si="16"/>
        <v>0</v>
      </c>
      <c r="AO71" s="1" t="str">
        <f t="shared" si="17"/>
        <v/>
      </c>
    </row>
    <row r="72" spans="1:41">
      <c r="A72" s="32">
        <v>64</v>
      </c>
      <c r="B72" s="57"/>
      <c r="C72" s="57"/>
      <c r="D72" s="57"/>
      <c r="E72" s="160"/>
      <c r="F72" s="57"/>
      <c r="G72" s="58"/>
      <c r="H72" s="59"/>
      <c r="I72" s="148"/>
      <c r="J72" s="59"/>
      <c r="K72" s="148"/>
      <c r="L72" s="59"/>
      <c r="M72" s="181"/>
      <c r="N72" s="60"/>
      <c r="O72" s="60"/>
      <c r="V72" s="5" t="str">
        <f t="shared" si="20"/>
        <v/>
      </c>
      <c r="W72" s="5" t="str">
        <f t="shared" si="21"/>
        <v/>
      </c>
      <c r="X72" s="5" t="str">
        <f t="shared" si="22"/>
        <v/>
      </c>
      <c r="Y72" s="5" t="str">
        <f t="shared" si="23"/>
        <v/>
      </c>
      <c r="Z72" s="5" t="str">
        <f t="shared" si="24"/>
        <v/>
      </c>
      <c r="AA72" s="9" t="str">
        <f>IF(F72="男",data_kyogisha!A65,"")</f>
        <v/>
      </c>
      <c r="AB72" s="5" t="str">
        <f t="shared" si="25"/>
        <v/>
      </c>
      <c r="AC72" s="5" t="str">
        <f t="shared" si="26"/>
        <v/>
      </c>
      <c r="AD72" s="5" t="str">
        <f t="shared" si="27"/>
        <v/>
      </c>
      <c r="AE72" s="5" t="str">
        <f t="shared" si="28"/>
        <v/>
      </c>
      <c r="AF72" s="5" t="str">
        <f t="shared" si="29"/>
        <v/>
      </c>
      <c r="AG72" s="5" t="str">
        <f>IF(F72="女",data_kyogisha!A65,"")</f>
        <v/>
      </c>
      <c r="AH72" s="1">
        <f t="shared" si="11"/>
        <v>0</v>
      </c>
      <c r="AI72" s="1" t="str">
        <f t="shared" si="10"/>
        <v/>
      </c>
      <c r="AJ72" s="1">
        <f t="shared" si="12"/>
        <v>0</v>
      </c>
      <c r="AK72" s="1" t="str">
        <f t="shared" si="13"/>
        <v/>
      </c>
      <c r="AL72" s="1">
        <f t="shared" si="18"/>
        <v>0</v>
      </c>
      <c r="AM72" s="1" t="str">
        <f t="shared" si="19"/>
        <v/>
      </c>
      <c r="AN72" s="1">
        <f t="shared" si="16"/>
        <v>0</v>
      </c>
      <c r="AO72" s="1" t="str">
        <f t="shared" si="17"/>
        <v/>
      </c>
    </row>
    <row r="73" spans="1:41">
      <c r="A73" s="32">
        <v>65</v>
      </c>
      <c r="B73" s="57"/>
      <c r="C73" s="57"/>
      <c r="D73" s="57"/>
      <c r="E73" s="160"/>
      <c r="F73" s="57"/>
      <c r="G73" s="58"/>
      <c r="H73" s="59"/>
      <c r="I73" s="148"/>
      <c r="J73" s="59"/>
      <c r="K73" s="148"/>
      <c r="L73" s="59"/>
      <c r="M73" s="181"/>
      <c r="N73" s="60"/>
      <c r="O73" s="60"/>
      <c r="V73" s="5" t="str">
        <f t="shared" si="20"/>
        <v/>
      </c>
      <c r="W73" s="5" t="str">
        <f t="shared" si="21"/>
        <v/>
      </c>
      <c r="X73" s="5" t="str">
        <f t="shared" si="22"/>
        <v/>
      </c>
      <c r="Y73" s="5" t="str">
        <f t="shared" si="23"/>
        <v/>
      </c>
      <c r="Z73" s="5" t="str">
        <f t="shared" si="24"/>
        <v/>
      </c>
      <c r="AA73" s="9" t="str">
        <f>IF(F73="男",data_kyogisha!A66,"")</f>
        <v/>
      </c>
      <c r="AB73" s="5" t="str">
        <f t="shared" ref="AB73:AB98" si="30">IF(F73="女",B73,"")</f>
        <v/>
      </c>
      <c r="AC73" s="5" t="str">
        <f t="shared" ref="AC73:AC98" si="31">IF(F73="女",C73,"")</f>
        <v/>
      </c>
      <c r="AD73" s="5" t="str">
        <f t="shared" si="27"/>
        <v/>
      </c>
      <c r="AE73" s="5" t="str">
        <f t="shared" ref="AE73:AE98" si="32">IF(F73="女",F73,"")</f>
        <v/>
      </c>
      <c r="AF73" s="5" t="str">
        <f t="shared" si="29"/>
        <v/>
      </c>
      <c r="AG73" s="5" t="str">
        <f>IF(F73="女",data_kyogisha!A66,"")</f>
        <v/>
      </c>
      <c r="AH73" s="1">
        <f t="shared" si="11"/>
        <v>0</v>
      </c>
      <c r="AI73" s="1" t="str">
        <f t="shared" ref="AI73:AI98" si="33">IF(AND(F73="男",N73="○"),B73,"")</f>
        <v/>
      </c>
      <c r="AJ73" s="1">
        <f t="shared" si="12"/>
        <v>0</v>
      </c>
      <c r="AK73" s="1" t="str">
        <f t="shared" si="13"/>
        <v/>
      </c>
      <c r="AL73" s="1">
        <f t="shared" si="18"/>
        <v>0</v>
      </c>
      <c r="AM73" s="1" t="str">
        <f t="shared" si="19"/>
        <v/>
      </c>
      <c r="AN73" s="1">
        <f t="shared" si="16"/>
        <v>0</v>
      </c>
      <c r="AO73" s="1" t="str">
        <f t="shared" si="17"/>
        <v/>
      </c>
    </row>
    <row r="74" spans="1:41">
      <c r="A74" s="32">
        <v>66</v>
      </c>
      <c r="B74" s="57"/>
      <c r="C74" s="57"/>
      <c r="D74" s="57"/>
      <c r="E74" s="160"/>
      <c r="F74" s="57"/>
      <c r="G74" s="58"/>
      <c r="H74" s="59"/>
      <c r="I74" s="148"/>
      <c r="J74" s="59"/>
      <c r="K74" s="148"/>
      <c r="L74" s="59"/>
      <c r="M74" s="181"/>
      <c r="N74" s="60"/>
      <c r="O74" s="60"/>
      <c r="V74" s="5" t="str">
        <f t="shared" ref="V74:V98" si="34">IF(F74="男",B74,"")</f>
        <v/>
      </c>
      <c r="W74" s="5" t="str">
        <f t="shared" ref="W74:W98" si="35">IF(F74="男",C74,"")</f>
        <v/>
      </c>
      <c r="X74" s="5" t="str">
        <f t="shared" ref="X74:X98" si="36">IF(F74="男",D74,"")</f>
        <v/>
      </c>
      <c r="Y74" s="5" t="str">
        <f t="shared" ref="Y74:Y98" si="37">IF(F74="男",F74,"")</f>
        <v/>
      </c>
      <c r="Z74" s="5" t="str">
        <f t="shared" ref="Z74:Z98" si="38">IF(F74="男",IF(G74="","",G74),"")</f>
        <v/>
      </c>
      <c r="AA74" s="9" t="str">
        <f>IF(F74="男",data_kyogisha!A67,"")</f>
        <v/>
      </c>
      <c r="AB74" s="5" t="str">
        <f t="shared" si="30"/>
        <v/>
      </c>
      <c r="AC74" s="5" t="str">
        <f t="shared" si="31"/>
        <v/>
      </c>
      <c r="AD74" s="5" t="str">
        <f t="shared" ref="AD74:AD98" si="39">IF(F74="女",D74,"")</f>
        <v/>
      </c>
      <c r="AE74" s="5" t="str">
        <f t="shared" si="32"/>
        <v/>
      </c>
      <c r="AF74" s="5" t="str">
        <f t="shared" ref="AF74:AF98" si="40">IF(F74="女",IF(G74="","",G74),"")</f>
        <v/>
      </c>
      <c r="AG74" s="5" t="str">
        <f>IF(F74="女",data_kyogisha!A67,"")</f>
        <v/>
      </c>
      <c r="AH74" s="1">
        <f t="shared" ref="AH74:AH98" si="41">IF(AND(F74="男",N74="○"),AH73+1,AH73)</f>
        <v>0</v>
      </c>
      <c r="AI74" s="1" t="str">
        <f t="shared" si="33"/>
        <v/>
      </c>
      <c r="AJ74" s="1">
        <f t="shared" si="12"/>
        <v>0</v>
      </c>
      <c r="AK74" s="1" t="str">
        <f t="shared" ref="AK74:AK98" si="42">IF(AND(F74="男",O74="○"),B74,"")</f>
        <v/>
      </c>
      <c r="AL74" s="1">
        <f t="shared" si="18"/>
        <v>0</v>
      </c>
      <c r="AM74" s="1" t="str">
        <f t="shared" si="19"/>
        <v/>
      </c>
      <c r="AN74" s="1">
        <f t="shared" si="16"/>
        <v>0</v>
      </c>
      <c r="AO74" s="1" t="str">
        <f t="shared" si="17"/>
        <v/>
      </c>
    </row>
    <row r="75" spans="1:41">
      <c r="A75" s="32">
        <v>67</v>
      </c>
      <c r="B75" s="57"/>
      <c r="C75" s="57"/>
      <c r="D75" s="57"/>
      <c r="E75" s="160"/>
      <c r="F75" s="57"/>
      <c r="G75" s="58"/>
      <c r="H75" s="59"/>
      <c r="I75" s="148"/>
      <c r="J75" s="59"/>
      <c r="K75" s="148"/>
      <c r="L75" s="59"/>
      <c r="M75" s="181"/>
      <c r="N75" s="60"/>
      <c r="O75" s="60"/>
      <c r="V75" s="5" t="str">
        <f t="shared" si="34"/>
        <v/>
      </c>
      <c r="W75" s="5" t="str">
        <f t="shared" si="35"/>
        <v/>
      </c>
      <c r="X75" s="5" t="str">
        <f t="shared" si="36"/>
        <v/>
      </c>
      <c r="Y75" s="5" t="str">
        <f t="shared" si="37"/>
        <v/>
      </c>
      <c r="Z75" s="5" t="str">
        <f t="shared" si="38"/>
        <v/>
      </c>
      <c r="AA75" s="9" t="str">
        <f>IF(F75="男",data_kyogisha!A68,"")</f>
        <v/>
      </c>
      <c r="AB75" s="5" t="str">
        <f t="shared" si="30"/>
        <v/>
      </c>
      <c r="AC75" s="5" t="str">
        <f t="shared" si="31"/>
        <v/>
      </c>
      <c r="AD75" s="5" t="str">
        <f t="shared" si="39"/>
        <v/>
      </c>
      <c r="AE75" s="5" t="str">
        <f t="shared" si="32"/>
        <v/>
      </c>
      <c r="AF75" s="5" t="str">
        <f t="shared" si="40"/>
        <v/>
      </c>
      <c r="AG75" s="5" t="str">
        <f>IF(F75="女",data_kyogisha!A68,"")</f>
        <v/>
      </c>
      <c r="AH75" s="1">
        <f t="shared" si="41"/>
        <v>0</v>
      </c>
      <c r="AI75" s="1" t="str">
        <f t="shared" si="33"/>
        <v/>
      </c>
      <c r="AJ75" s="1">
        <f t="shared" ref="AJ75:AJ98" si="43">IF(AND(F75="男",O75="○"),AJ74+1,AJ74)</f>
        <v>0</v>
      </c>
      <c r="AK75" s="1" t="str">
        <f t="shared" si="42"/>
        <v/>
      </c>
      <c r="AL75" s="1">
        <f t="shared" si="18"/>
        <v>0</v>
      </c>
      <c r="AM75" s="1" t="str">
        <f t="shared" si="19"/>
        <v/>
      </c>
      <c r="AN75" s="1">
        <f t="shared" ref="AN75:AN98" si="44">IF(AND(F75="女",O75="○"),AN74+1,AN74)</f>
        <v>0</v>
      </c>
      <c r="AO75" s="1" t="str">
        <f t="shared" ref="AO75:AO98" si="45">IF(AND(F75="女",O75="○"),B75,"")</f>
        <v/>
      </c>
    </row>
    <row r="76" spans="1:41">
      <c r="A76" s="32">
        <v>68</v>
      </c>
      <c r="B76" s="57"/>
      <c r="C76" s="57"/>
      <c r="D76" s="57"/>
      <c r="E76" s="160"/>
      <c r="F76" s="57"/>
      <c r="G76" s="58"/>
      <c r="H76" s="59"/>
      <c r="I76" s="148"/>
      <c r="J76" s="59"/>
      <c r="K76" s="148"/>
      <c r="L76" s="59"/>
      <c r="M76" s="181"/>
      <c r="N76" s="60"/>
      <c r="O76" s="60"/>
      <c r="V76" s="5" t="str">
        <f t="shared" si="34"/>
        <v/>
      </c>
      <c r="W76" s="5" t="str">
        <f t="shared" si="35"/>
        <v/>
      </c>
      <c r="X76" s="5" t="str">
        <f t="shared" si="36"/>
        <v/>
      </c>
      <c r="Y76" s="5" t="str">
        <f t="shared" si="37"/>
        <v/>
      </c>
      <c r="Z76" s="5" t="str">
        <f t="shared" si="38"/>
        <v/>
      </c>
      <c r="AA76" s="9" t="str">
        <f>IF(F76="男",data_kyogisha!A69,"")</f>
        <v/>
      </c>
      <c r="AB76" s="5" t="str">
        <f t="shared" si="30"/>
        <v/>
      </c>
      <c r="AC76" s="5" t="str">
        <f t="shared" si="31"/>
        <v/>
      </c>
      <c r="AD76" s="5" t="str">
        <f t="shared" si="39"/>
        <v/>
      </c>
      <c r="AE76" s="5" t="str">
        <f t="shared" si="32"/>
        <v/>
      </c>
      <c r="AF76" s="5" t="str">
        <f t="shared" si="40"/>
        <v/>
      </c>
      <c r="AG76" s="5" t="str">
        <f>IF(F76="女",data_kyogisha!A69,"")</f>
        <v/>
      </c>
      <c r="AH76" s="1">
        <f t="shared" si="41"/>
        <v>0</v>
      </c>
      <c r="AI76" s="1" t="str">
        <f t="shared" si="33"/>
        <v/>
      </c>
      <c r="AJ76" s="1">
        <f t="shared" si="43"/>
        <v>0</v>
      </c>
      <c r="AK76" s="1" t="str">
        <f t="shared" si="42"/>
        <v/>
      </c>
      <c r="AL76" s="1">
        <f t="shared" si="18"/>
        <v>0</v>
      </c>
      <c r="AM76" s="1" t="str">
        <f t="shared" si="19"/>
        <v/>
      </c>
      <c r="AN76" s="1">
        <f t="shared" si="44"/>
        <v>0</v>
      </c>
      <c r="AO76" s="1" t="str">
        <f t="shared" si="45"/>
        <v/>
      </c>
    </row>
    <row r="77" spans="1:41">
      <c r="A77" s="32">
        <v>69</v>
      </c>
      <c r="B77" s="57"/>
      <c r="C77" s="57"/>
      <c r="D77" s="57"/>
      <c r="E77" s="160"/>
      <c r="F77" s="57"/>
      <c r="G77" s="58"/>
      <c r="H77" s="59"/>
      <c r="I77" s="148"/>
      <c r="J77" s="59"/>
      <c r="K77" s="148"/>
      <c r="L77" s="59"/>
      <c r="M77" s="181"/>
      <c r="N77" s="60"/>
      <c r="O77" s="60"/>
      <c r="V77" s="5" t="str">
        <f t="shared" si="34"/>
        <v/>
      </c>
      <c r="W77" s="5" t="str">
        <f t="shared" si="35"/>
        <v/>
      </c>
      <c r="X77" s="5" t="str">
        <f t="shared" si="36"/>
        <v/>
      </c>
      <c r="Y77" s="5" t="str">
        <f t="shared" si="37"/>
        <v/>
      </c>
      <c r="Z77" s="5" t="str">
        <f t="shared" si="38"/>
        <v/>
      </c>
      <c r="AA77" s="9" t="str">
        <f>IF(F77="男",data_kyogisha!A70,"")</f>
        <v/>
      </c>
      <c r="AB77" s="5" t="str">
        <f t="shared" si="30"/>
        <v/>
      </c>
      <c r="AC77" s="5" t="str">
        <f t="shared" si="31"/>
        <v/>
      </c>
      <c r="AD77" s="5" t="str">
        <f t="shared" si="39"/>
        <v/>
      </c>
      <c r="AE77" s="5" t="str">
        <f t="shared" si="32"/>
        <v/>
      </c>
      <c r="AF77" s="5" t="str">
        <f t="shared" si="40"/>
        <v/>
      </c>
      <c r="AG77" s="5" t="str">
        <f>IF(F77="女",data_kyogisha!A70,"")</f>
        <v/>
      </c>
      <c r="AH77" s="1">
        <f t="shared" si="41"/>
        <v>0</v>
      </c>
      <c r="AI77" s="1" t="str">
        <f t="shared" si="33"/>
        <v/>
      </c>
      <c r="AJ77" s="1">
        <f t="shared" si="43"/>
        <v>0</v>
      </c>
      <c r="AK77" s="1" t="str">
        <f t="shared" si="42"/>
        <v/>
      </c>
      <c r="AL77" s="1">
        <f t="shared" si="18"/>
        <v>0</v>
      </c>
      <c r="AM77" s="1" t="str">
        <f t="shared" si="19"/>
        <v/>
      </c>
      <c r="AN77" s="1">
        <f t="shared" si="44"/>
        <v>0</v>
      </c>
      <c r="AO77" s="1" t="str">
        <f t="shared" si="45"/>
        <v/>
      </c>
    </row>
    <row r="78" spans="1:41">
      <c r="A78" s="32">
        <v>70</v>
      </c>
      <c r="B78" s="57"/>
      <c r="C78" s="57"/>
      <c r="D78" s="57"/>
      <c r="E78" s="160"/>
      <c r="F78" s="57"/>
      <c r="G78" s="58"/>
      <c r="H78" s="59"/>
      <c r="I78" s="148"/>
      <c r="J78" s="59"/>
      <c r="K78" s="148"/>
      <c r="L78" s="59"/>
      <c r="M78" s="181"/>
      <c r="N78" s="60"/>
      <c r="O78" s="60"/>
      <c r="V78" s="5" t="str">
        <f t="shared" si="34"/>
        <v/>
      </c>
      <c r="W78" s="5" t="str">
        <f t="shared" si="35"/>
        <v/>
      </c>
      <c r="X78" s="5" t="str">
        <f t="shared" si="36"/>
        <v/>
      </c>
      <c r="Y78" s="5" t="str">
        <f t="shared" si="37"/>
        <v/>
      </c>
      <c r="Z78" s="5" t="str">
        <f t="shared" si="38"/>
        <v/>
      </c>
      <c r="AA78" s="9" t="str">
        <f>IF(F78="男",data_kyogisha!A71,"")</f>
        <v/>
      </c>
      <c r="AB78" s="5" t="str">
        <f t="shared" si="30"/>
        <v/>
      </c>
      <c r="AC78" s="5" t="str">
        <f t="shared" si="31"/>
        <v/>
      </c>
      <c r="AD78" s="5" t="str">
        <f t="shared" si="39"/>
        <v/>
      </c>
      <c r="AE78" s="5" t="str">
        <f t="shared" si="32"/>
        <v/>
      </c>
      <c r="AF78" s="5" t="str">
        <f t="shared" si="40"/>
        <v/>
      </c>
      <c r="AG78" s="5" t="str">
        <f>IF(F78="女",data_kyogisha!A71,"")</f>
        <v/>
      </c>
      <c r="AH78" s="1">
        <f t="shared" si="41"/>
        <v>0</v>
      </c>
      <c r="AI78" s="1" t="str">
        <f t="shared" si="33"/>
        <v/>
      </c>
      <c r="AJ78" s="1">
        <f t="shared" si="43"/>
        <v>0</v>
      </c>
      <c r="AK78" s="1" t="str">
        <f t="shared" si="42"/>
        <v/>
      </c>
      <c r="AL78" s="1">
        <f t="shared" si="18"/>
        <v>0</v>
      </c>
      <c r="AM78" s="1" t="str">
        <f t="shared" si="19"/>
        <v/>
      </c>
      <c r="AN78" s="1">
        <f t="shared" si="44"/>
        <v>0</v>
      </c>
      <c r="AO78" s="1" t="str">
        <f t="shared" si="45"/>
        <v/>
      </c>
    </row>
    <row r="79" spans="1:41">
      <c r="A79" s="32">
        <v>71</v>
      </c>
      <c r="B79" s="57"/>
      <c r="C79" s="57"/>
      <c r="D79" s="57"/>
      <c r="E79" s="160"/>
      <c r="F79" s="57"/>
      <c r="G79" s="58"/>
      <c r="H79" s="59"/>
      <c r="I79" s="148"/>
      <c r="J79" s="59"/>
      <c r="K79" s="148"/>
      <c r="L79" s="59"/>
      <c r="M79" s="181"/>
      <c r="N79" s="60"/>
      <c r="O79" s="60"/>
      <c r="V79" s="5" t="str">
        <f t="shared" si="34"/>
        <v/>
      </c>
      <c r="W79" s="5" t="str">
        <f t="shared" si="35"/>
        <v/>
      </c>
      <c r="X79" s="5" t="str">
        <f t="shared" si="36"/>
        <v/>
      </c>
      <c r="Y79" s="5" t="str">
        <f t="shared" si="37"/>
        <v/>
      </c>
      <c r="Z79" s="5" t="str">
        <f t="shared" si="38"/>
        <v/>
      </c>
      <c r="AA79" s="9" t="str">
        <f>IF(F79="男",data_kyogisha!A72,"")</f>
        <v/>
      </c>
      <c r="AB79" s="5" t="str">
        <f t="shared" si="30"/>
        <v/>
      </c>
      <c r="AC79" s="5" t="str">
        <f t="shared" si="31"/>
        <v/>
      </c>
      <c r="AD79" s="5" t="str">
        <f t="shared" si="39"/>
        <v/>
      </c>
      <c r="AE79" s="5" t="str">
        <f t="shared" si="32"/>
        <v/>
      </c>
      <c r="AF79" s="5" t="str">
        <f t="shared" si="40"/>
        <v/>
      </c>
      <c r="AG79" s="5" t="str">
        <f>IF(F79="女",data_kyogisha!A72,"")</f>
        <v/>
      </c>
      <c r="AH79" s="1">
        <f t="shared" si="41"/>
        <v>0</v>
      </c>
      <c r="AI79" s="1" t="str">
        <f t="shared" si="33"/>
        <v/>
      </c>
      <c r="AJ79" s="1">
        <f t="shared" si="43"/>
        <v>0</v>
      </c>
      <c r="AK79" s="1" t="str">
        <f t="shared" si="42"/>
        <v/>
      </c>
      <c r="AL79" s="1">
        <f t="shared" si="18"/>
        <v>0</v>
      </c>
      <c r="AM79" s="1" t="str">
        <f t="shared" si="19"/>
        <v/>
      </c>
      <c r="AN79" s="1">
        <f t="shared" si="44"/>
        <v>0</v>
      </c>
      <c r="AO79" s="1" t="str">
        <f t="shared" si="45"/>
        <v/>
      </c>
    </row>
    <row r="80" spans="1:41">
      <c r="A80" s="32">
        <v>72</v>
      </c>
      <c r="B80" s="57"/>
      <c r="C80" s="57"/>
      <c r="D80" s="57"/>
      <c r="E80" s="160"/>
      <c r="F80" s="57"/>
      <c r="G80" s="58"/>
      <c r="H80" s="59"/>
      <c r="I80" s="148"/>
      <c r="J80" s="59"/>
      <c r="K80" s="148"/>
      <c r="L80" s="59"/>
      <c r="M80" s="181"/>
      <c r="N80" s="60"/>
      <c r="O80" s="60"/>
      <c r="V80" s="5" t="str">
        <f t="shared" si="34"/>
        <v/>
      </c>
      <c r="W80" s="5" t="str">
        <f t="shared" si="35"/>
        <v/>
      </c>
      <c r="X80" s="5" t="str">
        <f t="shared" si="36"/>
        <v/>
      </c>
      <c r="Y80" s="5" t="str">
        <f t="shared" si="37"/>
        <v/>
      </c>
      <c r="Z80" s="5" t="str">
        <f t="shared" si="38"/>
        <v/>
      </c>
      <c r="AA80" s="9" t="str">
        <f>IF(F80="男",data_kyogisha!A73,"")</f>
        <v/>
      </c>
      <c r="AB80" s="5" t="str">
        <f t="shared" si="30"/>
        <v/>
      </c>
      <c r="AC80" s="5" t="str">
        <f t="shared" si="31"/>
        <v/>
      </c>
      <c r="AD80" s="5" t="str">
        <f t="shared" si="39"/>
        <v/>
      </c>
      <c r="AE80" s="5" t="str">
        <f t="shared" si="32"/>
        <v/>
      </c>
      <c r="AF80" s="5" t="str">
        <f t="shared" si="40"/>
        <v/>
      </c>
      <c r="AG80" s="5" t="str">
        <f>IF(F80="女",data_kyogisha!A73,"")</f>
        <v/>
      </c>
      <c r="AH80" s="1">
        <f t="shared" si="41"/>
        <v>0</v>
      </c>
      <c r="AI80" s="1" t="str">
        <f t="shared" si="33"/>
        <v/>
      </c>
      <c r="AJ80" s="1">
        <f t="shared" si="43"/>
        <v>0</v>
      </c>
      <c r="AK80" s="1" t="str">
        <f t="shared" si="42"/>
        <v/>
      </c>
      <c r="AL80" s="1">
        <f t="shared" si="18"/>
        <v>0</v>
      </c>
      <c r="AM80" s="1" t="str">
        <f t="shared" si="19"/>
        <v/>
      </c>
      <c r="AN80" s="1">
        <f t="shared" si="44"/>
        <v>0</v>
      </c>
      <c r="AO80" s="1" t="str">
        <f t="shared" si="45"/>
        <v/>
      </c>
    </row>
    <row r="81" spans="1:41">
      <c r="A81" s="32">
        <v>73</v>
      </c>
      <c r="B81" s="57"/>
      <c r="C81" s="57"/>
      <c r="D81" s="57"/>
      <c r="E81" s="160"/>
      <c r="F81" s="57"/>
      <c r="G81" s="58"/>
      <c r="H81" s="59"/>
      <c r="I81" s="148"/>
      <c r="J81" s="59"/>
      <c r="K81" s="148"/>
      <c r="L81" s="59"/>
      <c r="M81" s="181"/>
      <c r="N81" s="60"/>
      <c r="O81" s="60"/>
      <c r="V81" s="5" t="str">
        <f t="shared" si="34"/>
        <v/>
      </c>
      <c r="W81" s="5" t="str">
        <f t="shared" si="35"/>
        <v/>
      </c>
      <c r="X81" s="5" t="str">
        <f t="shared" si="36"/>
        <v/>
      </c>
      <c r="Y81" s="5" t="str">
        <f t="shared" si="37"/>
        <v/>
      </c>
      <c r="Z81" s="5" t="str">
        <f t="shared" si="38"/>
        <v/>
      </c>
      <c r="AA81" s="9" t="str">
        <f>IF(F81="男",data_kyogisha!A74,"")</f>
        <v/>
      </c>
      <c r="AB81" s="5" t="str">
        <f t="shared" si="30"/>
        <v/>
      </c>
      <c r="AC81" s="5" t="str">
        <f t="shared" si="31"/>
        <v/>
      </c>
      <c r="AD81" s="5" t="str">
        <f t="shared" si="39"/>
        <v/>
      </c>
      <c r="AE81" s="5" t="str">
        <f t="shared" si="32"/>
        <v/>
      </c>
      <c r="AF81" s="5" t="str">
        <f t="shared" si="40"/>
        <v/>
      </c>
      <c r="AG81" s="5" t="str">
        <f>IF(F81="女",data_kyogisha!A74,"")</f>
        <v/>
      </c>
      <c r="AH81" s="1">
        <f t="shared" si="41"/>
        <v>0</v>
      </c>
      <c r="AI81" s="1" t="str">
        <f t="shared" si="33"/>
        <v/>
      </c>
      <c r="AJ81" s="1">
        <f t="shared" si="43"/>
        <v>0</v>
      </c>
      <c r="AK81" s="1" t="str">
        <f t="shared" si="42"/>
        <v/>
      </c>
      <c r="AL81" s="1">
        <f t="shared" si="18"/>
        <v>0</v>
      </c>
      <c r="AM81" s="1" t="str">
        <f t="shared" si="19"/>
        <v/>
      </c>
      <c r="AN81" s="1">
        <f t="shared" si="44"/>
        <v>0</v>
      </c>
      <c r="AO81" s="1" t="str">
        <f t="shared" si="45"/>
        <v/>
      </c>
    </row>
    <row r="82" spans="1:41">
      <c r="A82" s="32">
        <v>74</v>
      </c>
      <c r="B82" s="57"/>
      <c r="C82" s="57"/>
      <c r="D82" s="57"/>
      <c r="E82" s="160"/>
      <c r="F82" s="57"/>
      <c r="G82" s="58"/>
      <c r="H82" s="59"/>
      <c r="I82" s="148"/>
      <c r="J82" s="59"/>
      <c r="K82" s="148"/>
      <c r="L82" s="59"/>
      <c r="M82" s="181"/>
      <c r="N82" s="60"/>
      <c r="O82" s="60"/>
      <c r="V82" s="5" t="str">
        <f t="shared" si="34"/>
        <v/>
      </c>
      <c r="W82" s="5" t="str">
        <f t="shared" si="35"/>
        <v/>
      </c>
      <c r="X82" s="5" t="str">
        <f t="shared" si="36"/>
        <v/>
      </c>
      <c r="Y82" s="5" t="str">
        <f t="shared" si="37"/>
        <v/>
      </c>
      <c r="Z82" s="5" t="str">
        <f t="shared" si="38"/>
        <v/>
      </c>
      <c r="AA82" s="9" t="str">
        <f>IF(F82="男",data_kyogisha!A75,"")</f>
        <v/>
      </c>
      <c r="AB82" s="5" t="str">
        <f t="shared" si="30"/>
        <v/>
      </c>
      <c r="AC82" s="5" t="str">
        <f t="shared" si="31"/>
        <v/>
      </c>
      <c r="AD82" s="5" t="str">
        <f t="shared" si="39"/>
        <v/>
      </c>
      <c r="AE82" s="5" t="str">
        <f t="shared" si="32"/>
        <v/>
      </c>
      <c r="AF82" s="5" t="str">
        <f t="shared" si="40"/>
        <v/>
      </c>
      <c r="AG82" s="5" t="str">
        <f>IF(F82="女",data_kyogisha!A75,"")</f>
        <v/>
      </c>
      <c r="AH82" s="1">
        <f t="shared" si="41"/>
        <v>0</v>
      </c>
      <c r="AI82" s="1" t="str">
        <f t="shared" si="33"/>
        <v/>
      </c>
      <c r="AJ82" s="1">
        <f t="shared" si="43"/>
        <v>0</v>
      </c>
      <c r="AK82" s="1" t="str">
        <f t="shared" si="42"/>
        <v/>
      </c>
      <c r="AL82" s="1">
        <f t="shared" si="18"/>
        <v>0</v>
      </c>
      <c r="AM82" s="1" t="str">
        <f t="shared" si="19"/>
        <v/>
      </c>
      <c r="AN82" s="1">
        <f t="shared" si="44"/>
        <v>0</v>
      </c>
      <c r="AO82" s="1" t="str">
        <f t="shared" si="45"/>
        <v/>
      </c>
    </row>
    <row r="83" spans="1:41">
      <c r="A83" s="32">
        <v>75</v>
      </c>
      <c r="B83" s="57"/>
      <c r="C83" s="57"/>
      <c r="D83" s="57"/>
      <c r="E83" s="160"/>
      <c r="F83" s="57"/>
      <c r="G83" s="58"/>
      <c r="H83" s="59"/>
      <c r="I83" s="148"/>
      <c r="J83" s="59"/>
      <c r="K83" s="148"/>
      <c r="L83" s="59"/>
      <c r="M83" s="181"/>
      <c r="N83" s="60"/>
      <c r="O83" s="60"/>
      <c r="V83" s="5" t="str">
        <f t="shared" si="34"/>
        <v/>
      </c>
      <c r="W83" s="5" t="str">
        <f t="shared" si="35"/>
        <v/>
      </c>
      <c r="X83" s="5" t="str">
        <f t="shared" si="36"/>
        <v/>
      </c>
      <c r="Y83" s="5" t="str">
        <f t="shared" si="37"/>
        <v/>
      </c>
      <c r="Z83" s="5" t="str">
        <f t="shared" si="38"/>
        <v/>
      </c>
      <c r="AA83" s="9" t="str">
        <f>IF(F83="男",data_kyogisha!A76,"")</f>
        <v/>
      </c>
      <c r="AB83" s="5" t="str">
        <f t="shared" si="30"/>
        <v/>
      </c>
      <c r="AC83" s="5" t="str">
        <f t="shared" si="31"/>
        <v/>
      </c>
      <c r="AD83" s="5" t="str">
        <f t="shared" si="39"/>
        <v/>
      </c>
      <c r="AE83" s="5" t="str">
        <f t="shared" si="32"/>
        <v/>
      </c>
      <c r="AF83" s="5" t="str">
        <f t="shared" si="40"/>
        <v/>
      </c>
      <c r="AG83" s="5" t="str">
        <f>IF(F83="女",data_kyogisha!A76,"")</f>
        <v/>
      </c>
      <c r="AH83" s="1">
        <f t="shared" si="41"/>
        <v>0</v>
      </c>
      <c r="AI83" s="1" t="str">
        <f t="shared" si="33"/>
        <v/>
      </c>
      <c r="AJ83" s="1">
        <f t="shared" si="43"/>
        <v>0</v>
      </c>
      <c r="AK83" s="1" t="str">
        <f t="shared" si="42"/>
        <v/>
      </c>
      <c r="AL83" s="1">
        <f t="shared" ref="AL83:AL98" si="46">IF(AND(F83="女",N83="○"),AL82+1,AL82)</f>
        <v>0</v>
      </c>
      <c r="AM83" s="1" t="str">
        <f t="shared" ref="AM83:AM98" si="47">IF(AND(F83="女",N83="○"),B83,"")</f>
        <v/>
      </c>
      <c r="AN83" s="1">
        <f t="shared" si="44"/>
        <v>0</v>
      </c>
      <c r="AO83" s="1" t="str">
        <f t="shared" si="45"/>
        <v/>
      </c>
    </row>
    <row r="84" spans="1:41">
      <c r="A84" s="32">
        <v>76</v>
      </c>
      <c r="B84" s="57"/>
      <c r="C84" s="57"/>
      <c r="D84" s="57"/>
      <c r="E84" s="160"/>
      <c r="F84" s="57"/>
      <c r="G84" s="58"/>
      <c r="H84" s="59"/>
      <c r="I84" s="148"/>
      <c r="J84" s="59"/>
      <c r="K84" s="148"/>
      <c r="L84" s="59"/>
      <c r="M84" s="181"/>
      <c r="N84" s="60"/>
      <c r="O84" s="60"/>
      <c r="V84" s="5" t="str">
        <f t="shared" si="34"/>
        <v/>
      </c>
      <c r="W84" s="5" t="str">
        <f t="shared" si="35"/>
        <v/>
      </c>
      <c r="X84" s="5" t="str">
        <f t="shared" si="36"/>
        <v/>
      </c>
      <c r="Y84" s="5" t="str">
        <f t="shared" si="37"/>
        <v/>
      </c>
      <c r="Z84" s="5" t="str">
        <f t="shared" si="38"/>
        <v/>
      </c>
      <c r="AA84" s="9" t="str">
        <f>IF(F84="男",data_kyogisha!A77,"")</f>
        <v/>
      </c>
      <c r="AB84" s="5" t="str">
        <f t="shared" si="30"/>
        <v/>
      </c>
      <c r="AC84" s="5" t="str">
        <f t="shared" si="31"/>
        <v/>
      </c>
      <c r="AD84" s="5" t="str">
        <f t="shared" si="39"/>
        <v/>
      </c>
      <c r="AE84" s="5" t="str">
        <f t="shared" si="32"/>
        <v/>
      </c>
      <c r="AF84" s="5" t="str">
        <f t="shared" si="40"/>
        <v/>
      </c>
      <c r="AG84" s="5" t="str">
        <f>IF(F84="女",data_kyogisha!A77,"")</f>
        <v/>
      </c>
      <c r="AH84" s="1">
        <f t="shared" si="41"/>
        <v>0</v>
      </c>
      <c r="AI84" s="1" t="str">
        <f t="shared" si="33"/>
        <v/>
      </c>
      <c r="AJ84" s="1">
        <f t="shared" si="43"/>
        <v>0</v>
      </c>
      <c r="AK84" s="1" t="str">
        <f t="shared" si="42"/>
        <v/>
      </c>
      <c r="AL84" s="1">
        <f t="shared" si="46"/>
        <v>0</v>
      </c>
      <c r="AM84" s="1" t="str">
        <f t="shared" si="47"/>
        <v/>
      </c>
      <c r="AN84" s="1">
        <f t="shared" si="44"/>
        <v>0</v>
      </c>
      <c r="AO84" s="1" t="str">
        <f t="shared" si="45"/>
        <v/>
      </c>
    </row>
    <row r="85" spans="1:41">
      <c r="A85" s="32">
        <v>77</v>
      </c>
      <c r="B85" s="57"/>
      <c r="C85" s="57"/>
      <c r="D85" s="57"/>
      <c r="E85" s="160"/>
      <c r="F85" s="57"/>
      <c r="G85" s="58"/>
      <c r="H85" s="59"/>
      <c r="I85" s="148"/>
      <c r="J85" s="59"/>
      <c r="K85" s="148"/>
      <c r="L85" s="59"/>
      <c r="M85" s="181"/>
      <c r="N85" s="60"/>
      <c r="O85" s="60"/>
      <c r="V85" s="5" t="str">
        <f t="shared" si="34"/>
        <v/>
      </c>
      <c r="W85" s="5" t="str">
        <f t="shared" si="35"/>
        <v/>
      </c>
      <c r="X85" s="5" t="str">
        <f t="shared" si="36"/>
        <v/>
      </c>
      <c r="Y85" s="5" t="str">
        <f t="shared" si="37"/>
        <v/>
      </c>
      <c r="Z85" s="5" t="str">
        <f t="shared" si="38"/>
        <v/>
      </c>
      <c r="AA85" s="9" t="str">
        <f>IF(F85="男",data_kyogisha!A78,"")</f>
        <v/>
      </c>
      <c r="AB85" s="5" t="str">
        <f t="shared" si="30"/>
        <v/>
      </c>
      <c r="AC85" s="5" t="str">
        <f t="shared" si="31"/>
        <v/>
      </c>
      <c r="AD85" s="5" t="str">
        <f t="shared" si="39"/>
        <v/>
      </c>
      <c r="AE85" s="5" t="str">
        <f t="shared" si="32"/>
        <v/>
      </c>
      <c r="AF85" s="5" t="str">
        <f t="shared" si="40"/>
        <v/>
      </c>
      <c r="AG85" s="5" t="str">
        <f>IF(F85="女",data_kyogisha!A78,"")</f>
        <v/>
      </c>
      <c r="AH85" s="1">
        <f t="shared" si="41"/>
        <v>0</v>
      </c>
      <c r="AI85" s="1" t="str">
        <f t="shared" si="33"/>
        <v/>
      </c>
      <c r="AJ85" s="1">
        <f t="shared" si="43"/>
        <v>0</v>
      </c>
      <c r="AK85" s="1" t="str">
        <f t="shared" si="42"/>
        <v/>
      </c>
      <c r="AL85" s="1">
        <f t="shared" si="46"/>
        <v>0</v>
      </c>
      <c r="AM85" s="1" t="str">
        <f t="shared" si="47"/>
        <v/>
      </c>
      <c r="AN85" s="1">
        <f t="shared" si="44"/>
        <v>0</v>
      </c>
      <c r="AO85" s="1" t="str">
        <f t="shared" si="45"/>
        <v/>
      </c>
    </row>
    <row r="86" spans="1:41">
      <c r="A86" s="32">
        <v>78</v>
      </c>
      <c r="B86" s="57"/>
      <c r="C86" s="57"/>
      <c r="D86" s="57"/>
      <c r="E86" s="160"/>
      <c r="F86" s="57"/>
      <c r="G86" s="58"/>
      <c r="H86" s="59"/>
      <c r="I86" s="148"/>
      <c r="J86" s="59"/>
      <c r="K86" s="148"/>
      <c r="L86" s="59"/>
      <c r="M86" s="181"/>
      <c r="N86" s="60"/>
      <c r="O86" s="60"/>
      <c r="V86" s="5" t="str">
        <f t="shared" si="34"/>
        <v/>
      </c>
      <c r="W86" s="5" t="str">
        <f t="shared" si="35"/>
        <v/>
      </c>
      <c r="X86" s="5" t="str">
        <f t="shared" si="36"/>
        <v/>
      </c>
      <c r="Y86" s="5" t="str">
        <f t="shared" si="37"/>
        <v/>
      </c>
      <c r="Z86" s="5" t="str">
        <f t="shared" si="38"/>
        <v/>
      </c>
      <c r="AA86" s="9" t="str">
        <f>IF(F86="男",data_kyogisha!A79,"")</f>
        <v/>
      </c>
      <c r="AB86" s="5" t="str">
        <f t="shared" si="30"/>
        <v/>
      </c>
      <c r="AC86" s="5" t="str">
        <f t="shared" si="31"/>
        <v/>
      </c>
      <c r="AD86" s="5" t="str">
        <f t="shared" si="39"/>
        <v/>
      </c>
      <c r="AE86" s="5" t="str">
        <f t="shared" si="32"/>
        <v/>
      </c>
      <c r="AF86" s="5" t="str">
        <f t="shared" si="40"/>
        <v/>
      </c>
      <c r="AG86" s="5" t="str">
        <f>IF(F86="女",data_kyogisha!A79,"")</f>
        <v/>
      </c>
      <c r="AH86" s="1">
        <f t="shared" si="41"/>
        <v>0</v>
      </c>
      <c r="AI86" s="1" t="str">
        <f t="shared" si="33"/>
        <v/>
      </c>
      <c r="AJ86" s="1">
        <f t="shared" si="43"/>
        <v>0</v>
      </c>
      <c r="AK86" s="1" t="str">
        <f t="shared" si="42"/>
        <v/>
      </c>
      <c r="AL86" s="1">
        <f t="shared" si="46"/>
        <v>0</v>
      </c>
      <c r="AM86" s="1" t="str">
        <f t="shared" si="47"/>
        <v/>
      </c>
      <c r="AN86" s="1">
        <f t="shared" si="44"/>
        <v>0</v>
      </c>
      <c r="AO86" s="1" t="str">
        <f t="shared" si="45"/>
        <v/>
      </c>
    </row>
    <row r="87" spans="1:41">
      <c r="A87" s="32">
        <v>79</v>
      </c>
      <c r="B87" s="57"/>
      <c r="C87" s="57"/>
      <c r="D87" s="57"/>
      <c r="E87" s="160"/>
      <c r="F87" s="57"/>
      <c r="G87" s="58"/>
      <c r="H87" s="59"/>
      <c r="I87" s="148"/>
      <c r="J87" s="59"/>
      <c r="K87" s="148"/>
      <c r="L87" s="59"/>
      <c r="M87" s="181"/>
      <c r="N87" s="60"/>
      <c r="O87" s="60"/>
      <c r="V87" s="5" t="str">
        <f t="shared" si="34"/>
        <v/>
      </c>
      <c r="W87" s="5" t="str">
        <f t="shared" si="35"/>
        <v/>
      </c>
      <c r="X87" s="5" t="str">
        <f t="shared" si="36"/>
        <v/>
      </c>
      <c r="Y87" s="5" t="str">
        <f t="shared" si="37"/>
        <v/>
      </c>
      <c r="Z87" s="5" t="str">
        <f t="shared" si="38"/>
        <v/>
      </c>
      <c r="AA87" s="9" t="str">
        <f>IF(F87="男",data_kyogisha!A80,"")</f>
        <v/>
      </c>
      <c r="AB87" s="5" t="str">
        <f t="shared" si="30"/>
        <v/>
      </c>
      <c r="AC87" s="5" t="str">
        <f t="shared" si="31"/>
        <v/>
      </c>
      <c r="AD87" s="5" t="str">
        <f t="shared" si="39"/>
        <v/>
      </c>
      <c r="AE87" s="5" t="str">
        <f t="shared" si="32"/>
        <v/>
      </c>
      <c r="AF87" s="5" t="str">
        <f t="shared" si="40"/>
        <v/>
      </c>
      <c r="AG87" s="5" t="str">
        <f>IF(F87="女",data_kyogisha!A80,"")</f>
        <v/>
      </c>
      <c r="AH87" s="1">
        <f t="shared" si="41"/>
        <v>0</v>
      </c>
      <c r="AI87" s="1" t="str">
        <f t="shared" si="33"/>
        <v/>
      </c>
      <c r="AJ87" s="1">
        <f t="shared" si="43"/>
        <v>0</v>
      </c>
      <c r="AK87" s="1" t="str">
        <f t="shared" si="42"/>
        <v/>
      </c>
      <c r="AL87" s="1">
        <f t="shared" si="46"/>
        <v>0</v>
      </c>
      <c r="AM87" s="1" t="str">
        <f t="shared" si="47"/>
        <v/>
      </c>
      <c r="AN87" s="1">
        <f t="shared" si="44"/>
        <v>0</v>
      </c>
      <c r="AO87" s="1" t="str">
        <f t="shared" si="45"/>
        <v/>
      </c>
    </row>
    <row r="88" spans="1:41">
      <c r="A88" s="32">
        <v>80</v>
      </c>
      <c r="B88" s="57"/>
      <c r="C88" s="57"/>
      <c r="D88" s="57"/>
      <c r="E88" s="160"/>
      <c r="F88" s="57"/>
      <c r="G88" s="58"/>
      <c r="H88" s="59"/>
      <c r="I88" s="148"/>
      <c r="J88" s="59"/>
      <c r="K88" s="148"/>
      <c r="L88" s="59"/>
      <c r="M88" s="181"/>
      <c r="N88" s="60"/>
      <c r="O88" s="60"/>
      <c r="V88" s="5" t="str">
        <f t="shared" si="34"/>
        <v/>
      </c>
      <c r="W88" s="5" t="str">
        <f t="shared" si="35"/>
        <v/>
      </c>
      <c r="X88" s="5" t="str">
        <f t="shared" si="36"/>
        <v/>
      </c>
      <c r="Y88" s="5" t="str">
        <f t="shared" si="37"/>
        <v/>
      </c>
      <c r="Z88" s="5" t="str">
        <f t="shared" si="38"/>
        <v/>
      </c>
      <c r="AA88" s="9" t="str">
        <f>IF(F88="男",data_kyogisha!A81,"")</f>
        <v/>
      </c>
      <c r="AB88" s="5" t="str">
        <f t="shared" si="30"/>
        <v/>
      </c>
      <c r="AC88" s="5" t="str">
        <f t="shared" si="31"/>
        <v/>
      </c>
      <c r="AD88" s="5" t="str">
        <f t="shared" si="39"/>
        <v/>
      </c>
      <c r="AE88" s="5" t="str">
        <f t="shared" si="32"/>
        <v/>
      </c>
      <c r="AF88" s="5" t="str">
        <f t="shared" si="40"/>
        <v/>
      </c>
      <c r="AG88" s="5" t="str">
        <f>IF(F88="女",data_kyogisha!A81,"")</f>
        <v/>
      </c>
      <c r="AH88" s="1">
        <f t="shared" si="41"/>
        <v>0</v>
      </c>
      <c r="AI88" s="1" t="str">
        <f t="shared" si="33"/>
        <v/>
      </c>
      <c r="AJ88" s="1">
        <f t="shared" si="43"/>
        <v>0</v>
      </c>
      <c r="AK88" s="1" t="str">
        <f t="shared" si="42"/>
        <v/>
      </c>
      <c r="AL88" s="1">
        <f t="shared" si="46"/>
        <v>0</v>
      </c>
      <c r="AM88" s="1" t="str">
        <f t="shared" si="47"/>
        <v/>
      </c>
      <c r="AN88" s="1">
        <f t="shared" si="44"/>
        <v>0</v>
      </c>
      <c r="AO88" s="1" t="str">
        <f t="shared" si="45"/>
        <v/>
      </c>
    </row>
    <row r="89" spans="1:41">
      <c r="A89" s="32">
        <v>81</v>
      </c>
      <c r="B89" s="57"/>
      <c r="C89" s="57"/>
      <c r="D89" s="57"/>
      <c r="E89" s="160"/>
      <c r="F89" s="57"/>
      <c r="G89" s="58"/>
      <c r="H89" s="59"/>
      <c r="I89" s="148"/>
      <c r="J89" s="59"/>
      <c r="K89" s="148"/>
      <c r="L89" s="59"/>
      <c r="M89" s="181"/>
      <c r="N89" s="60"/>
      <c r="O89" s="60"/>
      <c r="V89" s="5" t="str">
        <f t="shared" si="34"/>
        <v/>
      </c>
      <c r="W89" s="5" t="str">
        <f t="shared" si="35"/>
        <v/>
      </c>
      <c r="X89" s="5" t="str">
        <f t="shared" si="36"/>
        <v/>
      </c>
      <c r="Y89" s="5" t="str">
        <f t="shared" si="37"/>
        <v/>
      </c>
      <c r="Z89" s="5" t="str">
        <f t="shared" si="38"/>
        <v/>
      </c>
      <c r="AA89" s="9" t="str">
        <f>IF(F89="男",data_kyogisha!A82,"")</f>
        <v/>
      </c>
      <c r="AB89" s="5" t="str">
        <f t="shared" si="30"/>
        <v/>
      </c>
      <c r="AC89" s="5" t="str">
        <f t="shared" si="31"/>
        <v/>
      </c>
      <c r="AD89" s="5" t="str">
        <f t="shared" si="39"/>
        <v/>
      </c>
      <c r="AE89" s="5" t="str">
        <f t="shared" si="32"/>
        <v/>
      </c>
      <c r="AF89" s="5" t="str">
        <f t="shared" si="40"/>
        <v/>
      </c>
      <c r="AG89" s="5" t="str">
        <f>IF(F89="女",data_kyogisha!A82,"")</f>
        <v/>
      </c>
      <c r="AH89" s="1">
        <f t="shared" si="41"/>
        <v>0</v>
      </c>
      <c r="AI89" s="1" t="str">
        <f t="shared" si="33"/>
        <v/>
      </c>
      <c r="AJ89" s="1">
        <f t="shared" si="43"/>
        <v>0</v>
      </c>
      <c r="AK89" s="1" t="str">
        <f t="shared" si="42"/>
        <v/>
      </c>
      <c r="AL89" s="1">
        <f t="shared" si="46"/>
        <v>0</v>
      </c>
      <c r="AM89" s="1" t="str">
        <f t="shared" si="47"/>
        <v/>
      </c>
      <c r="AN89" s="1">
        <f t="shared" si="44"/>
        <v>0</v>
      </c>
      <c r="AO89" s="1" t="str">
        <f t="shared" si="45"/>
        <v/>
      </c>
    </row>
    <row r="90" spans="1:41">
      <c r="A90" s="32">
        <v>82</v>
      </c>
      <c r="B90" s="57"/>
      <c r="C90" s="57"/>
      <c r="D90" s="57"/>
      <c r="E90" s="160"/>
      <c r="F90" s="57"/>
      <c r="G90" s="58"/>
      <c r="H90" s="59"/>
      <c r="I90" s="148"/>
      <c r="J90" s="59"/>
      <c r="K90" s="148"/>
      <c r="L90" s="59"/>
      <c r="M90" s="181"/>
      <c r="N90" s="60"/>
      <c r="O90" s="60"/>
      <c r="V90" s="5" t="str">
        <f t="shared" si="34"/>
        <v/>
      </c>
      <c r="W90" s="5" t="str">
        <f t="shared" si="35"/>
        <v/>
      </c>
      <c r="X90" s="5" t="str">
        <f t="shared" si="36"/>
        <v/>
      </c>
      <c r="Y90" s="5" t="str">
        <f t="shared" si="37"/>
        <v/>
      </c>
      <c r="Z90" s="5" t="str">
        <f t="shared" si="38"/>
        <v/>
      </c>
      <c r="AA90" s="9" t="str">
        <f>IF(F90="男",data_kyogisha!A83,"")</f>
        <v/>
      </c>
      <c r="AB90" s="5" t="str">
        <f t="shared" si="30"/>
        <v/>
      </c>
      <c r="AC90" s="5" t="str">
        <f t="shared" si="31"/>
        <v/>
      </c>
      <c r="AD90" s="5" t="str">
        <f t="shared" si="39"/>
        <v/>
      </c>
      <c r="AE90" s="5" t="str">
        <f t="shared" si="32"/>
        <v/>
      </c>
      <c r="AF90" s="5" t="str">
        <f t="shared" si="40"/>
        <v/>
      </c>
      <c r="AG90" s="5" t="str">
        <f>IF(F90="女",data_kyogisha!A83,"")</f>
        <v/>
      </c>
      <c r="AH90" s="1">
        <f t="shared" si="41"/>
        <v>0</v>
      </c>
      <c r="AI90" s="1" t="str">
        <f t="shared" si="33"/>
        <v/>
      </c>
      <c r="AJ90" s="1">
        <f t="shared" si="43"/>
        <v>0</v>
      </c>
      <c r="AK90" s="1" t="str">
        <f t="shared" si="42"/>
        <v/>
      </c>
      <c r="AL90" s="1">
        <f t="shared" si="46"/>
        <v>0</v>
      </c>
      <c r="AM90" s="1" t="str">
        <f t="shared" si="47"/>
        <v/>
      </c>
      <c r="AN90" s="1">
        <f t="shared" si="44"/>
        <v>0</v>
      </c>
      <c r="AO90" s="1" t="str">
        <f t="shared" si="45"/>
        <v/>
      </c>
    </row>
    <row r="91" spans="1:41">
      <c r="A91" s="32">
        <v>83</v>
      </c>
      <c r="B91" s="57"/>
      <c r="C91" s="57"/>
      <c r="D91" s="57"/>
      <c r="E91" s="160"/>
      <c r="F91" s="57"/>
      <c r="G91" s="58"/>
      <c r="H91" s="59"/>
      <c r="I91" s="148"/>
      <c r="J91" s="59"/>
      <c r="K91" s="148"/>
      <c r="L91" s="59"/>
      <c r="M91" s="181"/>
      <c r="N91" s="60"/>
      <c r="O91" s="60"/>
      <c r="V91" s="5" t="str">
        <f t="shared" si="34"/>
        <v/>
      </c>
      <c r="W91" s="5" t="str">
        <f t="shared" si="35"/>
        <v/>
      </c>
      <c r="X91" s="5" t="str">
        <f t="shared" si="36"/>
        <v/>
      </c>
      <c r="Y91" s="5" t="str">
        <f t="shared" si="37"/>
        <v/>
      </c>
      <c r="Z91" s="5" t="str">
        <f t="shared" si="38"/>
        <v/>
      </c>
      <c r="AA91" s="9" t="str">
        <f>IF(F91="男",data_kyogisha!A84,"")</f>
        <v/>
      </c>
      <c r="AB91" s="5" t="str">
        <f t="shared" si="30"/>
        <v/>
      </c>
      <c r="AC91" s="5" t="str">
        <f t="shared" si="31"/>
        <v/>
      </c>
      <c r="AD91" s="5" t="str">
        <f t="shared" si="39"/>
        <v/>
      </c>
      <c r="AE91" s="5" t="str">
        <f t="shared" si="32"/>
        <v/>
      </c>
      <c r="AF91" s="5" t="str">
        <f t="shared" si="40"/>
        <v/>
      </c>
      <c r="AG91" s="5" t="str">
        <f>IF(F91="女",data_kyogisha!A84,"")</f>
        <v/>
      </c>
      <c r="AH91" s="1">
        <f t="shared" si="41"/>
        <v>0</v>
      </c>
      <c r="AI91" s="1" t="str">
        <f t="shared" si="33"/>
        <v/>
      </c>
      <c r="AJ91" s="1">
        <f t="shared" si="43"/>
        <v>0</v>
      </c>
      <c r="AK91" s="1" t="str">
        <f t="shared" si="42"/>
        <v/>
      </c>
      <c r="AL91" s="1">
        <f t="shared" si="46"/>
        <v>0</v>
      </c>
      <c r="AM91" s="1" t="str">
        <f t="shared" si="47"/>
        <v/>
      </c>
      <c r="AN91" s="1">
        <f t="shared" si="44"/>
        <v>0</v>
      </c>
      <c r="AO91" s="1" t="str">
        <f t="shared" si="45"/>
        <v/>
      </c>
    </row>
    <row r="92" spans="1:41">
      <c r="A92" s="32">
        <v>84</v>
      </c>
      <c r="B92" s="57"/>
      <c r="C92" s="57"/>
      <c r="D92" s="57"/>
      <c r="E92" s="160"/>
      <c r="F92" s="57"/>
      <c r="G92" s="58"/>
      <c r="H92" s="59"/>
      <c r="I92" s="148"/>
      <c r="J92" s="59"/>
      <c r="K92" s="148"/>
      <c r="L92" s="59"/>
      <c r="M92" s="181"/>
      <c r="N92" s="60"/>
      <c r="O92" s="60"/>
      <c r="V92" s="5" t="str">
        <f t="shared" si="34"/>
        <v/>
      </c>
      <c r="W92" s="5" t="str">
        <f t="shared" si="35"/>
        <v/>
      </c>
      <c r="X92" s="5" t="str">
        <f t="shared" si="36"/>
        <v/>
      </c>
      <c r="Y92" s="5" t="str">
        <f t="shared" si="37"/>
        <v/>
      </c>
      <c r="Z92" s="5" t="str">
        <f t="shared" si="38"/>
        <v/>
      </c>
      <c r="AA92" s="9" t="str">
        <f>IF(F92="男",data_kyogisha!A85,"")</f>
        <v/>
      </c>
      <c r="AB92" s="5" t="str">
        <f t="shared" si="30"/>
        <v/>
      </c>
      <c r="AC92" s="5" t="str">
        <f t="shared" si="31"/>
        <v/>
      </c>
      <c r="AD92" s="5" t="str">
        <f t="shared" si="39"/>
        <v/>
      </c>
      <c r="AE92" s="5" t="str">
        <f t="shared" si="32"/>
        <v/>
      </c>
      <c r="AF92" s="5" t="str">
        <f t="shared" si="40"/>
        <v/>
      </c>
      <c r="AG92" s="5" t="str">
        <f>IF(F92="女",data_kyogisha!A85,"")</f>
        <v/>
      </c>
      <c r="AH92" s="1">
        <f t="shared" si="41"/>
        <v>0</v>
      </c>
      <c r="AI92" s="1" t="str">
        <f t="shared" si="33"/>
        <v/>
      </c>
      <c r="AJ92" s="1">
        <f t="shared" si="43"/>
        <v>0</v>
      </c>
      <c r="AK92" s="1" t="str">
        <f t="shared" si="42"/>
        <v/>
      </c>
      <c r="AL92" s="1">
        <f t="shared" si="46"/>
        <v>0</v>
      </c>
      <c r="AM92" s="1" t="str">
        <f t="shared" si="47"/>
        <v/>
      </c>
      <c r="AN92" s="1">
        <f t="shared" si="44"/>
        <v>0</v>
      </c>
      <c r="AO92" s="1" t="str">
        <f t="shared" si="45"/>
        <v/>
      </c>
    </row>
    <row r="93" spans="1:41">
      <c r="A93" s="32">
        <v>85</v>
      </c>
      <c r="B93" s="57"/>
      <c r="C93" s="57"/>
      <c r="D93" s="57"/>
      <c r="E93" s="160"/>
      <c r="F93" s="57"/>
      <c r="G93" s="58"/>
      <c r="H93" s="59"/>
      <c r="I93" s="148"/>
      <c r="J93" s="59"/>
      <c r="K93" s="148"/>
      <c r="L93" s="59"/>
      <c r="M93" s="181"/>
      <c r="N93" s="60"/>
      <c r="O93" s="60"/>
      <c r="V93" s="5" t="str">
        <f t="shared" si="34"/>
        <v/>
      </c>
      <c r="W93" s="5" t="str">
        <f t="shared" si="35"/>
        <v/>
      </c>
      <c r="X93" s="5" t="str">
        <f t="shared" si="36"/>
        <v/>
      </c>
      <c r="Y93" s="5" t="str">
        <f t="shared" si="37"/>
        <v/>
      </c>
      <c r="Z93" s="5" t="str">
        <f t="shared" si="38"/>
        <v/>
      </c>
      <c r="AA93" s="9" t="str">
        <f>IF(F93="男",data_kyogisha!A86,"")</f>
        <v/>
      </c>
      <c r="AB93" s="5" t="str">
        <f t="shared" si="30"/>
        <v/>
      </c>
      <c r="AC93" s="5" t="str">
        <f t="shared" si="31"/>
        <v/>
      </c>
      <c r="AD93" s="5" t="str">
        <f t="shared" si="39"/>
        <v/>
      </c>
      <c r="AE93" s="5" t="str">
        <f t="shared" si="32"/>
        <v/>
      </c>
      <c r="AF93" s="5" t="str">
        <f t="shared" si="40"/>
        <v/>
      </c>
      <c r="AG93" s="5" t="str">
        <f>IF(F93="女",data_kyogisha!A86,"")</f>
        <v/>
      </c>
      <c r="AH93" s="1">
        <f t="shared" si="41"/>
        <v>0</v>
      </c>
      <c r="AI93" s="1" t="str">
        <f t="shared" si="33"/>
        <v/>
      </c>
      <c r="AJ93" s="1">
        <f t="shared" si="43"/>
        <v>0</v>
      </c>
      <c r="AK93" s="1" t="str">
        <f t="shared" si="42"/>
        <v/>
      </c>
      <c r="AL93" s="1">
        <f t="shared" si="46"/>
        <v>0</v>
      </c>
      <c r="AM93" s="1" t="str">
        <f t="shared" si="47"/>
        <v/>
      </c>
      <c r="AN93" s="1">
        <f t="shared" si="44"/>
        <v>0</v>
      </c>
      <c r="AO93" s="1" t="str">
        <f t="shared" si="45"/>
        <v/>
      </c>
    </row>
    <row r="94" spans="1:41">
      <c r="A94" s="32">
        <v>86</v>
      </c>
      <c r="B94" s="57"/>
      <c r="C94" s="57"/>
      <c r="D94" s="57"/>
      <c r="E94" s="160"/>
      <c r="F94" s="57"/>
      <c r="G94" s="58"/>
      <c r="H94" s="59"/>
      <c r="I94" s="148"/>
      <c r="J94" s="59"/>
      <c r="K94" s="148"/>
      <c r="L94" s="59"/>
      <c r="M94" s="181"/>
      <c r="N94" s="60"/>
      <c r="O94" s="60"/>
      <c r="V94" s="5" t="str">
        <f t="shared" si="34"/>
        <v/>
      </c>
      <c r="W94" s="5" t="str">
        <f t="shared" si="35"/>
        <v/>
      </c>
      <c r="X94" s="5" t="str">
        <f t="shared" si="36"/>
        <v/>
      </c>
      <c r="Y94" s="5" t="str">
        <f t="shared" si="37"/>
        <v/>
      </c>
      <c r="Z94" s="5" t="str">
        <f t="shared" si="38"/>
        <v/>
      </c>
      <c r="AA94" s="9" t="str">
        <f>IF(F94="男",data_kyogisha!A87,"")</f>
        <v/>
      </c>
      <c r="AB94" s="5" t="str">
        <f t="shared" si="30"/>
        <v/>
      </c>
      <c r="AC94" s="5" t="str">
        <f t="shared" si="31"/>
        <v/>
      </c>
      <c r="AD94" s="5" t="str">
        <f t="shared" si="39"/>
        <v/>
      </c>
      <c r="AE94" s="5" t="str">
        <f t="shared" si="32"/>
        <v/>
      </c>
      <c r="AF94" s="5" t="str">
        <f t="shared" si="40"/>
        <v/>
      </c>
      <c r="AG94" s="5" t="str">
        <f>IF(F94="女",data_kyogisha!A87,"")</f>
        <v/>
      </c>
      <c r="AH94" s="1">
        <f t="shared" si="41"/>
        <v>0</v>
      </c>
      <c r="AI94" s="1" t="str">
        <f t="shared" si="33"/>
        <v/>
      </c>
      <c r="AJ94" s="1">
        <f t="shared" si="43"/>
        <v>0</v>
      </c>
      <c r="AK94" s="1" t="str">
        <f t="shared" si="42"/>
        <v/>
      </c>
      <c r="AL94" s="1">
        <f t="shared" si="46"/>
        <v>0</v>
      </c>
      <c r="AM94" s="1" t="str">
        <f t="shared" si="47"/>
        <v/>
      </c>
      <c r="AN94" s="1">
        <f t="shared" si="44"/>
        <v>0</v>
      </c>
      <c r="AO94" s="1" t="str">
        <f t="shared" si="45"/>
        <v/>
      </c>
    </row>
    <row r="95" spans="1:41">
      <c r="A95" s="32">
        <v>87</v>
      </c>
      <c r="B95" s="57"/>
      <c r="C95" s="57"/>
      <c r="D95" s="57"/>
      <c r="E95" s="160"/>
      <c r="F95" s="57"/>
      <c r="G95" s="58"/>
      <c r="H95" s="59"/>
      <c r="I95" s="148"/>
      <c r="J95" s="59"/>
      <c r="K95" s="148"/>
      <c r="L95" s="59"/>
      <c r="M95" s="181"/>
      <c r="N95" s="60"/>
      <c r="O95" s="60"/>
      <c r="V95" s="5" t="str">
        <f t="shared" si="34"/>
        <v/>
      </c>
      <c r="W95" s="5" t="str">
        <f t="shared" si="35"/>
        <v/>
      </c>
      <c r="X95" s="5" t="str">
        <f t="shared" si="36"/>
        <v/>
      </c>
      <c r="Y95" s="5" t="str">
        <f t="shared" si="37"/>
        <v/>
      </c>
      <c r="Z95" s="5" t="str">
        <f t="shared" si="38"/>
        <v/>
      </c>
      <c r="AA95" s="9" t="str">
        <f>IF(F95="男",data_kyogisha!A88,"")</f>
        <v/>
      </c>
      <c r="AB95" s="5" t="str">
        <f t="shared" si="30"/>
        <v/>
      </c>
      <c r="AC95" s="5" t="str">
        <f t="shared" si="31"/>
        <v/>
      </c>
      <c r="AD95" s="5" t="str">
        <f t="shared" si="39"/>
        <v/>
      </c>
      <c r="AE95" s="5" t="str">
        <f t="shared" si="32"/>
        <v/>
      </c>
      <c r="AF95" s="5" t="str">
        <f t="shared" si="40"/>
        <v/>
      </c>
      <c r="AG95" s="5" t="str">
        <f>IF(F95="女",data_kyogisha!A88,"")</f>
        <v/>
      </c>
      <c r="AH95" s="1">
        <f t="shared" si="41"/>
        <v>0</v>
      </c>
      <c r="AI95" s="1" t="str">
        <f t="shared" si="33"/>
        <v/>
      </c>
      <c r="AJ95" s="1">
        <f t="shared" si="43"/>
        <v>0</v>
      </c>
      <c r="AK95" s="1" t="str">
        <f t="shared" si="42"/>
        <v/>
      </c>
      <c r="AL95" s="1">
        <f t="shared" si="46"/>
        <v>0</v>
      </c>
      <c r="AM95" s="1" t="str">
        <f t="shared" si="47"/>
        <v/>
      </c>
      <c r="AN95" s="1">
        <f t="shared" si="44"/>
        <v>0</v>
      </c>
      <c r="AO95" s="1" t="str">
        <f t="shared" si="45"/>
        <v/>
      </c>
    </row>
    <row r="96" spans="1:41">
      <c r="A96" s="32">
        <v>88</v>
      </c>
      <c r="B96" s="57"/>
      <c r="C96" s="57"/>
      <c r="D96" s="57"/>
      <c r="E96" s="160"/>
      <c r="F96" s="57"/>
      <c r="G96" s="58"/>
      <c r="H96" s="59"/>
      <c r="I96" s="148"/>
      <c r="J96" s="59"/>
      <c r="K96" s="148"/>
      <c r="L96" s="59"/>
      <c r="M96" s="181"/>
      <c r="N96" s="60"/>
      <c r="O96" s="60"/>
      <c r="V96" s="5" t="str">
        <f t="shared" si="34"/>
        <v/>
      </c>
      <c r="W96" s="5" t="str">
        <f t="shared" si="35"/>
        <v/>
      </c>
      <c r="X96" s="5" t="str">
        <f t="shared" si="36"/>
        <v/>
      </c>
      <c r="Y96" s="5" t="str">
        <f t="shared" si="37"/>
        <v/>
      </c>
      <c r="Z96" s="5" t="str">
        <f t="shared" si="38"/>
        <v/>
      </c>
      <c r="AA96" s="9" t="str">
        <f>IF(F96="男",data_kyogisha!A89,"")</f>
        <v/>
      </c>
      <c r="AB96" s="5" t="str">
        <f t="shared" si="30"/>
        <v/>
      </c>
      <c r="AC96" s="5" t="str">
        <f t="shared" si="31"/>
        <v/>
      </c>
      <c r="AD96" s="5" t="str">
        <f t="shared" si="39"/>
        <v/>
      </c>
      <c r="AE96" s="5" t="str">
        <f t="shared" si="32"/>
        <v/>
      </c>
      <c r="AF96" s="5" t="str">
        <f t="shared" si="40"/>
        <v/>
      </c>
      <c r="AG96" s="5" t="str">
        <f>IF(F96="女",data_kyogisha!A89,"")</f>
        <v/>
      </c>
      <c r="AH96" s="1">
        <f t="shared" si="41"/>
        <v>0</v>
      </c>
      <c r="AI96" s="1" t="str">
        <f t="shared" si="33"/>
        <v/>
      </c>
      <c r="AJ96" s="1">
        <f t="shared" si="43"/>
        <v>0</v>
      </c>
      <c r="AK96" s="1" t="str">
        <f t="shared" si="42"/>
        <v/>
      </c>
      <c r="AL96" s="1">
        <f t="shared" si="46"/>
        <v>0</v>
      </c>
      <c r="AM96" s="1" t="str">
        <f t="shared" si="47"/>
        <v/>
      </c>
      <c r="AN96" s="1">
        <f t="shared" si="44"/>
        <v>0</v>
      </c>
      <c r="AO96" s="1" t="str">
        <f t="shared" si="45"/>
        <v/>
      </c>
    </row>
    <row r="97" spans="1:41">
      <c r="A97" s="32">
        <v>89</v>
      </c>
      <c r="B97" s="57"/>
      <c r="C97" s="57"/>
      <c r="D97" s="57"/>
      <c r="E97" s="160"/>
      <c r="F97" s="57"/>
      <c r="G97" s="58"/>
      <c r="H97" s="59"/>
      <c r="I97" s="148"/>
      <c r="J97" s="59"/>
      <c r="K97" s="148"/>
      <c r="L97" s="59"/>
      <c r="M97" s="181"/>
      <c r="N97" s="60"/>
      <c r="O97" s="60"/>
      <c r="V97" s="5" t="str">
        <f t="shared" si="34"/>
        <v/>
      </c>
      <c r="W97" s="5" t="str">
        <f t="shared" si="35"/>
        <v/>
      </c>
      <c r="X97" s="5" t="str">
        <f t="shared" si="36"/>
        <v/>
      </c>
      <c r="Y97" s="5" t="str">
        <f t="shared" si="37"/>
        <v/>
      </c>
      <c r="Z97" s="5" t="str">
        <f t="shared" si="38"/>
        <v/>
      </c>
      <c r="AA97" s="9" t="str">
        <f>IF(F97="男",data_kyogisha!A90,"")</f>
        <v/>
      </c>
      <c r="AB97" s="5" t="str">
        <f t="shared" si="30"/>
        <v/>
      </c>
      <c r="AC97" s="5" t="str">
        <f t="shared" si="31"/>
        <v/>
      </c>
      <c r="AD97" s="5" t="str">
        <f t="shared" si="39"/>
        <v/>
      </c>
      <c r="AE97" s="5" t="str">
        <f t="shared" si="32"/>
        <v/>
      </c>
      <c r="AF97" s="5" t="str">
        <f t="shared" si="40"/>
        <v/>
      </c>
      <c r="AG97" s="5" t="str">
        <f>IF(F97="女",data_kyogisha!A90,"")</f>
        <v/>
      </c>
      <c r="AH97" s="1">
        <f t="shared" si="41"/>
        <v>0</v>
      </c>
      <c r="AI97" s="1" t="str">
        <f t="shared" si="33"/>
        <v/>
      </c>
      <c r="AJ97" s="1">
        <f t="shared" si="43"/>
        <v>0</v>
      </c>
      <c r="AK97" s="1" t="str">
        <f t="shared" si="42"/>
        <v/>
      </c>
      <c r="AL97" s="1">
        <f t="shared" si="46"/>
        <v>0</v>
      </c>
      <c r="AM97" s="1" t="str">
        <f t="shared" si="47"/>
        <v/>
      </c>
      <c r="AN97" s="1">
        <f t="shared" si="44"/>
        <v>0</v>
      </c>
      <c r="AO97" s="1" t="str">
        <f t="shared" si="45"/>
        <v/>
      </c>
    </row>
    <row r="98" spans="1:41" ht="14.25" thickBot="1">
      <c r="A98" s="21">
        <v>90</v>
      </c>
      <c r="B98" s="61"/>
      <c r="C98" s="57"/>
      <c r="D98" s="57"/>
      <c r="E98" s="160"/>
      <c r="F98" s="57"/>
      <c r="G98" s="58"/>
      <c r="H98" s="62"/>
      <c r="I98" s="149"/>
      <c r="J98" s="62"/>
      <c r="K98" s="149"/>
      <c r="L98" s="62"/>
      <c r="M98" s="182"/>
      <c r="N98" s="63"/>
      <c r="O98" s="63"/>
      <c r="V98" s="102" t="str">
        <f t="shared" si="34"/>
        <v/>
      </c>
      <c r="W98" s="102" t="str">
        <f t="shared" si="35"/>
        <v/>
      </c>
      <c r="X98" s="102" t="str">
        <f t="shared" si="36"/>
        <v/>
      </c>
      <c r="Y98" s="102" t="str">
        <f t="shared" si="37"/>
        <v/>
      </c>
      <c r="Z98" s="102" t="str">
        <f t="shared" si="38"/>
        <v/>
      </c>
      <c r="AA98" s="103" t="str">
        <f>IF(F98="男",data_kyogisha!A91,"")</f>
        <v/>
      </c>
      <c r="AB98" s="102" t="str">
        <f t="shared" si="30"/>
        <v/>
      </c>
      <c r="AC98" s="102" t="str">
        <f t="shared" si="31"/>
        <v/>
      </c>
      <c r="AD98" s="102" t="str">
        <f t="shared" si="39"/>
        <v/>
      </c>
      <c r="AE98" s="102" t="str">
        <f t="shared" si="32"/>
        <v/>
      </c>
      <c r="AF98" s="102" t="str">
        <f t="shared" si="40"/>
        <v/>
      </c>
      <c r="AG98" s="102" t="str">
        <f>IF(F98="女",data_kyogisha!A91,"")</f>
        <v/>
      </c>
      <c r="AH98" s="102">
        <f t="shared" si="41"/>
        <v>0</v>
      </c>
      <c r="AI98" s="102" t="str">
        <f t="shared" si="33"/>
        <v/>
      </c>
      <c r="AJ98" s="102">
        <f t="shared" si="43"/>
        <v>0</v>
      </c>
      <c r="AK98" s="102" t="str">
        <f t="shared" si="42"/>
        <v/>
      </c>
      <c r="AL98" s="102">
        <f t="shared" si="46"/>
        <v>0</v>
      </c>
      <c r="AM98" s="102" t="str">
        <f t="shared" si="47"/>
        <v/>
      </c>
      <c r="AN98" s="102">
        <f t="shared" si="44"/>
        <v>0</v>
      </c>
      <c r="AO98" s="102" t="str">
        <f t="shared" si="45"/>
        <v/>
      </c>
    </row>
    <row r="99" spans="1:41" hidden="1">
      <c r="E99" s="12" t="s">
        <v>150</v>
      </c>
      <c r="F99" s="74">
        <f>SUM(H99:L99)</f>
        <v>0</v>
      </c>
      <c r="H99" s="1">
        <f>COUNTA(H9:H98)</f>
        <v>0</v>
      </c>
      <c r="J99" s="1">
        <f>COUNTA(J9:J98)</f>
        <v>0</v>
      </c>
      <c r="L99" s="1">
        <f>COUNTA(L9:L98)</f>
        <v>0</v>
      </c>
      <c r="M99" s="5"/>
    </row>
    <row r="100" spans="1:41" hidden="1">
      <c r="E100" s="12" t="s">
        <v>152</v>
      </c>
      <c r="F100" s="74"/>
      <c r="M100" s="5"/>
    </row>
    <row r="101" spans="1:41" hidden="1">
      <c r="E101" s="12" t="s">
        <v>156</v>
      </c>
      <c r="F101" s="74">
        <f>COUNTIF(F9:F98,"男")</f>
        <v>0</v>
      </c>
      <c r="M101" s="5"/>
    </row>
    <row r="102" spans="1:41" hidden="1">
      <c r="E102" s="1" t="s">
        <v>157</v>
      </c>
      <c r="F102" s="1">
        <f>COUNTIF(F9:F98,"女")</f>
        <v>0</v>
      </c>
    </row>
    <row r="103" spans="1:41" hidden="1">
      <c r="F103" s="1">
        <f>SUM(F101:F102)</f>
        <v>0</v>
      </c>
    </row>
  </sheetData>
  <sheetProtection sheet="1" objects="1" scenarios="1" deleteColumns="0" deleteRows="0" selectLockedCells="1"/>
  <mergeCells count="1">
    <mergeCell ref="M3:O3"/>
  </mergeCells>
  <phoneticPr fontId="3"/>
  <dataValidations count="8">
    <dataValidation type="list" allowBlank="1" showInputMessage="1" showErrorMessage="1" sqref="L9:L98">
      <formula1>IF(F9="","",IF(F9="男",$S$17:$S$18,$T$17:$T$18))</formula1>
    </dataValidation>
    <dataValidation imeMode="off" allowBlank="1" showInputMessage="1" showErrorMessage="1" sqref="M9:M98 I9:I98 K9:K98 E9:E98 B9:B98 N4:O5 G10:G98"/>
    <dataValidation type="list" allowBlank="1" showInputMessage="1" showErrorMessage="1" sqref="N9:O98">
      <formula1>$U$10</formula1>
    </dataValidation>
    <dataValidation imeMode="on" allowBlank="1" showInputMessage="1" showErrorMessage="1" sqref="C9:C98"/>
    <dataValidation imeMode="halfKatakana" allowBlank="1" showInputMessage="1" showErrorMessage="1" sqref="E8 D8:D98"/>
    <dataValidation type="list" allowBlank="1" showInputMessage="1" showErrorMessage="1" sqref="H9:H98">
      <formula1>IF(F9="","",IF(F9="男",$S$9:$S$16,$T$9:$T$16))</formula1>
    </dataValidation>
    <dataValidation type="list" allowBlank="1" showInputMessage="1" showErrorMessage="1" sqref="J9:J98">
      <formula1>IF(F9="","",IF(F9="男",$S$17:$S$18,$T$17:$T$18))</formula1>
    </dataValidation>
    <dataValidation type="list" allowBlank="1" showInputMessage="1" showErrorMessage="1" sqref="F9:F15">
      <formula1>$R$10:$R$11</formula1>
    </dataValidation>
  </dataValidation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pane="bottomLeft" activeCell="L33" sqref="L33"/>
    </sheetView>
  </sheetViews>
  <sheetFormatPr defaultColWidth="9" defaultRowHeight="13.5"/>
  <cols>
    <col min="1" max="1" width="1.875" style="36" customWidth="1"/>
    <col min="2" max="2" width="4.5" style="36" hidden="1" customWidth="1"/>
    <col min="3" max="3" width="6.5" style="36" bestFit="1" customWidth="1"/>
    <col min="4" max="4" width="12.25" style="36" bestFit="1" customWidth="1"/>
    <col min="5" max="5" width="9.5" style="36" hidden="1" customWidth="1"/>
    <col min="6" max="6" width="8.5" style="36" bestFit="1" customWidth="1"/>
    <col min="7" max="7" width="5" style="37" customWidth="1"/>
    <col min="8" max="8" width="4.5" style="36" hidden="1" customWidth="1"/>
    <col min="9" max="9" width="6.5" style="36" customWidth="1"/>
    <col min="10" max="10" width="12.25" style="36" customWidth="1"/>
    <col min="11" max="11" width="9.5" style="36" hidden="1" customWidth="1"/>
    <col min="12" max="12" width="8.5" style="36" bestFit="1" customWidth="1"/>
    <col min="13" max="13" width="5" style="39" customWidth="1"/>
    <col min="14" max="14" width="4.5" style="36" hidden="1" customWidth="1"/>
    <col min="15" max="15" width="6.5" style="36" bestFit="1" customWidth="1"/>
    <col min="16" max="16" width="12.25" style="36" customWidth="1"/>
    <col min="17" max="17" width="9.5" style="36" hidden="1" customWidth="1"/>
    <col min="18" max="18" width="8.5" style="36" bestFit="1" customWidth="1"/>
    <col min="19" max="19" width="5" style="39" customWidth="1"/>
    <col min="20" max="20" width="4.5" style="36" hidden="1" customWidth="1"/>
    <col min="21" max="21" width="6.5" style="36" bestFit="1" customWidth="1"/>
    <col min="22" max="22" width="12.25" style="36" customWidth="1"/>
    <col min="23" max="23" width="9.5" style="36" hidden="1" customWidth="1"/>
    <col min="24" max="24" width="8.5" style="36" bestFit="1" customWidth="1"/>
    <col min="25" max="26" width="9" style="36"/>
    <col min="27" max="27" width="9" style="36" customWidth="1"/>
    <col min="28" max="16384" width="9" style="36"/>
  </cols>
  <sheetData>
    <row r="1" spans="1:24" ht="18" thickBot="1">
      <c r="A1" s="35" t="s">
        <v>125</v>
      </c>
      <c r="H1" s="38"/>
      <c r="I1" s="65" t="s">
        <v>57</v>
      </c>
      <c r="J1" s="256" t="str">
        <f>IF(①団体情報入力!C5="","",①団体情報入力!C5)</f>
        <v/>
      </c>
      <c r="K1" s="257"/>
      <c r="L1" s="258"/>
      <c r="M1" s="34"/>
      <c r="O1" s="65" t="s">
        <v>105</v>
      </c>
      <c r="P1" s="256" t="str">
        <f>IF(①団体情報入力!E5="","",①団体情報入力!E5)</f>
        <v/>
      </c>
      <c r="Q1" s="257"/>
      <c r="R1" s="258"/>
      <c r="T1" s="38"/>
      <c r="W1" s="110"/>
    </row>
    <row r="2" spans="1:24">
      <c r="H2" s="38"/>
      <c r="N2" s="38"/>
      <c r="T2" s="38"/>
    </row>
    <row r="3" spans="1:24" s="114" customFormat="1">
      <c r="A3" s="115"/>
      <c r="B3" s="111"/>
      <c r="C3" s="112" t="s">
        <v>124</v>
      </c>
      <c r="D3" s="113"/>
      <c r="E3" s="113"/>
      <c r="F3" s="113"/>
      <c r="G3" s="113"/>
      <c r="H3" s="113"/>
      <c r="I3" s="113"/>
      <c r="J3" s="113"/>
      <c r="K3" s="113"/>
      <c r="L3" s="113"/>
      <c r="M3" s="113"/>
      <c r="N3" s="113"/>
      <c r="O3" s="113"/>
      <c r="P3" s="129"/>
      <c r="Q3" s="129"/>
      <c r="R3" s="129"/>
      <c r="S3" s="129"/>
      <c r="T3" s="129"/>
      <c r="U3" s="129"/>
      <c r="V3" s="129"/>
      <c r="W3" s="129"/>
    </row>
    <row r="4" spans="1:24" s="114" customFormat="1">
      <c r="A4" s="115"/>
      <c r="B4" s="111"/>
      <c r="C4" s="112" t="s">
        <v>126</v>
      </c>
      <c r="D4" s="113"/>
      <c r="E4" s="113"/>
      <c r="F4" s="113"/>
      <c r="G4" s="113"/>
      <c r="H4" s="113"/>
      <c r="I4" s="113"/>
      <c r="J4" s="113"/>
      <c r="K4" s="113"/>
      <c r="L4" s="113"/>
      <c r="M4" s="113"/>
      <c r="N4" s="113"/>
      <c r="O4" s="113"/>
      <c r="P4" s="129"/>
      <c r="Q4" s="129"/>
      <c r="R4" s="129"/>
      <c r="S4" s="129"/>
      <c r="T4" s="129"/>
      <c r="U4" s="129"/>
      <c r="V4" s="129"/>
      <c r="W4" s="129"/>
    </row>
    <row r="5" spans="1:24">
      <c r="H5" s="115"/>
      <c r="N5" s="115"/>
      <c r="T5" s="115"/>
    </row>
    <row r="6" spans="1:24" s="116" customFormat="1">
      <c r="A6" s="126"/>
      <c r="B6" s="260" t="s">
        <v>90</v>
      </c>
      <c r="C6" s="260"/>
      <c r="D6" s="260"/>
      <c r="E6" s="260"/>
      <c r="F6" s="260"/>
      <c r="G6" s="127"/>
      <c r="H6" s="262" t="s">
        <v>91</v>
      </c>
      <c r="I6" s="263"/>
      <c r="J6" s="263"/>
      <c r="K6" s="263"/>
      <c r="L6" s="264"/>
      <c r="M6" s="128"/>
      <c r="N6" s="261" t="s">
        <v>92</v>
      </c>
      <c r="O6" s="261"/>
      <c r="P6" s="261"/>
      <c r="Q6" s="261"/>
      <c r="R6" s="261"/>
      <c r="S6" s="128"/>
      <c r="T6" s="261" t="s">
        <v>93</v>
      </c>
      <c r="U6" s="261"/>
      <c r="V6" s="261"/>
      <c r="W6" s="261"/>
      <c r="X6" s="261"/>
    </row>
    <row r="7" spans="1:24">
      <c r="B7" s="117" t="s">
        <v>75</v>
      </c>
      <c r="C7" s="117" t="s">
        <v>0</v>
      </c>
      <c r="D7" s="117" t="s">
        <v>79</v>
      </c>
      <c r="E7" s="117" t="s">
        <v>118</v>
      </c>
      <c r="F7" s="117" t="s">
        <v>40</v>
      </c>
      <c r="H7" s="118" t="s">
        <v>75</v>
      </c>
      <c r="I7" s="118" t="s">
        <v>0</v>
      </c>
      <c r="J7" s="117" t="s">
        <v>79</v>
      </c>
      <c r="K7" s="117" t="s">
        <v>118</v>
      </c>
      <c r="L7" s="117" t="s">
        <v>40</v>
      </c>
      <c r="N7" s="118" t="s">
        <v>75</v>
      </c>
      <c r="O7" s="118" t="s">
        <v>0</v>
      </c>
      <c r="P7" s="117" t="s">
        <v>79</v>
      </c>
      <c r="Q7" s="117" t="s">
        <v>118</v>
      </c>
      <c r="R7" s="117" t="s">
        <v>40</v>
      </c>
      <c r="T7" s="118" t="s">
        <v>75</v>
      </c>
      <c r="U7" s="118" t="s">
        <v>0</v>
      </c>
      <c r="V7" s="117" t="s">
        <v>79</v>
      </c>
      <c r="W7" s="117" t="s">
        <v>118</v>
      </c>
      <c r="X7" s="117" t="s">
        <v>40</v>
      </c>
    </row>
    <row r="8" spans="1:24">
      <c r="B8" s="119">
        <v>1</v>
      </c>
      <c r="C8" s="119" t="str">
        <f>IF(②選手情報入力!$AI$8&lt;1,"",VLOOKUP(B8,②選手情報入力!$AH$9:$AI$98,2,FALSE))</f>
        <v/>
      </c>
      <c r="D8" s="99" t="str">
        <f>IF(C8="","",VLOOKUP(C8,②選手情報入力!$V$9:$W$98,2,FALSE))</f>
        <v/>
      </c>
      <c r="E8" s="99" t="str">
        <f>IF(C8="","",VLOOKUP(C8,②選手情報入力!$V$9:$AB$98,6,FALSE))</f>
        <v/>
      </c>
      <c r="F8" s="259" t="str">
        <f>IF(②選手情報入力!N4="","",②選手情報入力!N4)</f>
        <v/>
      </c>
      <c r="H8" s="119">
        <v>1</v>
      </c>
      <c r="I8" s="119" t="str">
        <f>IF(②選手情報入力!$AK$8&lt;1,"",VLOOKUP(H8,②選手情報入力!$AJ$9:$AK$98,2,FALSE))</f>
        <v/>
      </c>
      <c r="J8" s="99" t="str">
        <f>IF(I8="","",VLOOKUP(I8,②選手情報入力!$V$9:$W$98,2,FALSE))</f>
        <v/>
      </c>
      <c r="K8" s="99" t="str">
        <f>IF(I8="","",VLOOKUP(I8,②選手情報入力!$V$9:$AB$98,6,FALSE))</f>
        <v/>
      </c>
      <c r="L8" s="265" t="str">
        <f>IF(②選手情報入力!O4="","",②選手情報入力!O4)</f>
        <v/>
      </c>
      <c r="N8" s="119">
        <v>1</v>
      </c>
      <c r="O8" s="119" t="str">
        <f>IF(②選手情報入力!$AM$8&lt;1,"",VLOOKUP(N8,②選手情報入力!$AL$9:$AM$98,2,FALSE))</f>
        <v/>
      </c>
      <c r="P8" s="99" t="str">
        <f>IF(O8="","",VLOOKUP(O8,②選手情報入力!$AB$9:$AC$98,2,FALSE))</f>
        <v/>
      </c>
      <c r="Q8" s="99" t="str">
        <f>IF(O8="","",VLOOKUP(O8,②選手情報入力!$AB$9:$AI$98,6,FALSE))</f>
        <v/>
      </c>
      <c r="R8" s="259" t="str">
        <f>IF(②選手情報入力!N5="","",②選手情報入力!N5)</f>
        <v/>
      </c>
      <c r="T8" s="119">
        <v>1</v>
      </c>
      <c r="U8" s="119" t="str">
        <f>IF(②選手情報入力!$AO$8&lt;1,"",VLOOKUP(T8,②選手情報入力!$AN$9:$AO$98,2,FALSE))</f>
        <v/>
      </c>
      <c r="V8" s="99" t="str">
        <f>IF(U8="","",VLOOKUP(U8,②選手情報入力!$AB$9:$AC$98,2,FALSE))</f>
        <v/>
      </c>
      <c r="W8" s="99" t="str">
        <f>IF(U8="","",VLOOKUP(U8,②選手情報入力!$AB$9:$AI$98,6,FALSE))</f>
        <v/>
      </c>
      <c r="X8" s="259" t="str">
        <f>IF(②選手情報入力!O5="","",②選手情報入力!O5)</f>
        <v/>
      </c>
    </row>
    <row r="9" spans="1:24">
      <c r="B9" s="120">
        <v>2</v>
      </c>
      <c r="C9" s="120" t="str">
        <f>IF(②選手情報入力!$AI$8&lt;2,"",VLOOKUP(B9,②選手情報入力!$AH$9:$AI$98,2,FALSE))</f>
        <v/>
      </c>
      <c r="D9" s="100" t="str">
        <f>IF(C9="","",VLOOKUP(C9,②選手情報入力!$V$9:$W$98,2,FALSE))</f>
        <v/>
      </c>
      <c r="E9" s="100" t="str">
        <f>IF(C9="","",VLOOKUP(C9,②選手情報入力!$V$9:$AB$98,6,FALSE))</f>
        <v/>
      </c>
      <c r="F9" s="259"/>
      <c r="H9" s="120">
        <v>2</v>
      </c>
      <c r="I9" s="120" t="str">
        <f>IF(②選手情報入力!$AK$8&lt;2,"",VLOOKUP(H9,②選手情報入力!$AJ$9:$AK$98,2,FALSE))</f>
        <v/>
      </c>
      <c r="J9" s="100" t="str">
        <f>IF(I9="","",VLOOKUP(I9,②選手情報入力!$V$9:$W$98,2,FALSE))</f>
        <v/>
      </c>
      <c r="K9" s="100" t="str">
        <f>IF(I9="","",VLOOKUP(I9,②選手情報入力!$V$9:$AB$98,6,FALSE))</f>
        <v/>
      </c>
      <c r="L9" s="266"/>
      <c r="N9" s="120">
        <v>2</v>
      </c>
      <c r="O9" s="120" t="str">
        <f>IF(②選手情報入力!$AM$8&lt;2,"",VLOOKUP(N9,②選手情報入力!$AL$9:$AM$98,2,FALSE))</f>
        <v/>
      </c>
      <c r="P9" s="100" t="str">
        <f>IF(O9="","",VLOOKUP(O9,②選手情報入力!$AB$9:$AC$98,2,FALSE))</f>
        <v/>
      </c>
      <c r="Q9" s="100" t="str">
        <f>IF(O9="","",VLOOKUP(O9,②選手情報入力!$AB$9:$AI$98,6,FALSE))</f>
        <v/>
      </c>
      <c r="R9" s="259"/>
      <c r="T9" s="120">
        <v>2</v>
      </c>
      <c r="U9" s="120" t="str">
        <f>IF(②選手情報入力!$AO$8&lt;2,"",VLOOKUP(T9,②選手情報入力!$AN$9:$AO$98,2,FALSE))</f>
        <v/>
      </c>
      <c r="V9" s="100" t="str">
        <f>IF(U9="","",VLOOKUP(U9,②選手情報入力!$AB$9:$AC$98,2,FALSE))</f>
        <v/>
      </c>
      <c r="W9" s="100" t="str">
        <f>IF(U9="","",VLOOKUP(U9,②選手情報入力!$AB$9:$AI$98,6,FALSE))</f>
        <v/>
      </c>
      <c r="X9" s="259"/>
    </row>
    <row r="10" spans="1:24">
      <c r="B10" s="120">
        <v>3</v>
      </c>
      <c r="C10" s="120" t="str">
        <f>IF(②選手情報入力!$AI$8&lt;3,"",VLOOKUP(B10,②選手情報入力!$AH$9:$AI$98,2,FALSE))</f>
        <v/>
      </c>
      <c r="D10" s="100" t="str">
        <f>IF(C10="","",VLOOKUP(C10,②選手情報入力!$V$9:$W$98,2,FALSE))</f>
        <v/>
      </c>
      <c r="E10" s="100" t="str">
        <f>IF(C10="","",VLOOKUP(C10,②選手情報入力!$V$9:$AB$98,6,FALSE))</f>
        <v/>
      </c>
      <c r="F10" s="259"/>
      <c r="H10" s="120">
        <v>3</v>
      </c>
      <c r="I10" s="120" t="str">
        <f>IF(②選手情報入力!$AK$8&lt;3,"",VLOOKUP(H10,②選手情報入力!$AJ$9:$AK$98,2,FALSE))</f>
        <v/>
      </c>
      <c r="J10" s="100" t="str">
        <f>IF(I10="","",VLOOKUP(I10,②選手情報入力!$V$9:$W$98,2,FALSE))</f>
        <v/>
      </c>
      <c r="K10" s="100" t="str">
        <f>IF(I10="","",VLOOKUP(I10,②選手情報入力!$V$9:$AB$98,6,FALSE))</f>
        <v/>
      </c>
      <c r="L10" s="266"/>
      <c r="N10" s="120">
        <v>3</v>
      </c>
      <c r="O10" s="120" t="str">
        <f>IF(②選手情報入力!$AM$8&lt;3,"",VLOOKUP(N10,②選手情報入力!$AL$9:$AM$98,2,FALSE))</f>
        <v/>
      </c>
      <c r="P10" s="100" t="str">
        <f>IF(O10="","",VLOOKUP(O10,②選手情報入力!$AB$9:$AC$98,2,FALSE))</f>
        <v/>
      </c>
      <c r="Q10" s="100" t="str">
        <f>IF(O10="","",VLOOKUP(O10,②選手情報入力!$AB$9:$AI$98,6,FALSE))</f>
        <v/>
      </c>
      <c r="R10" s="259"/>
      <c r="T10" s="120">
        <v>3</v>
      </c>
      <c r="U10" s="120" t="str">
        <f>IF(②選手情報入力!$AO$8&lt;3,"",VLOOKUP(T10,②選手情報入力!$AN$9:$AO$98,2,FALSE))</f>
        <v/>
      </c>
      <c r="V10" s="100" t="str">
        <f>IF(U10="","",VLOOKUP(U10,②選手情報入力!$AB$9:$AC$98,2,FALSE))</f>
        <v/>
      </c>
      <c r="W10" s="100" t="str">
        <f>IF(U10="","",VLOOKUP(U10,②選手情報入力!$AB$9:$AI$98,6,FALSE))</f>
        <v/>
      </c>
      <c r="X10" s="259"/>
    </row>
    <row r="11" spans="1:24">
      <c r="B11" s="120">
        <v>4</v>
      </c>
      <c r="C11" s="120" t="str">
        <f>IF(②選手情報入力!$AI$8&lt;4,"",VLOOKUP(B11,②選手情報入力!$AH$9:$AI$98,2,FALSE))</f>
        <v/>
      </c>
      <c r="D11" s="100" t="str">
        <f>IF(C11="","",VLOOKUP(C11,②選手情報入力!$V$9:$W$98,2,FALSE))</f>
        <v/>
      </c>
      <c r="E11" s="100" t="str">
        <f>IF(C11="","",VLOOKUP(C11,②選手情報入力!$V$9:$AB$98,6,FALSE))</f>
        <v/>
      </c>
      <c r="F11" s="259"/>
      <c r="H11" s="120">
        <v>4</v>
      </c>
      <c r="I11" s="120" t="str">
        <f>IF(②選手情報入力!$AK$8&lt;4,"",VLOOKUP(H11,②選手情報入力!$AJ$9:$AK$98,2,FALSE))</f>
        <v/>
      </c>
      <c r="J11" s="100" t="str">
        <f>IF(I11="","",VLOOKUP(I11,②選手情報入力!$V$9:$W$98,2,FALSE))</f>
        <v/>
      </c>
      <c r="K11" s="100" t="str">
        <f>IF(I11="","",VLOOKUP(I11,②選手情報入力!$V$9:$AB$98,6,FALSE))</f>
        <v/>
      </c>
      <c r="L11" s="266"/>
      <c r="N11" s="120">
        <v>4</v>
      </c>
      <c r="O11" s="120" t="str">
        <f>IF(②選手情報入力!$AM$8&lt;4,"",VLOOKUP(N11,②選手情報入力!$AL$9:$AM$98,2,FALSE))</f>
        <v/>
      </c>
      <c r="P11" s="100" t="str">
        <f>IF(O11="","",VLOOKUP(O11,②選手情報入力!$AB$9:$AC$98,2,FALSE))</f>
        <v/>
      </c>
      <c r="Q11" s="100" t="str">
        <f>IF(O11="","",VLOOKUP(O11,②選手情報入力!$AB$9:$AI$98,6,FALSE))</f>
        <v/>
      </c>
      <c r="R11" s="259"/>
      <c r="T11" s="120">
        <v>4</v>
      </c>
      <c r="U11" s="120" t="str">
        <f>IF(②選手情報入力!$AO$8&lt;4,"",VLOOKUP(T11,②選手情報入力!$AN$9:$AO$98,2,FALSE))</f>
        <v/>
      </c>
      <c r="V11" s="100" t="str">
        <f>IF(U11="","",VLOOKUP(U11,②選手情報入力!$AB$9:$AC$98,2,FALSE))</f>
        <v/>
      </c>
      <c r="W11" s="100" t="str">
        <f>IF(U11="","",VLOOKUP(U11,②選手情報入力!$AB$9:$AI$98,6,FALSE))</f>
        <v/>
      </c>
      <c r="X11" s="259"/>
    </row>
    <row r="12" spans="1:24">
      <c r="B12" s="120">
        <v>5</v>
      </c>
      <c r="C12" s="120" t="str">
        <f>IF(②選手情報入力!$AI$8&lt;5,"",VLOOKUP(B12,②選手情報入力!$AH$9:$AI$98,2,FALSE))</f>
        <v/>
      </c>
      <c r="D12" s="100" t="str">
        <f>IF(C12="","",VLOOKUP(C12,②選手情報入力!$V$9:$W$98,2,FALSE))</f>
        <v/>
      </c>
      <c r="E12" s="100" t="str">
        <f>IF(C12="","",VLOOKUP(C12,②選手情報入力!$V$9:$AB$98,6,FALSE))</f>
        <v/>
      </c>
      <c r="F12" s="259"/>
      <c r="H12" s="120">
        <v>5</v>
      </c>
      <c r="I12" s="120" t="str">
        <f>IF(②選手情報入力!$AK$8&lt;5,"",VLOOKUP(H12,②選手情報入力!$AJ$9:$AK$98,2,FALSE))</f>
        <v/>
      </c>
      <c r="J12" s="100" t="str">
        <f>IF(I12="","",VLOOKUP(I12,②選手情報入力!$V$9:$W$98,2,FALSE))</f>
        <v/>
      </c>
      <c r="K12" s="100" t="str">
        <f>IF(I12="","",VLOOKUP(I12,②選手情報入力!$V$9:$AB$98,6,FALSE))</f>
        <v/>
      </c>
      <c r="L12" s="266"/>
      <c r="N12" s="120">
        <v>5</v>
      </c>
      <c r="O12" s="120" t="str">
        <f>IF(②選手情報入力!$AM$8&lt;5,"",VLOOKUP(N12,②選手情報入力!$AL$9:$AM$98,2,FALSE))</f>
        <v/>
      </c>
      <c r="P12" s="100" t="str">
        <f>IF(O12="","",VLOOKUP(O12,②選手情報入力!$AB$9:$AC$98,2,FALSE))</f>
        <v/>
      </c>
      <c r="Q12" s="100" t="str">
        <f>IF(O12="","",VLOOKUP(O12,②選手情報入力!$AB$9:$AI$98,6,FALSE))</f>
        <v/>
      </c>
      <c r="R12" s="259"/>
      <c r="T12" s="120">
        <v>5</v>
      </c>
      <c r="U12" s="120" t="str">
        <f>IF(②選手情報入力!$AO$8&lt;5,"",VLOOKUP(T12,②選手情報入力!$AN$9:$AO$98,2,FALSE))</f>
        <v/>
      </c>
      <c r="V12" s="100" t="str">
        <f>IF(U12="","",VLOOKUP(U12,②選手情報入力!$AB$9:$AC$98,2,FALSE))</f>
        <v/>
      </c>
      <c r="W12" s="100" t="str">
        <f>IF(U12="","",VLOOKUP(U12,②選手情報入力!$AB$9:$AI$98,6,FALSE))</f>
        <v/>
      </c>
      <c r="X12" s="259"/>
    </row>
    <row r="13" spans="1:24">
      <c r="B13" s="121">
        <v>6</v>
      </c>
      <c r="C13" s="121" t="str">
        <f>IF(②選手情報入力!$AI$8&lt;6,"",VLOOKUP(B13,②選手情報入力!$AH$9:$AI$98,2,FALSE))</f>
        <v/>
      </c>
      <c r="D13" s="101" t="str">
        <f>IF(C13="","",VLOOKUP(C13,②選手情報入力!$V$9:$W$98,2,FALSE))</f>
        <v/>
      </c>
      <c r="E13" s="101" t="str">
        <f>IF(C13="","",VLOOKUP(C13,②選手情報入力!$V$9:$AB$98,6,FALSE))</f>
        <v/>
      </c>
      <c r="F13" s="259"/>
      <c r="H13" s="121">
        <v>6</v>
      </c>
      <c r="I13" s="121" t="str">
        <f>IF(②選手情報入力!$AK$8&lt;6,"",VLOOKUP(H13,②選手情報入力!$AJ$9:$AK$98,2,FALSE))</f>
        <v/>
      </c>
      <c r="J13" s="101" t="str">
        <f>IF(I13="","",VLOOKUP(I13,②選手情報入力!$V$9:$W$98,2,FALSE))</f>
        <v/>
      </c>
      <c r="K13" s="101" t="str">
        <f>IF(I13="","",VLOOKUP(I13,②選手情報入力!$V$9:$AB$98,6,FALSE))</f>
        <v/>
      </c>
      <c r="L13" s="267"/>
      <c r="N13" s="121">
        <v>6</v>
      </c>
      <c r="O13" s="121" t="str">
        <f>IF(②選手情報入力!$AM$8&lt;6,"",VLOOKUP(N13,②選手情報入力!$AL$9:$AM$98,2,FALSE))</f>
        <v/>
      </c>
      <c r="P13" s="101" t="str">
        <f>IF(O13="","",VLOOKUP(O13,②選手情報入力!$AB$9:$AC$98,2,FALSE))</f>
        <v/>
      </c>
      <c r="Q13" s="101" t="str">
        <f>IF(O13="","",VLOOKUP(O13,②選手情報入力!$AB$9:$AI$98,6,FALSE))</f>
        <v/>
      </c>
      <c r="R13" s="259"/>
      <c r="T13" s="121">
        <v>6</v>
      </c>
      <c r="U13" s="121" t="str">
        <f>IF(②選手情報入力!$AO$8&lt;6,"",VLOOKUP(T13,②選手情報入力!$AN$9:$AO$98,2,FALSE))</f>
        <v/>
      </c>
      <c r="V13" s="101" t="str">
        <f>IF(U13="","",VLOOKUP(U13,②選手情報入力!$AB$9:$AC$98,2,FALSE))</f>
        <v/>
      </c>
      <c r="W13" s="101" t="str">
        <f>IF(U13="","",VLOOKUP(U13,②選手情報入力!$AB$9:$AI$98,6,FALSE))</f>
        <v/>
      </c>
      <c r="X13" s="259"/>
    </row>
    <row r="14" spans="1:24">
      <c r="C14" s="122"/>
      <c r="D14" s="123" t="s">
        <v>54</v>
      </c>
      <c r="E14" s="124"/>
      <c r="F14" s="125">
        <f>IF(②選手情報入力!AI8&gt;=4,1,0)</f>
        <v>0</v>
      </c>
      <c r="H14" s="122"/>
      <c r="I14" s="122"/>
      <c r="J14" s="123" t="s">
        <v>54</v>
      </c>
      <c r="K14" s="124"/>
      <c r="L14" s="125">
        <f>IF(②選手情報入力!AK8&gt;=4,1,0)</f>
        <v>0</v>
      </c>
      <c r="N14" s="122"/>
      <c r="O14" s="122"/>
      <c r="P14" s="123" t="s">
        <v>54</v>
      </c>
      <c r="Q14" s="124"/>
      <c r="R14" s="125">
        <f>IF(②選手情報入力!AM8&gt;=4,1,0)</f>
        <v>0</v>
      </c>
      <c r="T14" s="122"/>
      <c r="U14" s="122"/>
      <c r="V14" s="123" t="s">
        <v>54</v>
      </c>
      <c r="W14" s="124"/>
      <c r="X14" s="125">
        <f>IF(②選手情報入力!AO8&gt;=4,1,0)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3"/>
  <dataValidations count="1">
    <dataValidation imeMode="off" allowBlank="1" showInputMessage="1" showErrorMessage="1" sqref="C8:F13 O8:R13 I8:L13 U8:X13"/>
  </dataValidations>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33"/>
  <sheetViews>
    <sheetView zoomScaleNormal="100" workbookViewId="0">
      <pane ySplit="2" topLeftCell="A3" activePane="bottomLeft" state="frozen"/>
      <selection pane="bottomLeft" activeCell="A3" sqref="A3:E3"/>
    </sheetView>
  </sheetViews>
  <sheetFormatPr defaultColWidth="9" defaultRowHeight="13.5"/>
  <cols>
    <col min="1" max="1" width="3.75" style="132" customWidth="1"/>
    <col min="2" max="2" width="26.25" style="132" customWidth="1"/>
    <col min="3" max="3" width="10" style="132" customWidth="1"/>
    <col min="4" max="4" width="4.875" style="132" customWidth="1"/>
    <col min="5" max="5" width="10.875" style="132" customWidth="1"/>
    <col min="6" max="6" width="26.25" style="132" customWidth="1"/>
    <col min="7" max="7" width="15.5" style="132" customWidth="1"/>
    <col min="8" max="8" width="3.75" style="132" customWidth="1"/>
    <col min="9" max="9" width="9" style="132"/>
    <col min="10" max="10" width="9" style="132" customWidth="1"/>
    <col min="11" max="14" width="9" style="132" hidden="1" customWidth="1"/>
    <col min="15" max="16" width="9" style="132" customWidth="1"/>
    <col min="17" max="16384" width="9" style="132"/>
  </cols>
  <sheetData>
    <row r="1" spans="1:14" ht="17.25">
      <c r="A1" s="35" t="s">
        <v>211</v>
      </c>
      <c r="B1" s="130"/>
      <c r="C1" s="131"/>
      <c r="D1" s="283" t="s">
        <v>164</v>
      </c>
      <c r="E1" s="283"/>
      <c r="F1" s="283"/>
      <c r="G1" s="283"/>
      <c r="H1" s="283"/>
    </row>
    <row r="2" spans="1:14" ht="24.75" customHeight="1">
      <c r="A2" s="284" t="s">
        <v>56</v>
      </c>
      <c r="B2" s="284"/>
      <c r="C2" s="284"/>
      <c r="D2" s="284"/>
      <c r="E2" s="284"/>
      <c r="F2" s="284"/>
      <c r="G2" s="284"/>
      <c r="H2" s="284"/>
    </row>
    <row r="3" spans="1:14" ht="30" customHeight="1">
      <c r="A3" s="287" t="str">
        <f>注意事項!C3</f>
        <v>2018年　名古屋市民スポーツ祭記録会</v>
      </c>
      <c r="B3" s="288"/>
      <c r="C3" s="288"/>
      <c r="D3" s="288"/>
      <c r="E3" s="289"/>
      <c r="G3" s="153" t="str">
        <f>IF(①団体情報入力!C3="","",①団体情報入力!C3)</f>
        <v/>
      </c>
      <c r="H3" s="133"/>
    </row>
    <row r="4" spans="1:14" ht="14.25" customHeight="1"/>
    <row r="5" spans="1:14" ht="18.75">
      <c r="A5" s="285" t="str">
        <f>注意事項!C3&amp;注意事項!F3</f>
        <v>2018年　名古屋市民スポーツ祭記録会</v>
      </c>
      <c r="B5" s="285"/>
      <c r="C5" s="285"/>
      <c r="D5" s="285"/>
      <c r="E5" s="285"/>
      <c r="F5" s="285"/>
      <c r="G5" s="285"/>
      <c r="H5" s="285"/>
    </row>
    <row r="6" spans="1:14" ht="19.5" thickBot="1">
      <c r="A6" s="286" t="s">
        <v>48</v>
      </c>
      <c r="B6" s="286"/>
      <c r="C6" s="286"/>
      <c r="D6" s="286"/>
      <c r="E6" s="286"/>
      <c r="F6" s="286"/>
      <c r="G6" s="286"/>
      <c r="H6" s="286"/>
    </row>
    <row r="7" spans="1:14" ht="19.5" customHeight="1" thickBot="1">
      <c r="A7" s="134"/>
      <c r="B7" s="161" t="s">
        <v>158</v>
      </c>
      <c r="C7" s="135"/>
      <c r="D7" s="135"/>
      <c r="E7" s="135"/>
      <c r="F7" s="135"/>
      <c r="G7" s="136" t="s">
        <v>46</v>
      </c>
      <c r="H7" s="131"/>
    </row>
    <row r="8" spans="1:14" ht="22.5" customHeight="1" thickBot="1">
      <c r="A8" s="131"/>
      <c r="B8" s="162" t="str">
        <f>IF(①団体情報入力!C7="","",①団体情報入力!C7)</f>
        <v/>
      </c>
      <c r="C8" s="163" t="s">
        <v>104</v>
      </c>
      <c r="D8" s="280" t="str">
        <f>IF(①団体情報入力!C4="","",①団体情報入力!C4)</f>
        <v/>
      </c>
      <c r="E8" s="281"/>
      <c r="F8" s="281"/>
      <c r="G8" s="282"/>
      <c r="H8" s="137"/>
    </row>
    <row r="9" spans="1:14" ht="21" customHeight="1" thickBot="1">
      <c r="A9" s="138"/>
      <c r="B9" s="269" t="s">
        <v>149</v>
      </c>
      <c r="C9" s="277"/>
      <c r="D9" s="156"/>
      <c r="E9" s="139"/>
      <c r="F9" s="269" t="s">
        <v>47</v>
      </c>
      <c r="G9" s="269"/>
      <c r="H9" s="138"/>
      <c r="K9" s="132">
        <f>種目情報!A26</f>
        <v>0</v>
      </c>
      <c r="L9" s="140">
        <f>COUNTIF(②選手情報入力!$H$9:$M$98,K9)</f>
        <v>0</v>
      </c>
      <c r="M9" s="132">
        <f>種目情報!E26</f>
        <v>0</v>
      </c>
      <c r="N9" s="140">
        <f>COUNTIF(②選手情報入力!$H$9:$M$98,M9)</f>
        <v>0</v>
      </c>
    </row>
    <row r="10" spans="1:14" ht="21" customHeight="1">
      <c r="A10" s="138"/>
      <c r="B10" s="141" t="s">
        <v>151</v>
      </c>
      <c r="C10" s="278">
        <f>②選手情報入力!F99</f>
        <v>0</v>
      </c>
      <c r="D10" s="279"/>
      <c r="E10" s="139"/>
      <c r="F10" s="164" t="s">
        <v>191</v>
      </c>
      <c r="G10" s="165">
        <f>C10*700</f>
        <v>0</v>
      </c>
      <c r="H10" s="138"/>
      <c r="K10" s="132">
        <f>種目情報!A27</f>
        <v>0</v>
      </c>
      <c r="L10" s="140">
        <f>COUNTIF(②選手情報入力!$H$9:$M$98,K10)</f>
        <v>0</v>
      </c>
      <c r="M10" s="132">
        <f>種目情報!E27</f>
        <v>0</v>
      </c>
      <c r="N10" s="140">
        <f>COUNTIF(②選手情報入力!$H$9:$M$98,M10)</f>
        <v>0</v>
      </c>
    </row>
    <row r="11" spans="1:14" ht="21" customHeight="1" thickBot="1">
      <c r="A11" s="138"/>
      <c r="B11" s="168" t="s">
        <v>153</v>
      </c>
      <c r="C11" s="174">
        <f>IF(①団体情報入力!C10="",0,①団体情報入力!C10)</f>
        <v>0</v>
      </c>
      <c r="D11" s="157" t="s">
        <v>155</v>
      </c>
      <c r="F11" s="166" t="s">
        <v>214</v>
      </c>
      <c r="G11" s="167">
        <f>C11*800</f>
        <v>0</v>
      </c>
      <c r="H11" s="138"/>
      <c r="K11" s="132">
        <f>種目情報!A28</f>
        <v>0</v>
      </c>
      <c r="L11" s="140">
        <f>COUNTIF(②選手情報入力!$H$9:$M$98,K11)</f>
        <v>0</v>
      </c>
      <c r="M11" s="132">
        <f>種目情報!E28</f>
        <v>0</v>
      </c>
      <c r="N11" s="140">
        <f>COUNTIF(②選手情報入力!$H$9:$M$98,M11)</f>
        <v>0</v>
      </c>
    </row>
    <row r="12" spans="1:14" ht="21" customHeight="1" thickBot="1">
      <c r="A12" s="138"/>
      <c r="F12" s="154" t="s">
        <v>154</v>
      </c>
      <c r="G12" s="155">
        <f>SUM(G10:G11)</f>
        <v>0</v>
      </c>
      <c r="H12" s="138"/>
      <c r="K12" s="132">
        <f>種目情報!A29</f>
        <v>0</v>
      </c>
      <c r="L12" s="140">
        <f>COUNTIF(②選手情報入力!$H$9:$M$98,K12)</f>
        <v>0</v>
      </c>
      <c r="M12" s="132">
        <f>種目情報!E29</f>
        <v>0</v>
      </c>
      <c r="N12" s="140">
        <f>COUNTIF(②選手情報入力!$H$9:$M$98,M12)</f>
        <v>0</v>
      </c>
    </row>
    <row r="13" spans="1:14" ht="21" customHeight="1" thickBot="1">
      <c r="A13" s="138"/>
      <c r="B13" s="272" t="s">
        <v>165</v>
      </c>
      <c r="C13" s="273"/>
      <c r="D13" s="273"/>
      <c r="E13" s="274"/>
      <c r="F13" s="154" t="s">
        <v>222</v>
      </c>
      <c r="G13" s="184">
        <f>IF(②選手情報入力!F103="","",②選手情報入力!F103)</f>
        <v>0</v>
      </c>
      <c r="H13" s="138"/>
      <c r="K13" s="132">
        <f>種目情報!A30</f>
        <v>0</v>
      </c>
      <c r="L13" s="140">
        <f>COUNTIF(②選手情報入力!$H$9:$M$98,K13)</f>
        <v>0</v>
      </c>
      <c r="M13" s="132">
        <f>種目情報!E30</f>
        <v>0</v>
      </c>
      <c r="N13" s="140">
        <f>COUNTIF(②選手情報入力!$H$9:$M$98,M13)</f>
        <v>0</v>
      </c>
    </row>
    <row r="14" spans="1:14" ht="21" customHeight="1">
      <c r="A14" s="138"/>
      <c r="B14" s="169" t="str">
        <f>IF(①団体情報入力!A12="","",①団体情報入力!A12)</f>
        <v/>
      </c>
      <c r="C14" s="275" t="str">
        <f>IF(①団体情報入力!E12="","",①団体情報入力!E12)</f>
        <v/>
      </c>
      <c r="D14" s="275"/>
      <c r="E14" s="276"/>
      <c r="H14" s="138"/>
      <c r="L14" s="140"/>
      <c r="N14" s="140"/>
    </row>
    <row r="15" spans="1:14" ht="21" customHeight="1" thickBot="1">
      <c r="A15" s="138"/>
      <c r="B15" s="170" t="str">
        <f>IF(①団体情報入力!A13="","",①団体情報入力!A13)</f>
        <v/>
      </c>
      <c r="C15" s="270" t="str">
        <f>IF(①団体情報入力!E13="","",①団体情報入力!E13)</f>
        <v/>
      </c>
      <c r="D15" s="270"/>
      <c r="E15" s="271"/>
      <c r="F15" s="268">
        <f ca="1">TODAY()</f>
        <v>43287</v>
      </c>
      <c r="G15" s="268"/>
      <c r="H15" s="138"/>
      <c r="K15" s="132">
        <f>種目情報!A31</f>
        <v>0</v>
      </c>
      <c r="L15" s="140">
        <f>COUNTIF(②選手情報入力!$H$9:$M$98,K15)</f>
        <v>0</v>
      </c>
      <c r="M15" s="132">
        <f>種目情報!E31</f>
        <v>0</v>
      </c>
      <c r="N15" s="140">
        <f>COUNTIF(②選手情報入力!$H$9:$M$98,M15)</f>
        <v>0</v>
      </c>
    </row>
    <row r="16" spans="1:14" ht="21" customHeight="1">
      <c r="A16" s="131"/>
      <c r="B16" s="175"/>
      <c r="C16" s="175"/>
      <c r="D16" s="175"/>
      <c r="E16" s="175"/>
      <c r="F16" s="175"/>
      <c r="G16" s="175"/>
      <c r="H16" s="131"/>
      <c r="K16" s="132">
        <f>種目情報!A32</f>
        <v>0</v>
      </c>
      <c r="L16" s="140">
        <f>COUNTIF(②選手情報入力!$H$9:$M$98,K16)</f>
        <v>0</v>
      </c>
      <c r="M16" s="132">
        <f>種目情報!E32</f>
        <v>0</v>
      </c>
      <c r="N16" s="140">
        <f>COUNTIF(②選手情報入力!$H$9:$M$98,M16)</f>
        <v>0</v>
      </c>
    </row>
    <row r="17" spans="1:8" ht="21" customHeight="1">
      <c r="A17" s="193" t="s">
        <v>446</v>
      </c>
      <c r="B17" s="143"/>
      <c r="C17" s="104"/>
      <c r="D17" s="104"/>
      <c r="E17" s="142"/>
      <c r="H17" s="175"/>
    </row>
    <row r="18" spans="1:8" ht="21" customHeight="1">
      <c r="A18" s="131"/>
      <c r="C18" s="138"/>
      <c r="D18" s="138"/>
      <c r="E18" s="142"/>
      <c r="H18" s="131"/>
    </row>
    <row r="19" spans="1:8" ht="21" customHeight="1">
      <c r="A19" s="131"/>
      <c r="E19" s="142"/>
      <c r="H19" s="131"/>
    </row>
    <row r="20" spans="1:8" ht="21" customHeight="1">
      <c r="A20" s="131"/>
      <c r="B20" s="142"/>
      <c r="C20" s="142"/>
      <c r="D20" s="142"/>
      <c r="E20" s="142"/>
      <c r="H20" s="131"/>
    </row>
    <row r="21" spans="1:8" ht="18.75" customHeight="1">
      <c r="A21" s="131"/>
      <c r="B21" s="144"/>
      <c r="C21" s="144"/>
      <c r="D21" s="144"/>
      <c r="E21" s="144"/>
      <c r="F21" s="144"/>
      <c r="G21" s="144"/>
      <c r="H21" s="131"/>
    </row>
    <row r="22" spans="1:8" ht="18.75" customHeight="1">
      <c r="A22" s="144"/>
      <c r="B22" s="142"/>
      <c r="C22" s="142"/>
      <c r="D22" s="142"/>
      <c r="E22" s="142"/>
      <c r="H22" s="144"/>
    </row>
    <row r="23" spans="1:8" ht="18.75" customHeight="1">
      <c r="A23" s="131"/>
      <c r="B23" s="145"/>
      <c r="C23" s="145"/>
      <c r="D23" s="145"/>
      <c r="E23" s="145"/>
      <c r="H23" s="131"/>
    </row>
    <row r="24" spans="1:8" ht="18.75" customHeight="1">
      <c r="A24" s="131"/>
      <c r="B24" s="145"/>
      <c r="C24" s="145"/>
      <c r="D24" s="145"/>
      <c r="E24" s="145"/>
      <c r="F24" s="145"/>
      <c r="G24" s="145"/>
      <c r="H24" s="131"/>
    </row>
    <row r="25" spans="1:8" ht="14.25">
      <c r="A25" s="131"/>
      <c r="B25" s="146"/>
      <c r="C25" s="142"/>
      <c r="D25" s="142"/>
      <c r="E25" s="142"/>
      <c r="F25" s="147"/>
      <c r="G25" s="142"/>
      <c r="H25" s="131"/>
    </row>
    <row r="26" spans="1:8" ht="14.25">
      <c r="A26" s="131"/>
      <c r="B26" s="146"/>
      <c r="C26" s="142"/>
      <c r="D26" s="142"/>
      <c r="E26" s="142"/>
      <c r="F26" s="147"/>
      <c r="G26" s="142"/>
      <c r="H26" s="131"/>
    </row>
    <row r="27" spans="1:8" ht="14.25">
      <c r="A27" s="131"/>
      <c r="B27" s="146"/>
      <c r="C27" s="142"/>
      <c r="D27" s="142"/>
      <c r="E27" s="142"/>
      <c r="F27" s="147"/>
      <c r="G27" s="142"/>
      <c r="H27" s="131"/>
    </row>
    <row r="28" spans="1:8" ht="14.25">
      <c r="A28" s="131"/>
      <c r="B28" s="146"/>
      <c r="C28" s="142"/>
      <c r="D28" s="142"/>
      <c r="E28" s="142"/>
      <c r="F28" s="147"/>
      <c r="G28" s="142"/>
      <c r="H28" s="131"/>
    </row>
    <row r="29" spans="1:8" ht="14.25">
      <c r="A29" s="131"/>
      <c r="B29" s="146"/>
      <c r="C29" s="142"/>
      <c r="D29" s="142"/>
      <c r="E29" s="142"/>
      <c r="F29" s="147"/>
      <c r="G29" s="142"/>
      <c r="H29" s="131"/>
    </row>
    <row r="30" spans="1:8" ht="14.25">
      <c r="A30" s="131"/>
      <c r="B30" s="146"/>
      <c r="C30" s="142"/>
      <c r="D30" s="142"/>
      <c r="E30" s="142"/>
      <c r="F30" s="147"/>
      <c r="G30" s="142"/>
      <c r="H30" s="131"/>
    </row>
    <row r="31" spans="1:8" ht="14.25">
      <c r="A31" s="131"/>
      <c r="B31" s="146"/>
      <c r="C31" s="142"/>
      <c r="D31" s="142"/>
      <c r="E31" s="142"/>
      <c r="F31" s="147"/>
      <c r="G31" s="142"/>
      <c r="H31" s="131"/>
    </row>
    <row r="32" spans="1:8" ht="14.25">
      <c r="A32" s="131"/>
      <c r="B32" s="146"/>
      <c r="C32" s="142"/>
      <c r="D32" s="142"/>
      <c r="E32" s="142"/>
      <c r="F32" s="147"/>
      <c r="G32" s="142"/>
      <c r="H32" s="131"/>
    </row>
    <row r="33" spans="1:8" ht="14.25">
      <c r="A33" s="131"/>
      <c r="H33" s="131"/>
    </row>
  </sheetData>
  <sheetProtection selectLockedCells="1"/>
  <mergeCells count="13">
    <mergeCell ref="D8:G8"/>
    <mergeCell ref="D1:H1"/>
    <mergeCell ref="A2:H2"/>
    <mergeCell ref="A5:H5"/>
    <mergeCell ref="A6:H6"/>
    <mergeCell ref="A3:E3"/>
    <mergeCell ref="F15:G15"/>
    <mergeCell ref="F9:G9"/>
    <mergeCell ref="C15:E15"/>
    <mergeCell ref="B13:E13"/>
    <mergeCell ref="C14:E14"/>
    <mergeCell ref="B9:C9"/>
    <mergeCell ref="C10:D10"/>
  </mergeCells>
  <phoneticPr fontId="3"/>
  <printOptions horizontalCentered="1" verticalCentered="1"/>
  <pageMargins left="0.39370078740157483" right="0.39370078740157483" top="0.59055118110236227" bottom="0.59055118110236227" header="0.31496062992125984" footer="0.31496062992125984"/>
  <pageSetup paperSize="9" scale="95"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sheetProtection selectLockedCells="1" selectUnlockedCells="1"/>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election activeCell="E13" sqref="E13"/>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293" t="s">
        <v>94</v>
      </c>
      <c r="B1" s="293"/>
      <c r="C1" s="293"/>
      <c r="E1" s="293" t="s">
        <v>95</v>
      </c>
      <c r="F1" s="293"/>
      <c r="G1" s="293"/>
      <c r="I1" s="293" t="s">
        <v>96</v>
      </c>
      <c r="J1" s="293"/>
      <c r="K1" s="293"/>
      <c r="O1" s="75"/>
    </row>
    <row r="2" spans="1:15">
      <c r="A2" s="293" t="s">
        <v>89</v>
      </c>
      <c r="B2" s="66" t="s">
        <v>97</v>
      </c>
      <c r="C2" s="66" t="s">
        <v>100</v>
      </c>
      <c r="E2" s="293" t="s">
        <v>89</v>
      </c>
      <c r="F2" s="66" t="s">
        <v>97</v>
      </c>
      <c r="G2" s="66" t="s">
        <v>100</v>
      </c>
      <c r="I2" s="293" t="s">
        <v>89</v>
      </c>
      <c r="J2" s="66" t="s">
        <v>97</v>
      </c>
      <c r="K2" s="66" t="s">
        <v>100</v>
      </c>
      <c r="N2" s="293" t="s">
        <v>112</v>
      </c>
      <c r="O2" s="293"/>
    </row>
    <row r="3" spans="1:15" ht="14.25" thickBot="1">
      <c r="A3" s="293"/>
      <c r="B3" s="66" t="s">
        <v>98</v>
      </c>
      <c r="C3" s="66" t="s">
        <v>99</v>
      </c>
      <c r="E3" s="293"/>
      <c r="F3" s="66" t="s">
        <v>98</v>
      </c>
      <c r="G3" s="66" t="s">
        <v>99</v>
      </c>
      <c r="I3" s="293"/>
      <c r="J3" s="66" t="s">
        <v>98</v>
      </c>
      <c r="K3" s="66" t="s">
        <v>99</v>
      </c>
      <c r="N3" s="75"/>
      <c r="O3" s="75"/>
    </row>
    <row r="4" spans="1:15">
      <c r="A4" t="s">
        <v>131</v>
      </c>
      <c r="B4" s="42">
        <v>1</v>
      </c>
      <c r="C4">
        <v>2</v>
      </c>
      <c r="E4" t="s">
        <v>138</v>
      </c>
      <c r="F4" s="42">
        <v>10</v>
      </c>
      <c r="G4">
        <v>2</v>
      </c>
      <c r="I4" t="s">
        <v>134</v>
      </c>
      <c r="J4" s="42">
        <v>19</v>
      </c>
      <c r="K4">
        <v>2</v>
      </c>
      <c r="M4" s="290" t="s">
        <v>110</v>
      </c>
      <c r="N4" s="94" t="s">
        <v>131</v>
      </c>
      <c r="O4" s="76" t="s">
        <v>131</v>
      </c>
    </row>
    <row r="5" spans="1:15">
      <c r="A5" t="s">
        <v>132</v>
      </c>
      <c r="B5" s="42">
        <v>2</v>
      </c>
      <c r="C5">
        <v>2</v>
      </c>
      <c r="E5" t="s">
        <v>139</v>
      </c>
      <c r="F5" s="42">
        <v>11</v>
      </c>
      <c r="G5">
        <v>2</v>
      </c>
      <c r="I5" t="s">
        <v>135</v>
      </c>
      <c r="J5" s="42">
        <v>20</v>
      </c>
      <c r="K5">
        <v>2</v>
      </c>
      <c r="M5" s="291"/>
      <c r="N5" s="33" t="s">
        <v>132</v>
      </c>
      <c r="O5" s="77" t="s">
        <v>132</v>
      </c>
    </row>
    <row r="6" spans="1:15">
      <c r="A6" t="s">
        <v>133</v>
      </c>
      <c r="B6" s="42">
        <v>3</v>
      </c>
      <c r="C6">
        <v>2</v>
      </c>
      <c r="E6" t="s">
        <v>140</v>
      </c>
      <c r="F6" s="42">
        <v>12</v>
      </c>
      <c r="G6">
        <v>2</v>
      </c>
      <c r="I6" t="s">
        <v>141</v>
      </c>
      <c r="J6" s="42">
        <v>21</v>
      </c>
      <c r="K6">
        <v>2</v>
      </c>
      <c r="M6" s="291"/>
      <c r="N6" s="33" t="s">
        <v>133</v>
      </c>
      <c r="O6" s="77" t="s">
        <v>133</v>
      </c>
    </row>
    <row r="7" spans="1:15">
      <c r="A7" t="s">
        <v>136</v>
      </c>
      <c r="B7" s="42">
        <v>4</v>
      </c>
      <c r="C7">
        <v>0</v>
      </c>
      <c r="E7" t="s">
        <v>143</v>
      </c>
      <c r="F7" s="42">
        <v>13</v>
      </c>
      <c r="G7">
        <v>0</v>
      </c>
      <c r="I7" t="s">
        <v>142</v>
      </c>
      <c r="J7" s="42">
        <v>22</v>
      </c>
      <c r="K7">
        <v>2</v>
      </c>
      <c r="M7" s="291"/>
      <c r="N7" s="33" t="s">
        <v>136</v>
      </c>
      <c r="O7" s="77" t="s">
        <v>136</v>
      </c>
    </row>
    <row r="8" spans="1:15">
      <c r="A8" t="s">
        <v>137</v>
      </c>
      <c r="B8" s="42">
        <v>5</v>
      </c>
      <c r="C8">
        <v>0</v>
      </c>
      <c r="E8" t="s">
        <v>144</v>
      </c>
      <c r="F8" s="42">
        <v>14</v>
      </c>
      <c r="G8">
        <v>0</v>
      </c>
      <c r="M8" s="291"/>
      <c r="N8" s="33" t="s">
        <v>137</v>
      </c>
      <c r="O8" s="77" t="s">
        <v>137</v>
      </c>
    </row>
    <row r="9" spans="1:15">
      <c r="A9" t="s">
        <v>145</v>
      </c>
      <c r="B9" s="42">
        <v>6</v>
      </c>
      <c r="C9">
        <v>0</v>
      </c>
      <c r="E9" t="s">
        <v>147</v>
      </c>
      <c r="F9" s="42">
        <v>15</v>
      </c>
      <c r="G9">
        <v>0</v>
      </c>
      <c r="M9" s="291"/>
      <c r="N9" s="33" t="s">
        <v>159</v>
      </c>
      <c r="O9" s="77" t="s">
        <v>159</v>
      </c>
    </row>
    <row r="10" spans="1:15">
      <c r="A10" t="s">
        <v>146</v>
      </c>
      <c r="B10" s="42">
        <v>7</v>
      </c>
      <c r="C10">
        <v>0</v>
      </c>
      <c r="E10" t="s">
        <v>148</v>
      </c>
      <c r="F10" s="42">
        <v>16</v>
      </c>
      <c r="G10">
        <v>0</v>
      </c>
      <c r="M10" s="291"/>
      <c r="N10" s="33" t="s">
        <v>160</v>
      </c>
      <c r="O10" s="77" t="s">
        <v>160</v>
      </c>
    </row>
    <row r="11" spans="1:15">
      <c r="A11" t="s">
        <v>449</v>
      </c>
      <c r="B11" s="42">
        <v>105</v>
      </c>
      <c r="C11">
        <v>2</v>
      </c>
      <c r="E11" t="s">
        <v>451</v>
      </c>
      <c r="F11" s="42">
        <v>107</v>
      </c>
      <c r="G11">
        <v>2</v>
      </c>
      <c r="M11" s="291"/>
      <c r="N11" s="33" t="s">
        <v>206</v>
      </c>
      <c r="O11" s="77" t="s">
        <v>206</v>
      </c>
    </row>
    <row r="12" spans="1:15">
      <c r="A12" t="s">
        <v>450</v>
      </c>
      <c r="B12" s="42">
        <v>106</v>
      </c>
      <c r="C12">
        <v>2</v>
      </c>
      <c r="E12" t="s">
        <v>452</v>
      </c>
      <c r="F12" s="42">
        <v>108</v>
      </c>
      <c r="G12">
        <v>2</v>
      </c>
      <c r="M12" s="291"/>
      <c r="N12" s="33" t="s">
        <v>208</v>
      </c>
      <c r="O12" s="77" t="s">
        <v>208</v>
      </c>
    </row>
    <row r="13" spans="1:15">
      <c r="B13" s="42"/>
      <c r="F13" s="42"/>
      <c r="M13" s="291"/>
      <c r="N13" s="33"/>
      <c r="O13" s="77"/>
    </row>
    <row r="14" spans="1:15">
      <c r="B14" s="42"/>
      <c r="F14" s="42"/>
      <c r="M14" s="291"/>
      <c r="N14" s="33"/>
      <c r="O14" s="77"/>
    </row>
    <row r="15" spans="1:15">
      <c r="B15" s="42"/>
      <c r="F15" s="42"/>
      <c r="M15" s="291"/>
      <c r="N15" s="33"/>
      <c r="O15" s="77"/>
    </row>
    <row r="16" spans="1:15">
      <c r="B16" s="42"/>
      <c r="F16" s="42"/>
      <c r="M16" s="291"/>
      <c r="N16" s="33"/>
      <c r="O16" s="77"/>
    </row>
    <row r="17" spans="2:15">
      <c r="B17" s="42"/>
      <c r="F17" s="42"/>
      <c r="M17" s="291"/>
      <c r="N17" s="33"/>
      <c r="O17" s="77"/>
    </row>
    <row r="18" spans="2:15">
      <c r="B18" s="42"/>
      <c r="F18" s="42"/>
      <c r="M18" s="291"/>
      <c r="N18" s="33"/>
      <c r="O18" s="77"/>
    </row>
    <row r="19" spans="2:15">
      <c r="B19" s="42"/>
      <c r="F19" s="42"/>
      <c r="M19" s="291"/>
      <c r="N19" s="33"/>
      <c r="O19" s="77"/>
    </row>
    <row r="20" spans="2:15">
      <c r="B20" s="42"/>
      <c r="F20" s="42"/>
      <c r="M20" s="291"/>
      <c r="N20" s="33"/>
      <c r="O20" s="77"/>
    </row>
    <row r="21" spans="2:15">
      <c r="B21" s="42"/>
      <c r="F21" s="42"/>
      <c r="M21" s="291"/>
      <c r="N21" s="33"/>
      <c r="O21" s="77"/>
    </row>
    <row r="22" spans="2:15">
      <c r="B22" s="42"/>
      <c r="F22" s="42"/>
      <c r="M22" s="291"/>
      <c r="N22" s="150"/>
      <c r="O22" s="77"/>
    </row>
    <row r="23" spans="2:15">
      <c r="B23" s="42"/>
      <c r="F23" s="42"/>
      <c r="M23" s="291"/>
      <c r="N23" s="33"/>
      <c r="O23" s="77"/>
    </row>
    <row r="24" spans="2:15">
      <c r="B24" s="42"/>
      <c r="F24" s="42"/>
      <c r="M24" s="291"/>
      <c r="N24" s="33"/>
      <c r="O24" s="77"/>
    </row>
    <row r="25" spans="2:15">
      <c r="B25" s="42"/>
      <c r="M25" s="291"/>
      <c r="N25" s="33"/>
      <c r="O25" s="77"/>
    </row>
    <row r="26" spans="2:15">
      <c r="B26" s="42"/>
      <c r="M26" s="291"/>
      <c r="N26" s="33"/>
      <c r="O26" s="77"/>
    </row>
    <row r="27" spans="2:15">
      <c r="B27" s="42"/>
      <c r="M27" s="291"/>
      <c r="N27" s="33"/>
      <c r="O27" s="77"/>
    </row>
    <row r="28" spans="2:15">
      <c r="B28" s="42"/>
      <c r="M28" s="291"/>
      <c r="N28" s="33"/>
      <c r="O28" s="77"/>
    </row>
    <row r="29" spans="2:15">
      <c r="B29" s="42"/>
      <c r="M29" s="291"/>
      <c r="N29" s="33"/>
      <c r="O29" s="77"/>
    </row>
    <row r="30" spans="2:15">
      <c r="M30" s="96"/>
      <c r="N30" s="97"/>
      <c r="O30" s="98"/>
    </row>
    <row r="31" spans="2:15">
      <c r="M31" s="291" t="s">
        <v>111</v>
      </c>
      <c r="N31" s="33" t="s">
        <v>138</v>
      </c>
      <c r="O31" s="77" t="s">
        <v>138</v>
      </c>
    </row>
    <row r="32" spans="2:15">
      <c r="M32" s="291"/>
      <c r="N32" s="33" t="s">
        <v>139</v>
      </c>
      <c r="O32" s="77" t="s">
        <v>139</v>
      </c>
    </row>
    <row r="33" spans="13:15">
      <c r="M33" s="291"/>
      <c r="N33" s="33" t="s">
        <v>140</v>
      </c>
      <c r="O33" s="77" t="s">
        <v>140</v>
      </c>
    </row>
    <row r="34" spans="13:15">
      <c r="M34" s="291"/>
      <c r="N34" s="33" t="s">
        <v>143</v>
      </c>
      <c r="O34" s="77" t="s">
        <v>143</v>
      </c>
    </row>
    <row r="35" spans="13:15">
      <c r="M35" s="291"/>
      <c r="N35" s="33" t="s">
        <v>144</v>
      </c>
      <c r="O35" s="77" t="s">
        <v>144</v>
      </c>
    </row>
    <row r="36" spans="13:15">
      <c r="M36" s="291"/>
      <c r="N36" s="33" t="s">
        <v>161</v>
      </c>
      <c r="O36" s="77" t="s">
        <v>161</v>
      </c>
    </row>
    <row r="37" spans="13:15">
      <c r="M37" s="291"/>
      <c r="N37" s="33" t="s">
        <v>162</v>
      </c>
      <c r="O37" s="77" t="s">
        <v>162</v>
      </c>
    </row>
    <row r="38" spans="13:15">
      <c r="M38" s="291"/>
      <c r="N38" s="33" t="s">
        <v>207</v>
      </c>
      <c r="O38" s="77" t="s">
        <v>207</v>
      </c>
    </row>
    <row r="39" spans="13:15">
      <c r="M39" s="291"/>
      <c r="N39" s="33" t="s">
        <v>209</v>
      </c>
      <c r="O39" s="77" t="s">
        <v>209</v>
      </c>
    </row>
    <row r="40" spans="13:15">
      <c r="M40" s="291"/>
      <c r="N40" s="33"/>
      <c r="O40" s="77"/>
    </row>
    <row r="41" spans="13:15">
      <c r="M41" s="291"/>
      <c r="N41" s="33"/>
      <c r="O41" s="77"/>
    </row>
    <row r="42" spans="13:15">
      <c r="M42" s="291"/>
      <c r="N42" s="33"/>
      <c r="O42" s="77"/>
    </row>
    <row r="43" spans="13:15">
      <c r="M43" s="291"/>
      <c r="N43" s="33"/>
      <c r="O43" s="77"/>
    </row>
    <row r="44" spans="13:15">
      <c r="M44" s="291"/>
      <c r="N44" s="33"/>
      <c r="O44" s="77"/>
    </row>
    <row r="45" spans="13:15">
      <c r="M45" s="291"/>
      <c r="N45" s="33"/>
      <c r="O45" s="77"/>
    </row>
    <row r="46" spans="13:15">
      <c r="M46" s="291"/>
      <c r="N46" s="150"/>
      <c r="O46" s="77"/>
    </row>
    <row r="47" spans="13:15">
      <c r="M47" s="291"/>
      <c r="N47" s="33"/>
      <c r="O47" s="77"/>
    </row>
    <row r="48" spans="13:15">
      <c r="M48" s="291"/>
      <c r="N48" s="33"/>
      <c r="O48" s="77"/>
    </row>
    <row r="49" spans="13:15">
      <c r="M49" s="291"/>
      <c r="N49" s="33"/>
      <c r="O49" s="77"/>
    </row>
    <row r="50" spans="13:15">
      <c r="M50" s="291"/>
      <c r="N50" s="33"/>
      <c r="O50" s="77"/>
    </row>
    <row r="51" spans="13:15" ht="14.25" thickBot="1">
      <c r="M51" s="292"/>
      <c r="N51" s="95"/>
      <c r="O51" s="78"/>
    </row>
  </sheetData>
  <sheetProtection sheet="1" objects="1" scenarios="1" selectLockedCells="1" selectUnlockedCells="1"/>
  <mergeCells count="9">
    <mergeCell ref="M4:M29"/>
    <mergeCell ref="M31:M51"/>
    <mergeCell ref="N2:O2"/>
    <mergeCell ref="A1:C1"/>
    <mergeCell ref="E1:G1"/>
    <mergeCell ref="I1:K1"/>
    <mergeCell ref="A2:A3"/>
    <mergeCell ref="E2:E3"/>
    <mergeCell ref="I2:I3"/>
  </mergeCells>
  <phoneticPr fontId="39"/>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workbookViewId="0">
      <pane ySplit="1" topLeftCell="A2" activePane="bottomLeft" state="frozen"/>
      <selection pane="bottomLeft" activeCell="A2" sqref="A2"/>
    </sheetView>
  </sheetViews>
  <sheetFormatPr defaultRowHeight="13.5"/>
  <cols>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IF(E2="","",I2*1700600+①団体情報入力!$C$3*1001+②選手情報入力!A9)</f>
        <v/>
      </c>
      <c r="B2" t="str">
        <f>IF(E2="","",①団体情報入力!$C$3)</f>
        <v/>
      </c>
      <c r="D2" t="str">
        <f>IF(E2="","",①団体情報入力!$C$9)</f>
        <v/>
      </c>
      <c r="E2" t="str">
        <f>IF(②選手情報入力!B9="","",②選手情報入力!B9)</f>
        <v/>
      </c>
      <c r="F2" t="str">
        <f>IF(E2="","",②選手情報入力!C9)</f>
        <v/>
      </c>
      <c r="G2" t="str">
        <f>IF(E2="","",②選手情報入力!D9)</f>
        <v/>
      </c>
      <c r="H2" t="str">
        <f>IF(E2="","",F2)</f>
        <v/>
      </c>
      <c r="I2" t="str">
        <f>IF(E2="","",IF(②選手情報入力!F9="男",1,2))</f>
        <v/>
      </c>
      <c r="J2" t="str">
        <f>IF(E2="","",IF(②選手情報入力!G9="","",②選手情報入力!G9))</f>
        <v/>
      </c>
      <c r="L2" t="str">
        <f>IF(E2="","",0)</f>
        <v/>
      </c>
      <c r="M2" t="str">
        <f>IF(E2="","","愛知")</f>
        <v/>
      </c>
      <c r="O2" t="str">
        <f>IF(E2="","",IF(②選手情報入力!H9="","",IF(I2=1,VLOOKUP(②選手情報入力!H9,種目情報!$A$4:$B$29,2,FALSE),VLOOKUP(②選手情報入力!H9,種目情報!$E$4:$F$24,2,FALSE))))</f>
        <v/>
      </c>
      <c r="P2" t="str">
        <f>IF(E2="","",IF(②選手情報入力!I9="","",②選手情報入力!I9))</f>
        <v/>
      </c>
      <c r="Q2" s="33" t="str">
        <f>IF(E2="","",IF(②選手情報入力!H9="","",0))</f>
        <v/>
      </c>
      <c r="R2" t="str">
        <f>IF(E2="","",IF(②選手情報入力!H9="","",IF(I2=1,VLOOKUP(②選手情報入力!H9,種目情報!$A$4:$C$29,3,FALSE),VLOOKUP(②選手情報入力!H9,種目情報!$E$4:$G$24,3,FALSE))))</f>
        <v/>
      </c>
      <c r="S2" t="str">
        <f>IF(E2="","",IF(②選手情報入力!J9="","",IF(I2=1,VLOOKUP(②選手情報入力!J9,種目情報!$A$4:$B$29,2,FALSE),VLOOKUP(②選手情報入力!J9,種目情報!$E$4:$F$24,2,FALSE))))</f>
        <v/>
      </c>
      <c r="T2" t="str">
        <f>IF(E2="","",IF(②選手情報入力!K9="","",②選手情報入力!K9))</f>
        <v/>
      </c>
      <c r="U2" s="33" t="str">
        <f>IF(E2="","",IF(②選手情報入力!J9="","",0))</f>
        <v/>
      </c>
      <c r="V2" t="str">
        <f>IF(E2="","",IF(②選手情報入力!J9="","",IF(I2=1,VLOOKUP(②選手情報入力!J9,種目情報!$A$4:$C$29,3,FALSE),VLOOKUP(②選手情報入力!J9,種目情報!$E$4:$G$24,3,FALSE))))</f>
        <v/>
      </c>
      <c r="W2" t="str">
        <f>IF(E2="","",IF(②選手情報入力!L9="","",IF(I2=1,VLOOKUP(②選手情報入力!L9,種目情報!$A$4:$B$29,2,FALSE),VLOOKUP(②選手情報入力!L9,種目情報!$E$4:$F$24,2,FALSE))))</f>
        <v/>
      </c>
      <c r="X2" t="str">
        <f>IF(E2="","",IF(②選手情報入力!M9="","",②選手情報入力!M9))</f>
        <v/>
      </c>
      <c r="Y2" s="33" t="str">
        <f>IF(E2="","",IF(②選手情報入力!L9="","",0))</f>
        <v/>
      </c>
      <c r="Z2" t="str">
        <f>IF(E2="","",IF(②選手情報入力!L9="","",IF(I2=1,VLOOKUP(②選手情報入力!L9,種目情報!$A$4:$C$29,3,FALSE),VLOOKUP(②選手情報入力!L9,種目情報!$E$4:$G$24,3,FALSE))))</f>
        <v/>
      </c>
      <c r="AA2" t="str">
        <f>IF(E2="","",IF(②選手情報入力!N9="","",IF(I2=1,種目情報!$J$4,種目情報!$J$6)))</f>
        <v/>
      </c>
      <c r="AB2" t="str">
        <f>IF(E2="","",IF(②選手情報入力!N9="","",IF(I2=1,IF(②選手情報入力!$N$4="","",②選手情報入力!$N$4),IF(②選手情報入力!$N$5="","",②選手情報入力!$N$5))))</f>
        <v/>
      </c>
      <c r="AC2" t="str">
        <f>IF(E2="","",IF(②選手情報入力!N9="","",0))</f>
        <v/>
      </c>
      <c r="AD2" t="str">
        <f>IF(E2="","",IF(②選手情報入力!N9="","",2))</f>
        <v/>
      </c>
      <c r="AE2" t="str">
        <f>IF(E2="","",IF(②選手情報入力!O9="","",IF(I2=1,種目情報!$J$5,種目情報!$J$7)))</f>
        <v/>
      </c>
      <c r="AF2" t="str">
        <f>IF(E2="","",IF(②選手情報入力!O9="","",IF(I2=1,IF(②選手情報入力!$O$4="","",②選手情報入力!$O$4),IF(②選手情報入力!$O$5="","",②選手情報入力!$O$5))))</f>
        <v/>
      </c>
      <c r="AG2" t="str">
        <f>IF(E2="","",IF(②選手情報入力!O9="","",0))</f>
        <v/>
      </c>
      <c r="AH2" t="str">
        <f>IF(E2="","",IF(②選手情報入力!O9="","",2))</f>
        <v/>
      </c>
    </row>
    <row r="3" spans="1:34">
      <c r="A3" t="str">
        <f>IF(E3="","",I3*1700600+①団体情報入力!$C$3*1001+②選手情報入力!A10)</f>
        <v/>
      </c>
      <c r="B3" t="str">
        <f>IF(E3="","",①団体情報入力!$C$3)</f>
        <v/>
      </c>
      <c r="D3" t="str">
        <f>IF(E3="","",①団体情報入力!$C$9)</f>
        <v/>
      </c>
      <c r="E3" t="str">
        <f>IF(②選手情報入力!B10="","",②選手情報入力!B10)</f>
        <v/>
      </c>
      <c r="F3" t="str">
        <f>IF(E3="","",②選手情報入力!C10)</f>
        <v/>
      </c>
      <c r="G3" t="str">
        <f>IF(E3="","",②選手情報入力!D10)</f>
        <v/>
      </c>
      <c r="H3" t="str">
        <f t="shared" ref="H3:H66" si="0">IF(E3="","",F3)</f>
        <v/>
      </c>
      <c r="I3" t="str">
        <f>IF(E3="","",IF(②選手情報入力!F10="男",1,2))</f>
        <v/>
      </c>
      <c r="J3" t="str">
        <f>IF(E3="","",IF(②選手情報入力!G10="","",②選手情報入力!G10))</f>
        <v/>
      </c>
      <c r="L3" t="str">
        <f t="shared" ref="L3:L66" si="1">IF(E3="","",0)</f>
        <v/>
      </c>
      <c r="M3" t="str">
        <f t="shared" ref="M3:M66" si="2">IF(E3="","","愛知")</f>
        <v/>
      </c>
      <c r="O3" t="str">
        <f>IF(E3="","",IF(②選手情報入力!H10="","",IF(I3=1,VLOOKUP(②選手情報入力!H10,種目情報!$A$4:$B$29,2,FALSE),VLOOKUP(②選手情報入力!H10,種目情報!$E$4:$F$24,2,FALSE))))</f>
        <v/>
      </c>
      <c r="P3" t="str">
        <f>IF(E3="","",IF(②選手情報入力!I10="","",②選手情報入力!I10))</f>
        <v/>
      </c>
      <c r="Q3" s="33" t="str">
        <f>IF(E3="","",IF(②選手情報入力!H10="","",0))</f>
        <v/>
      </c>
      <c r="R3" t="str">
        <f>IF(E3="","",IF(②選手情報入力!H10="","",IF(I3=1,VLOOKUP(②選手情報入力!H10,種目情報!$A$4:$C$29,3,FALSE),VLOOKUP(②選手情報入力!H10,種目情報!$E$4:$G$24,3,FALSE))))</f>
        <v/>
      </c>
      <c r="S3" t="str">
        <f>IF(E3="","",IF(②選手情報入力!J10="","",IF(I3=1,VLOOKUP(②選手情報入力!J10,種目情報!$A$4:$B$29,2,FALSE),VLOOKUP(②選手情報入力!J10,種目情報!$E$4:$F$24,2,FALSE))))</f>
        <v/>
      </c>
      <c r="T3" t="str">
        <f>IF(E3="","",IF(②選手情報入力!K10="","",②選手情報入力!K10))</f>
        <v/>
      </c>
      <c r="U3" s="33" t="str">
        <f>IF(E3="","",IF(②選手情報入力!J10="","",0))</f>
        <v/>
      </c>
      <c r="V3" t="str">
        <f>IF(E3="","",IF(②選手情報入力!J10="","",IF(I3=1,VLOOKUP(②選手情報入力!J10,種目情報!$A$4:$C$29,3,FALSE),VLOOKUP(②選手情報入力!J10,種目情報!$E$4:$G$24,3,FALSE))))</f>
        <v/>
      </c>
      <c r="W3" t="str">
        <f>IF(E3="","",IF(②選手情報入力!L10="","",IF(I3=1,VLOOKUP(②選手情報入力!L10,種目情報!$A$4:$B$29,2,FALSE),VLOOKUP(②選手情報入力!L10,種目情報!$E$4:$F$24,2,FALSE))))</f>
        <v/>
      </c>
      <c r="X3" t="str">
        <f>IF(E3="","",IF(②選手情報入力!M10="","",②選手情報入力!M10))</f>
        <v/>
      </c>
      <c r="Y3" s="33" t="str">
        <f>IF(E3="","",IF(②選手情報入力!L10="","",0))</f>
        <v/>
      </c>
      <c r="Z3" t="str">
        <f>IF(E3="","",IF(②選手情報入力!L10="","",IF(I3=1,VLOOKUP(②選手情報入力!L10,種目情報!$A$4:$C$29,3,FALSE),VLOOKUP(②選手情報入力!L10,種目情報!$E$4:$G$24,3,FALSE))))</f>
        <v/>
      </c>
      <c r="AA3" t="str">
        <f>IF(E3="","",IF(②選手情報入力!N10="","",IF(I3=1,種目情報!$J$4,種目情報!$J$6)))</f>
        <v/>
      </c>
      <c r="AB3" t="str">
        <f>IF(E3="","",IF(②選手情報入力!N10="","",IF(I3=1,IF(②選手情報入力!$N$4="","",②選手情報入力!$N$4),IF(②選手情報入力!$N$5="","",②選手情報入力!$N$5))))</f>
        <v/>
      </c>
      <c r="AC3" t="str">
        <f>IF(E3="","",IF(②選手情報入力!N10="","",0))</f>
        <v/>
      </c>
      <c r="AD3" t="str">
        <f>IF(E3="","",IF(②選手情報入力!N10="","",2))</f>
        <v/>
      </c>
      <c r="AE3" t="str">
        <f>IF(E3="","",IF(②選手情報入力!O10="","",IF(I3=1,種目情報!$J$5,種目情報!$J$7)))</f>
        <v/>
      </c>
      <c r="AF3" t="str">
        <f>IF(E3="","",IF(②選手情報入力!O10="","",IF(I3=1,IF(②選手情報入力!$O$4="","",②選手情報入力!$O$4),IF(②選手情報入力!$O$5="","",②選手情報入力!$O$5))))</f>
        <v/>
      </c>
      <c r="AG3" t="str">
        <f>IF(E3="","",IF(②選手情報入力!O10="","",0))</f>
        <v/>
      </c>
      <c r="AH3" t="str">
        <f>IF(E3="","",IF(②選手情報入力!O10="","",2))</f>
        <v/>
      </c>
    </row>
    <row r="4" spans="1:34">
      <c r="A4" t="str">
        <f>IF(E4="","",I4*1700600+①団体情報入力!$C$3*1001+②選手情報入力!A11)</f>
        <v/>
      </c>
      <c r="B4" t="str">
        <f>IF(E4="","",①団体情報入力!$C$3)</f>
        <v/>
      </c>
      <c r="D4" t="str">
        <f>IF(E4="","",①団体情報入力!$C$9)</f>
        <v/>
      </c>
      <c r="E4" t="str">
        <f>IF(②選手情報入力!B11="","",②選手情報入力!B11)</f>
        <v/>
      </c>
      <c r="F4" t="str">
        <f>IF(E4="","",②選手情報入力!C11)</f>
        <v/>
      </c>
      <c r="G4" t="str">
        <f>IF(E4="","",②選手情報入力!D11)</f>
        <v/>
      </c>
      <c r="H4" t="str">
        <f t="shared" si="0"/>
        <v/>
      </c>
      <c r="I4" t="str">
        <f>IF(E4="","",IF(②選手情報入力!F11="男",1,2))</f>
        <v/>
      </c>
      <c r="J4" t="str">
        <f>IF(E4="","",IF(②選手情報入力!G11="","",②選手情報入力!G11))</f>
        <v/>
      </c>
      <c r="L4" t="str">
        <f t="shared" si="1"/>
        <v/>
      </c>
      <c r="M4" t="str">
        <f t="shared" si="2"/>
        <v/>
      </c>
      <c r="O4" t="str">
        <f>IF(E4="","",IF(②選手情報入力!H11="","",IF(I4=1,VLOOKUP(②選手情報入力!H11,種目情報!$A$4:$B$29,2,FALSE),VLOOKUP(②選手情報入力!H11,種目情報!$E$4:$F$24,2,FALSE))))</f>
        <v/>
      </c>
      <c r="P4" t="str">
        <f>IF(E4="","",IF(②選手情報入力!I11="","",②選手情報入力!I11))</f>
        <v/>
      </c>
      <c r="Q4" s="33" t="str">
        <f>IF(E4="","",IF(②選手情報入力!H11="","",0))</f>
        <v/>
      </c>
      <c r="R4" t="str">
        <f>IF(E4="","",IF(②選手情報入力!H11="","",IF(I4=1,VLOOKUP(②選手情報入力!H11,種目情報!$A$4:$C$29,3,FALSE),VLOOKUP(②選手情報入力!H11,種目情報!$E$4:$G$24,3,FALSE))))</f>
        <v/>
      </c>
      <c r="S4" t="str">
        <f>IF(E4="","",IF(②選手情報入力!J11="","",IF(I4=1,VLOOKUP(②選手情報入力!J11,種目情報!$A$4:$B$29,2,FALSE),VLOOKUP(②選手情報入力!J11,種目情報!$E$4:$F$24,2,FALSE))))</f>
        <v/>
      </c>
      <c r="T4" t="str">
        <f>IF(E4="","",IF(②選手情報入力!K11="","",②選手情報入力!K11))</f>
        <v/>
      </c>
      <c r="U4" s="33" t="str">
        <f>IF(E4="","",IF(②選手情報入力!J11="","",0))</f>
        <v/>
      </c>
      <c r="V4" t="str">
        <f>IF(E4="","",IF(②選手情報入力!J11="","",IF(I4=1,VLOOKUP(②選手情報入力!J11,種目情報!$A$4:$C$29,3,FALSE),VLOOKUP(②選手情報入力!J11,種目情報!$E$4:$G$24,3,FALSE))))</f>
        <v/>
      </c>
      <c r="W4" t="str">
        <f>IF(E4="","",IF(②選手情報入力!L11="","",IF(I4=1,VLOOKUP(②選手情報入力!L11,種目情報!$A$4:$B$29,2,FALSE),VLOOKUP(②選手情報入力!L11,種目情報!$E$4:$F$24,2,FALSE))))</f>
        <v/>
      </c>
      <c r="X4" t="str">
        <f>IF(E4="","",IF(②選手情報入力!M11="","",②選手情報入力!M11))</f>
        <v/>
      </c>
      <c r="Y4" s="33" t="str">
        <f>IF(E4="","",IF(②選手情報入力!L11="","",0))</f>
        <v/>
      </c>
      <c r="Z4" t="str">
        <f>IF(E4="","",IF(②選手情報入力!L11="","",IF(I4=1,VLOOKUP(②選手情報入力!L11,種目情報!$A$4:$C$29,3,FALSE),VLOOKUP(②選手情報入力!L11,種目情報!$E$4:$G$24,3,FALSE))))</f>
        <v/>
      </c>
      <c r="AA4" t="str">
        <f>IF(E4="","",IF(②選手情報入力!N11="","",IF(I4=1,種目情報!$J$4,種目情報!$J$6)))</f>
        <v/>
      </c>
      <c r="AB4" t="str">
        <f>IF(E4="","",IF(②選手情報入力!N11="","",IF(I4=1,IF(②選手情報入力!$N$4="","",②選手情報入力!$N$4),IF(②選手情報入力!$N$5="","",②選手情報入力!$N$5))))</f>
        <v/>
      </c>
      <c r="AC4" t="str">
        <f>IF(E4="","",IF(②選手情報入力!N11="","",0))</f>
        <v/>
      </c>
      <c r="AD4" t="str">
        <f>IF(E4="","",IF(②選手情報入力!N11="","",2))</f>
        <v/>
      </c>
      <c r="AE4" t="str">
        <f>IF(E4="","",IF(②選手情報入力!O11="","",IF(I4=1,種目情報!$J$5,種目情報!$J$7)))</f>
        <v/>
      </c>
      <c r="AF4" t="str">
        <f>IF(E4="","",IF(②選手情報入力!O11="","",IF(I4=1,IF(②選手情報入力!$O$4="","",②選手情報入力!$O$4),IF(②選手情報入力!$O$5="","",②選手情報入力!$O$5))))</f>
        <v/>
      </c>
      <c r="AG4" t="str">
        <f>IF(E4="","",IF(②選手情報入力!O11="","",0))</f>
        <v/>
      </c>
      <c r="AH4" t="str">
        <f>IF(E4="","",IF(②選手情報入力!O11="","",2))</f>
        <v/>
      </c>
    </row>
    <row r="5" spans="1:34">
      <c r="A5" t="str">
        <f>IF(E5="","",I5*1700600+①団体情報入力!$C$3*1001+②選手情報入力!A12)</f>
        <v/>
      </c>
      <c r="B5" t="str">
        <f>IF(E5="","",①団体情報入力!$C$3)</f>
        <v/>
      </c>
      <c r="D5" t="str">
        <f>IF(E5="","",①団体情報入力!$C$9)</f>
        <v/>
      </c>
      <c r="E5" t="str">
        <f>IF(②選手情報入力!B12="","",②選手情報入力!B12)</f>
        <v/>
      </c>
      <c r="F5" t="str">
        <f>IF(E5="","",②選手情報入力!C12)</f>
        <v/>
      </c>
      <c r="G5" t="str">
        <f>IF(E5="","",②選手情報入力!D12)</f>
        <v/>
      </c>
      <c r="H5" t="str">
        <f t="shared" si="0"/>
        <v/>
      </c>
      <c r="I5" t="str">
        <f>IF(E5="","",IF(②選手情報入力!F12="男",1,2))</f>
        <v/>
      </c>
      <c r="J5" t="str">
        <f>IF(E5="","",IF(②選手情報入力!G12="","",②選手情報入力!G12))</f>
        <v/>
      </c>
      <c r="L5" t="str">
        <f t="shared" si="1"/>
        <v/>
      </c>
      <c r="M5" t="str">
        <f t="shared" si="2"/>
        <v/>
      </c>
      <c r="O5" t="str">
        <f>IF(E5="","",IF(②選手情報入力!H12="","",IF(I5=1,VLOOKUP(②選手情報入力!H12,種目情報!$A$4:$B$29,2,FALSE),VLOOKUP(②選手情報入力!H12,種目情報!$E$4:$F$24,2,FALSE))))</f>
        <v/>
      </c>
      <c r="P5" t="str">
        <f>IF(E5="","",IF(②選手情報入力!I12="","",②選手情報入力!I12))</f>
        <v/>
      </c>
      <c r="Q5" s="33" t="str">
        <f>IF(E5="","",IF(②選手情報入力!H12="","",0))</f>
        <v/>
      </c>
      <c r="R5" t="str">
        <f>IF(E5="","",IF(②選手情報入力!H12="","",IF(I5=1,VLOOKUP(②選手情報入力!H12,種目情報!$A$4:$C$29,3,FALSE),VLOOKUP(②選手情報入力!H12,種目情報!$E$4:$G$24,3,FALSE))))</f>
        <v/>
      </c>
      <c r="S5" t="str">
        <f>IF(E5="","",IF(②選手情報入力!J12="","",IF(I5=1,VLOOKUP(②選手情報入力!J12,種目情報!$A$4:$B$29,2,FALSE),VLOOKUP(②選手情報入力!J12,種目情報!$E$4:$F$24,2,FALSE))))</f>
        <v/>
      </c>
      <c r="T5" t="str">
        <f>IF(E5="","",IF(②選手情報入力!K12="","",②選手情報入力!K12))</f>
        <v/>
      </c>
      <c r="U5" s="33" t="str">
        <f>IF(E5="","",IF(②選手情報入力!J12="","",0))</f>
        <v/>
      </c>
      <c r="V5" t="str">
        <f>IF(E5="","",IF(②選手情報入力!J12="","",IF(I5=1,VLOOKUP(②選手情報入力!J12,種目情報!$A$4:$C$29,3,FALSE),VLOOKUP(②選手情報入力!J12,種目情報!$E$4:$G$24,3,FALSE))))</f>
        <v/>
      </c>
      <c r="W5" t="str">
        <f>IF(E5="","",IF(②選手情報入力!L12="","",IF(I5=1,VLOOKUP(②選手情報入力!L12,種目情報!$A$4:$B$29,2,FALSE),VLOOKUP(②選手情報入力!L12,種目情報!$E$4:$F$24,2,FALSE))))</f>
        <v/>
      </c>
      <c r="X5" t="str">
        <f>IF(E5="","",IF(②選手情報入力!M12="","",②選手情報入力!M12))</f>
        <v/>
      </c>
      <c r="Y5" s="33" t="str">
        <f>IF(E5="","",IF(②選手情報入力!L12="","",0))</f>
        <v/>
      </c>
      <c r="Z5" t="str">
        <f>IF(E5="","",IF(②選手情報入力!L12="","",IF(I5=1,VLOOKUP(②選手情報入力!L12,種目情報!$A$4:$C$29,3,FALSE),VLOOKUP(②選手情報入力!L12,種目情報!$E$4:$G$24,3,FALSE))))</f>
        <v/>
      </c>
      <c r="AA5" t="str">
        <f>IF(E5="","",IF(②選手情報入力!N12="","",IF(I5=1,種目情報!$J$4,種目情報!$J$6)))</f>
        <v/>
      </c>
      <c r="AB5" t="str">
        <f>IF(E5="","",IF(②選手情報入力!N12="","",IF(I5=1,IF(②選手情報入力!$N$4="","",②選手情報入力!$N$4),IF(②選手情報入力!$N$5="","",②選手情報入力!$N$5))))</f>
        <v/>
      </c>
      <c r="AC5" t="str">
        <f>IF(E5="","",IF(②選手情報入力!N12="","",0))</f>
        <v/>
      </c>
      <c r="AD5" t="str">
        <f>IF(E5="","",IF(②選手情報入力!N12="","",2))</f>
        <v/>
      </c>
      <c r="AE5" t="str">
        <f>IF(E5="","",IF(②選手情報入力!O12="","",IF(I5=1,種目情報!$J$5,種目情報!$J$7)))</f>
        <v/>
      </c>
      <c r="AF5" t="str">
        <f>IF(E5="","",IF(②選手情報入力!O12="","",IF(I5=1,IF(②選手情報入力!$O$4="","",②選手情報入力!$O$4),IF(②選手情報入力!$O$5="","",②選手情報入力!$O$5))))</f>
        <v/>
      </c>
      <c r="AG5" t="str">
        <f>IF(E5="","",IF(②選手情報入力!O12="","",0))</f>
        <v/>
      </c>
      <c r="AH5" t="str">
        <f>IF(E5="","",IF(②選手情報入力!O12="","",2))</f>
        <v/>
      </c>
    </row>
    <row r="6" spans="1:34">
      <c r="A6" t="str">
        <f>IF(E6="","",I6*1700600+①団体情報入力!$C$3*1001+②選手情報入力!A13)</f>
        <v/>
      </c>
      <c r="B6" t="str">
        <f>IF(E6="","",①団体情報入力!$C$3)</f>
        <v/>
      </c>
      <c r="D6" t="str">
        <f>IF(E6="","",①団体情報入力!$C$9)</f>
        <v/>
      </c>
      <c r="E6" t="str">
        <f>IF(②選手情報入力!B13="","",②選手情報入力!B13)</f>
        <v/>
      </c>
      <c r="F6" t="str">
        <f>IF(E6="","",②選手情報入力!C13)</f>
        <v/>
      </c>
      <c r="G6" t="str">
        <f>IF(E6="","",②選手情報入力!D13)</f>
        <v/>
      </c>
      <c r="H6" t="str">
        <f t="shared" si="0"/>
        <v/>
      </c>
      <c r="I6" t="str">
        <f>IF(E6="","",IF(②選手情報入力!F13="男",1,2))</f>
        <v/>
      </c>
      <c r="J6" t="str">
        <f>IF(E6="","",IF(②選手情報入力!G13="","",②選手情報入力!G13))</f>
        <v/>
      </c>
      <c r="L6" t="str">
        <f t="shared" si="1"/>
        <v/>
      </c>
      <c r="M6" t="str">
        <f t="shared" si="2"/>
        <v/>
      </c>
      <c r="O6" t="str">
        <f>IF(E6="","",IF(②選手情報入力!H13="","",IF(I6=1,VLOOKUP(②選手情報入力!H13,種目情報!$A$4:$B$29,2,FALSE),VLOOKUP(②選手情報入力!H13,種目情報!$E$4:$F$24,2,FALSE))))</f>
        <v/>
      </c>
      <c r="P6" t="str">
        <f>IF(E6="","",IF(②選手情報入力!I13="","",②選手情報入力!I13))</f>
        <v/>
      </c>
      <c r="Q6" s="33" t="str">
        <f>IF(E6="","",IF(②選手情報入力!H13="","",0))</f>
        <v/>
      </c>
      <c r="R6" t="str">
        <f>IF(E6="","",IF(②選手情報入力!H13="","",IF(I6=1,VLOOKUP(②選手情報入力!H13,種目情報!$A$4:$C$29,3,FALSE),VLOOKUP(②選手情報入力!H13,種目情報!$E$4:$G$24,3,FALSE))))</f>
        <v/>
      </c>
      <c r="S6" t="str">
        <f>IF(E6="","",IF(②選手情報入力!J13="","",IF(I6=1,VLOOKUP(②選手情報入力!J13,種目情報!$A$4:$B$29,2,FALSE),VLOOKUP(②選手情報入力!J13,種目情報!$E$4:$F$24,2,FALSE))))</f>
        <v/>
      </c>
      <c r="T6" t="str">
        <f>IF(E6="","",IF(②選手情報入力!K13="","",②選手情報入力!K13))</f>
        <v/>
      </c>
      <c r="U6" s="33" t="str">
        <f>IF(E6="","",IF(②選手情報入力!J13="","",0))</f>
        <v/>
      </c>
      <c r="V6" t="str">
        <f>IF(E6="","",IF(②選手情報入力!J13="","",IF(I6=1,VLOOKUP(②選手情報入力!J13,種目情報!$A$4:$C$29,3,FALSE),VLOOKUP(②選手情報入力!J13,種目情報!$E$4:$G$24,3,FALSE))))</f>
        <v/>
      </c>
      <c r="W6" t="str">
        <f>IF(E6="","",IF(②選手情報入力!L13="","",IF(I6=1,VLOOKUP(②選手情報入力!L13,種目情報!$A$4:$B$29,2,FALSE),VLOOKUP(②選手情報入力!L13,種目情報!$E$4:$F$24,2,FALSE))))</f>
        <v/>
      </c>
      <c r="X6" t="str">
        <f>IF(E6="","",IF(②選手情報入力!M13="","",②選手情報入力!M13))</f>
        <v/>
      </c>
      <c r="Y6" s="33" t="str">
        <f>IF(E6="","",IF(②選手情報入力!L13="","",0))</f>
        <v/>
      </c>
      <c r="Z6" t="str">
        <f>IF(E6="","",IF(②選手情報入力!L13="","",IF(I6=1,VLOOKUP(②選手情報入力!L13,種目情報!$A$4:$C$29,3,FALSE),VLOOKUP(②選手情報入力!L13,種目情報!$E$4:$G$24,3,FALSE))))</f>
        <v/>
      </c>
      <c r="AA6" t="str">
        <f>IF(E6="","",IF(②選手情報入力!N13="","",IF(I6=1,種目情報!$J$4,種目情報!$J$6)))</f>
        <v/>
      </c>
      <c r="AB6" t="str">
        <f>IF(E6="","",IF(②選手情報入力!N13="","",IF(I6=1,IF(②選手情報入力!$N$4="","",②選手情報入力!$N$4),IF(②選手情報入力!$N$5="","",②選手情報入力!$N$5))))</f>
        <v/>
      </c>
      <c r="AC6" t="str">
        <f>IF(E6="","",IF(②選手情報入力!N13="","",0))</f>
        <v/>
      </c>
      <c r="AD6" t="str">
        <f>IF(E6="","",IF(②選手情報入力!N13="","",2))</f>
        <v/>
      </c>
      <c r="AE6" t="str">
        <f>IF(E6="","",IF(②選手情報入力!O13="","",IF(I6=1,種目情報!$J$5,種目情報!$J$7)))</f>
        <v/>
      </c>
      <c r="AF6" t="str">
        <f>IF(E6="","",IF(②選手情報入力!O13="","",IF(I6=1,IF(②選手情報入力!$O$4="","",②選手情報入力!$O$4),IF(②選手情報入力!$O$5="","",②選手情報入力!$O$5))))</f>
        <v/>
      </c>
      <c r="AG6" t="str">
        <f>IF(E6="","",IF(②選手情報入力!O13="","",0))</f>
        <v/>
      </c>
      <c r="AH6" t="str">
        <f>IF(E6="","",IF(②選手情報入力!O13="","",2))</f>
        <v/>
      </c>
    </row>
    <row r="7" spans="1:34">
      <c r="A7" t="str">
        <f>IF(E7="","",I7*1700600+①団体情報入力!$C$3*1001+②選手情報入力!A14)</f>
        <v/>
      </c>
      <c r="B7" t="str">
        <f>IF(E7="","",①団体情報入力!$C$3)</f>
        <v/>
      </c>
      <c r="D7" t="str">
        <f>IF(E7="","",①団体情報入力!$C$9)</f>
        <v/>
      </c>
      <c r="E7" t="str">
        <f>IF(②選手情報入力!B14="","",②選手情報入力!B14)</f>
        <v/>
      </c>
      <c r="F7" t="str">
        <f>IF(E7="","",②選手情報入力!C14)</f>
        <v/>
      </c>
      <c r="G7" t="str">
        <f>IF(E7="","",②選手情報入力!D14)</f>
        <v/>
      </c>
      <c r="H7" t="str">
        <f t="shared" si="0"/>
        <v/>
      </c>
      <c r="I7" t="str">
        <f>IF(E7="","",IF(②選手情報入力!F14="男",1,2))</f>
        <v/>
      </c>
      <c r="J7" t="str">
        <f>IF(E7="","",IF(②選手情報入力!G14="","",②選手情報入力!G14))</f>
        <v/>
      </c>
      <c r="L7" t="str">
        <f t="shared" si="1"/>
        <v/>
      </c>
      <c r="M7" t="str">
        <f t="shared" si="2"/>
        <v/>
      </c>
      <c r="O7" t="str">
        <f>IF(E7="","",IF(②選手情報入力!H14="","",IF(I7=1,VLOOKUP(②選手情報入力!H14,種目情報!$A$4:$B$29,2,FALSE),VLOOKUP(②選手情報入力!H14,種目情報!$E$4:$F$24,2,FALSE))))</f>
        <v/>
      </c>
      <c r="P7" t="str">
        <f>IF(E7="","",IF(②選手情報入力!I14="","",②選手情報入力!I14))</f>
        <v/>
      </c>
      <c r="Q7" s="33" t="str">
        <f>IF(E7="","",IF(②選手情報入力!H14="","",0))</f>
        <v/>
      </c>
      <c r="R7" t="str">
        <f>IF(E7="","",IF(②選手情報入力!H14="","",IF(I7=1,VLOOKUP(②選手情報入力!H14,種目情報!$A$4:$C$29,3,FALSE),VLOOKUP(②選手情報入力!H14,種目情報!$E$4:$G$24,3,FALSE))))</f>
        <v/>
      </c>
      <c r="S7" t="str">
        <f>IF(E7="","",IF(②選手情報入力!J14="","",IF(I7=1,VLOOKUP(②選手情報入力!J14,種目情報!$A$4:$B$29,2,FALSE),VLOOKUP(②選手情報入力!J14,種目情報!$E$4:$F$24,2,FALSE))))</f>
        <v/>
      </c>
      <c r="T7" t="str">
        <f>IF(E7="","",IF(②選手情報入力!K14="","",②選手情報入力!K14))</f>
        <v/>
      </c>
      <c r="U7" s="33" t="str">
        <f>IF(E7="","",IF(②選手情報入力!J14="","",0))</f>
        <v/>
      </c>
      <c r="V7" t="str">
        <f>IF(E7="","",IF(②選手情報入力!J14="","",IF(I7=1,VLOOKUP(②選手情報入力!J14,種目情報!$A$4:$C$29,3,FALSE),VLOOKUP(②選手情報入力!J14,種目情報!$E$4:$G$24,3,FALSE))))</f>
        <v/>
      </c>
      <c r="W7" t="str">
        <f>IF(E7="","",IF(②選手情報入力!L14="","",IF(I7=1,VLOOKUP(②選手情報入力!L14,種目情報!$A$4:$B$29,2,FALSE),VLOOKUP(②選手情報入力!L14,種目情報!$E$4:$F$24,2,FALSE))))</f>
        <v/>
      </c>
      <c r="X7" t="str">
        <f>IF(E7="","",IF(②選手情報入力!M14="","",②選手情報入力!M14))</f>
        <v/>
      </c>
      <c r="Y7" s="33" t="str">
        <f>IF(E7="","",IF(②選手情報入力!L14="","",0))</f>
        <v/>
      </c>
      <c r="Z7" t="str">
        <f>IF(E7="","",IF(②選手情報入力!L14="","",IF(I7=1,VLOOKUP(②選手情報入力!L14,種目情報!$A$4:$C$29,3,FALSE),VLOOKUP(②選手情報入力!L14,種目情報!$E$4:$G$24,3,FALSE))))</f>
        <v/>
      </c>
      <c r="AA7" t="str">
        <f>IF(E7="","",IF(②選手情報入力!N14="","",IF(I7=1,種目情報!$J$4,種目情報!$J$6)))</f>
        <v/>
      </c>
      <c r="AB7" t="str">
        <f>IF(E7="","",IF(②選手情報入力!N14="","",IF(I7=1,IF(②選手情報入力!$N$4="","",②選手情報入力!$N$4),IF(②選手情報入力!$N$5="","",②選手情報入力!$N$5))))</f>
        <v/>
      </c>
      <c r="AC7" t="str">
        <f>IF(E7="","",IF(②選手情報入力!N14="","",0))</f>
        <v/>
      </c>
      <c r="AD7" t="str">
        <f>IF(E7="","",IF(②選手情報入力!N14="","",2))</f>
        <v/>
      </c>
      <c r="AE7" t="str">
        <f>IF(E7="","",IF(②選手情報入力!O14="","",IF(I7=1,種目情報!$J$5,種目情報!$J$7)))</f>
        <v/>
      </c>
      <c r="AF7" t="str">
        <f>IF(E7="","",IF(②選手情報入力!O14="","",IF(I7=1,IF(②選手情報入力!$O$4="","",②選手情報入力!$O$4),IF(②選手情報入力!$O$5="","",②選手情報入力!$O$5))))</f>
        <v/>
      </c>
      <c r="AG7" t="str">
        <f>IF(E7="","",IF(②選手情報入力!O14="","",0))</f>
        <v/>
      </c>
      <c r="AH7" t="str">
        <f>IF(E7="","",IF(②選手情報入力!O14="","",2))</f>
        <v/>
      </c>
    </row>
    <row r="8" spans="1:34">
      <c r="A8" t="str">
        <f>IF(E8="","",I8*1700600+①団体情報入力!$C$3*1001+②選手情報入力!A15)</f>
        <v/>
      </c>
      <c r="B8" t="str">
        <f>IF(E8="","",①団体情報入力!$C$3)</f>
        <v/>
      </c>
      <c r="D8" t="str">
        <f>IF(E8="","",①団体情報入力!$C$9)</f>
        <v/>
      </c>
      <c r="E8" t="str">
        <f>IF(②選手情報入力!B15="","",②選手情報入力!B15)</f>
        <v/>
      </c>
      <c r="F8" t="str">
        <f>IF(E8="","",②選手情報入力!C15)</f>
        <v/>
      </c>
      <c r="G8" t="str">
        <f>IF(E8="","",②選手情報入力!D15)</f>
        <v/>
      </c>
      <c r="H8" t="str">
        <f t="shared" si="0"/>
        <v/>
      </c>
      <c r="I8" t="str">
        <f>IF(E8="","",IF(②選手情報入力!F15="男",1,2))</f>
        <v/>
      </c>
      <c r="J8" t="str">
        <f>IF(E8="","",IF(②選手情報入力!G15="","",②選手情報入力!G15))</f>
        <v/>
      </c>
      <c r="L8" t="str">
        <f t="shared" si="1"/>
        <v/>
      </c>
      <c r="M8" t="str">
        <f t="shared" si="2"/>
        <v/>
      </c>
      <c r="O8" t="str">
        <f>IF(E8="","",IF(②選手情報入力!H15="","",IF(I8=1,VLOOKUP(②選手情報入力!H15,種目情報!$A$4:$B$29,2,FALSE),VLOOKUP(②選手情報入力!H15,種目情報!$E$4:$F$24,2,FALSE))))</f>
        <v/>
      </c>
      <c r="P8" t="str">
        <f>IF(E8="","",IF(②選手情報入力!I15="","",②選手情報入力!I15))</f>
        <v/>
      </c>
      <c r="Q8" s="33" t="str">
        <f>IF(E8="","",IF(②選手情報入力!H15="","",0))</f>
        <v/>
      </c>
      <c r="R8" t="str">
        <f>IF(E8="","",IF(②選手情報入力!H15="","",IF(I8=1,VLOOKUP(②選手情報入力!H15,種目情報!$A$4:$C$29,3,FALSE),VLOOKUP(②選手情報入力!H15,種目情報!$E$4:$G$24,3,FALSE))))</f>
        <v/>
      </c>
      <c r="S8" t="str">
        <f>IF(E8="","",IF(②選手情報入力!J15="","",IF(I8=1,VLOOKUP(②選手情報入力!J15,種目情報!$A$4:$B$29,2,FALSE),VLOOKUP(②選手情報入力!J15,種目情報!$E$4:$F$24,2,FALSE))))</f>
        <v/>
      </c>
      <c r="T8" t="str">
        <f>IF(E8="","",IF(②選手情報入力!K15="","",②選手情報入力!K15))</f>
        <v/>
      </c>
      <c r="U8" s="33" t="str">
        <f>IF(E8="","",IF(②選手情報入力!J15="","",0))</f>
        <v/>
      </c>
      <c r="V8" t="str">
        <f>IF(E8="","",IF(②選手情報入力!J15="","",IF(I8=1,VLOOKUP(②選手情報入力!J15,種目情報!$A$4:$C$29,3,FALSE),VLOOKUP(②選手情報入力!J15,種目情報!$E$4:$G$24,3,FALSE))))</f>
        <v/>
      </c>
      <c r="W8" t="str">
        <f>IF(E8="","",IF(②選手情報入力!L15="","",IF(I8=1,VLOOKUP(②選手情報入力!L15,種目情報!$A$4:$B$29,2,FALSE),VLOOKUP(②選手情報入力!L15,種目情報!$E$4:$F$24,2,FALSE))))</f>
        <v/>
      </c>
      <c r="X8" t="str">
        <f>IF(E8="","",IF(②選手情報入力!M15="","",②選手情報入力!M15))</f>
        <v/>
      </c>
      <c r="Y8" s="33" t="str">
        <f>IF(E8="","",IF(②選手情報入力!L15="","",0))</f>
        <v/>
      </c>
      <c r="Z8" t="str">
        <f>IF(E8="","",IF(②選手情報入力!L15="","",IF(I8=1,VLOOKUP(②選手情報入力!L15,種目情報!$A$4:$C$29,3,FALSE),VLOOKUP(②選手情報入力!L15,種目情報!$E$4:$G$24,3,FALSE))))</f>
        <v/>
      </c>
      <c r="AA8" t="str">
        <f>IF(E8="","",IF(②選手情報入力!N15="","",IF(I8=1,種目情報!$J$4,種目情報!$J$6)))</f>
        <v/>
      </c>
      <c r="AB8" t="str">
        <f>IF(E8="","",IF(②選手情報入力!N15="","",IF(I8=1,IF(②選手情報入力!$N$4="","",②選手情報入力!$N$4),IF(②選手情報入力!$N$5="","",②選手情報入力!$N$5))))</f>
        <v/>
      </c>
      <c r="AC8" t="str">
        <f>IF(E8="","",IF(②選手情報入力!N15="","",0))</f>
        <v/>
      </c>
      <c r="AD8" t="str">
        <f>IF(E8="","",IF(②選手情報入力!N15="","",2))</f>
        <v/>
      </c>
      <c r="AE8" t="str">
        <f>IF(E8="","",IF(②選手情報入力!O15="","",IF(I8=1,種目情報!$J$5,種目情報!$J$7)))</f>
        <v/>
      </c>
      <c r="AF8" t="str">
        <f>IF(E8="","",IF(②選手情報入力!O15="","",IF(I8=1,IF(②選手情報入力!$O$4="","",②選手情報入力!$O$4),IF(②選手情報入力!$O$5="","",②選手情報入力!$O$5))))</f>
        <v/>
      </c>
      <c r="AG8" t="str">
        <f>IF(E8="","",IF(②選手情報入力!O15="","",0))</f>
        <v/>
      </c>
      <c r="AH8" t="str">
        <f>IF(E8="","",IF(②選手情報入力!O15="","",2))</f>
        <v/>
      </c>
    </row>
    <row r="9" spans="1:34">
      <c r="A9" t="str">
        <f>IF(E9="","",I9*1700600+①団体情報入力!$C$3*1001+②選手情報入力!A16)</f>
        <v/>
      </c>
      <c r="B9" t="str">
        <f>IF(E9="","",①団体情報入力!$C$3)</f>
        <v/>
      </c>
      <c r="D9" t="str">
        <f>IF(E9="","",①団体情報入力!$C$9)</f>
        <v/>
      </c>
      <c r="E9" t="str">
        <f>IF(②選手情報入力!B16="","",②選手情報入力!B16)</f>
        <v/>
      </c>
      <c r="F9" t="str">
        <f>IF(E9="","",②選手情報入力!C16)</f>
        <v/>
      </c>
      <c r="G9" t="str">
        <f>IF(E9="","",②選手情報入力!D16)</f>
        <v/>
      </c>
      <c r="H9" t="str">
        <f t="shared" si="0"/>
        <v/>
      </c>
      <c r="I9" t="str">
        <f>IF(E9="","",IF(②選手情報入力!F16="男",1,2))</f>
        <v/>
      </c>
      <c r="J9" t="str">
        <f>IF(E9="","",IF(②選手情報入力!G16="","",②選手情報入力!G16))</f>
        <v/>
      </c>
      <c r="L9" t="str">
        <f t="shared" si="1"/>
        <v/>
      </c>
      <c r="M9" t="str">
        <f t="shared" si="2"/>
        <v/>
      </c>
      <c r="O9" t="str">
        <f>IF(E9="","",IF(②選手情報入力!H16="","",IF(I9=1,VLOOKUP(②選手情報入力!H16,種目情報!$A$4:$B$29,2,FALSE),VLOOKUP(②選手情報入力!H16,種目情報!$E$4:$F$24,2,FALSE))))</f>
        <v/>
      </c>
      <c r="P9" t="str">
        <f>IF(E9="","",IF(②選手情報入力!I16="","",②選手情報入力!I16))</f>
        <v/>
      </c>
      <c r="Q9" s="33" t="str">
        <f>IF(E9="","",IF(②選手情報入力!H16="","",0))</f>
        <v/>
      </c>
      <c r="R9" t="str">
        <f>IF(E9="","",IF(②選手情報入力!H16="","",IF(I9=1,VLOOKUP(②選手情報入力!H16,種目情報!$A$4:$C$29,3,FALSE),VLOOKUP(②選手情報入力!H16,種目情報!$E$4:$G$24,3,FALSE))))</f>
        <v/>
      </c>
      <c r="S9" t="str">
        <f>IF(E9="","",IF(②選手情報入力!J16="","",IF(I9=1,VLOOKUP(②選手情報入力!J16,種目情報!$A$4:$B$29,2,FALSE),VLOOKUP(②選手情報入力!J16,種目情報!$E$4:$F$24,2,FALSE))))</f>
        <v/>
      </c>
      <c r="T9" t="str">
        <f>IF(E9="","",IF(②選手情報入力!K16="","",②選手情報入力!K16))</f>
        <v/>
      </c>
      <c r="U9" s="33" t="str">
        <f>IF(E9="","",IF(②選手情報入力!J16="","",0))</f>
        <v/>
      </c>
      <c r="V9" t="str">
        <f>IF(E9="","",IF(②選手情報入力!J16="","",IF(I9=1,VLOOKUP(②選手情報入力!J16,種目情報!$A$4:$C$29,3,FALSE),VLOOKUP(②選手情報入力!J16,種目情報!$E$4:$G$24,3,FALSE))))</f>
        <v/>
      </c>
      <c r="W9" t="str">
        <f>IF(E9="","",IF(②選手情報入力!L16="","",IF(I9=1,VLOOKUP(②選手情報入力!L16,種目情報!$A$4:$B$29,2,FALSE),VLOOKUP(②選手情報入力!L16,種目情報!$E$4:$F$24,2,FALSE))))</f>
        <v/>
      </c>
      <c r="X9" t="str">
        <f>IF(E9="","",IF(②選手情報入力!M16="","",②選手情報入力!M16))</f>
        <v/>
      </c>
      <c r="Y9" s="33" t="str">
        <f>IF(E9="","",IF(②選手情報入力!L16="","",0))</f>
        <v/>
      </c>
      <c r="Z9" t="str">
        <f>IF(E9="","",IF(②選手情報入力!L16="","",IF(I9=1,VLOOKUP(②選手情報入力!L16,種目情報!$A$4:$C$29,3,FALSE),VLOOKUP(②選手情報入力!L16,種目情報!$E$4:$G$24,3,FALSE))))</f>
        <v/>
      </c>
      <c r="AA9" t="str">
        <f>IF(E9="","",IF(②選手情報入力!N16="","",IF(I9=1,種目情報!$J$4,種目情報!$J$6)))</f>
        <v/>
      </c>
      <c r="AB9" t="str">
        <f>IF(E9="","",IF(②選手情報入力!N16="","",IF(I9=1,IF(②選手情報入力!$N$4="","",②選手情報入力!$N$4),IF(②選手情報入力!$N$5="","",②選手情報入力!$N$5))))</f>
        <v/>
      </c>
      <c r="AC9" t="str">
        <f>IF(E9="","",IF(②選手情報入力!N16="","",0))</f>
        <v/>
      </c>
      <c r="AD9" t="str">
        <f>IF(E9="","",IF(②選手情報入力!N16="","",2))</f>
        <v/>
      </c>
      <c r="AE9" t="str">
        <f>IF(E9="","",IF(②選手情報入力!O16="","",IF(I9=1,種目情報!$J$5,種目情報!$J$7)))</f>
        <v/>
      </c>
      <c r="AF9" t="str">
        <f>IF(E9="","",IF(②選手情報入力!O16="","",IF(I9=1,IF(②選手情報入力!$O$4="","",②選手情報入力!$O$4),IF(②選手情報入力!$O$5="","",②選手情報入力!$O$5))))</f>
        <v/>
      </c>
      <c r="AG9" t="str">
        <f>IF(E9="","",IF(②選手情報入力!O16="","",0))</f>
        <v/>
      </c>
      <c r="AH9" t="str">
        <f>IF(E9="","",IF(②選手情報入力!O16="","",2))</f>
        <v/>
      </c>
    </row>
    <row r="10" spans="1:34">
      <c r="A10" t="str">
        <f>IF(E10="","",I10*1700600+①団体情報入力!$C$3*1001+②選手情報入力!A17)</f>
        <v/>
      </c>
      <c r="B10" t="str">
        <f>IF(E10="","",①団体情報入力!$C$3)</f>
        <v/>
      </c>
      <c r="D10" t="str">
        <f>IF(E10="","",①団体情報入力!$C$9)</f>
        <v/>
      </c>
      <c r="E10" t="str">
        <f>IF(②選手情報入力!B17="","",②選手情報入力!B17)</f>
        <v/>
      </c>
      <c r="F10" t="str">
        <f>IF(E10="","",②選手情報入力!C17)</f>
        <v/>
      </c>
      <c r="G10" t="str">
        <f>IF(E10="","",②選手情報入力!D17)</f>
        <v/>
      </c>
      <c r="H10" t="str">
        <f t="shared" si="0"/>
        <v/>
      </c>
      <c r="I10" t="str">
        <f>IF(E10="","",IF(②選手情報入力!F17="男",1,2))</f>
        <v/>
      </c>
      <c r="J10" t="str">
        <f>IF(E10="","",IF(②選手情報入力!G17="","",②選手情報入力!G17))</f>
        <v/>
      </c>
      <c r="L10" t="str">
        <f t="shared" si="1"/>
        <v/>
      </c>
      <c r="M10" t="str">
        <f t="shared" si="2"/>
        <v/>
      </c>
      <c r="O10" t="str">
        <f>IF(E10="","",IF(②選手情報入力!H17="","",IF(I10=1,VLOOKUP(②選手情報入力!H17,種目情報!$A$4:$B$29,2,FALSE),VLOOKUP(②選手情報入力!H17,種目情報!$E$4:$F$24,2,FALSE))))</f>
        <v/>
      </c>
      <c r="P10" t="str">
        <f>IF(E10="","",IF(②選手情報入力!I17="","",②選手情報入力!I17))</f>
        <v/>
      </c>
      <c r="Q10" s="33" t="str">
        <f>IF(E10="","",IF(②選手情報入力!H17="","",0))</f>
        <v/>
      </c>
      <c r="R10" t="str">
        <f>IF(E10="","",IF(②選手情報入力!H17="","",IF(I10=1,VLOOKUP(②選手情報入力!H17,種目情報!$A$4:$C$29,3,FALSE),VLOOKUP(②選手情報入力!H17,種目情報!$E$4:$G$24,3,FALSE))))</f>
        <v/>
      </c>
      <c r="S10" t="str">
        <f>IF(E10="","",IF(②選手情報入力!J17="","",IF(I10=1,VLOOKUP(②選手情報入力!J17,種目情報!$A$4:$B$29,2,FALSE),VLOOKUP(②選手情報入力!J17,種目情報!$E$4:$F$24,2,FALSE))))</f>
        <v/>
      </c>
      <c r="T10" t="str">
        <f>IF(E10="","",IF(②選手情報入力!K17="","",②選手情報入力!K17))</f>
        <v/>
      </c>
      <c r="U10" s="33" t="str">
        <f>IF(E10="","",IF(②選手情報入力!J17="","",0))</f>
        <v/>
      </c>
      <c r="V10" t="str">
        <f>IF(E10="","",IF(②選手情報入力!J17="","",IF(I10=1,VLOOKUP(②選手情報入力!J17,種目情報!$A$4:$C$29,3,FALSE),VLOOKUP(②選手情報入力!J17,種目情報!$E$4:$G$24,3,FALSE))))</f>
        <v/>
      </c>
      <c r="W10" t="str">
        <f>IF(E10="","",IF(②選手情報入力!L17="","",IF(I10=1,VLOOKUP(②選手情報入力!L17,種目情報!$A$4:$B$29,2,FALSE),VLOOKUP(②選手情報入力!L17,種目情報!$E$4:$F$24,2,FALSE))))</f>
        <v/>
      </c>
      <c r="X10" t="str">
        <f>IF(E10="","",IF(②選手情報入力!M17="","",②選手情報入力!M17))</f>
        <v/>
      </c>
      <c r="Y10" s="33" t="str">
        <f>IF(E10="","",IF(②選手情報入力!L17="","",0))</f>
        <v/>
      </c>
      <c r="Z10" t="str">
        <f>IF(E10="","",IF(②選手情報入力!L17="","",IF(I10=1,VLOOKUP(②選手情報入力!L17,種目情報!$A$4:$C$29,3,FALSE),VLOOKUP(②選手情報入力!L17,種目情報!$E$4:$G$24,3,FALSE))))</f>
        <v/>
      </c>
      <c r="AA10" t="str">
        <f>IF(E10="","",IF(②選手情報入力!N17="","",IF(I10=1,種目情報!$J$4,種目情報!$J$6)))</f>
        <v/>
      </c>
      <c r="AB10" t="str">
        <f>IF(E10="","",IF(②選手情報入力!N17="","",IF(I10=1,IF(②選手情報入力!$N$4="","",②選手情報入力!$N$4),IF(②選手情報入力!$N$5="","",②選手情報入力!$N$5))))</f>
        <v/>
      </c>
      <c r="AC10" t="str">
        <f>IF(E10="","",IF(②選手情報入力!N17="","",0))</f>
        <v/>
      </c>
      <c r="AD10" t="str">
        <f>IF(E10="","",IF(②選手情報入力!N17="","",2))</f>
        <v/>
      </c>
      <c r="AE10" t="str">
        <f>IF(E10="","",IF(②選手情報入力!O17="","",IF(I10=1,種目情報!$J$5,種目情報!$J$7)))</f>
        <v/>
      </c>
      <c r="AF10" t="str">
        <f>IF(E10="","",IF(②選手情報入力!O17="","",IF(I10=1,IF(②選手情報入力!$O$4="","",②選手情報入力!$O$4),IF(②選手情報入力!$O$5="","",②選手情報入力!$O$5))))</f>
        <v/>
      </c>
      <c r="AG10" t="str">
        <f>IF(E10="","",IF(②選手情報入力!O17="","",0))</f>
        <v/>
      </c>
      <c r="AH10" t="str">
        <f>IF(E10="","",IF(②選手情報入力!O17="","",2))</f>
        <v/>
      </c>
    </row>
    <row r="11" spans="1:34">
      <c r="A11" t="str">
        <f>IF(E11="","",I11*1700600+①団体情報入力!$C$3*1001+②選手情報入力!A18)</f>
        <v/>
      </c>
      <c r="B11" t="str">
        <f>IF(E11="","",①団体情報入力!$C$3)</f>
        <v/>
      </c>
      <c r="D11" t="str">
        <f>IF(E11="","",①団体情報入力!$C$9)</f>
        <v/>
      </c>
      <c r="E11" t="str">
        <f>IF(②選手情報入力!B18="","",②選手情報入力!B18)</f>
        <v/>
      </c>
      <c r="F11" t="str">
        <f>IF(E11="","",②選手情報入力!C18)</f>
        <v/>
      </c>
      <c r="G11" t="str">
        <f>IF(E11="","",②選手情報入力!D18)</f>
        <v/>
      </c>
      <c r="H11" t="str">
        <f t="shared" si="0"/>
        <v/>
      </c>
      <c r="I11" t="str">
        <f>IF(E11="","",IF(②選手情報入力!F18="男",1,2))</f>
        <v/>
      </c>
      <c r="J11" t="str">
        <f>IF(E11="","",IF(②選手情報入力!G18="","",②選手情報入力!G18))</f>
        <v/>
      </c>
      <c r="L11" t="str">
        <f t="shared" si="1"/>
        <v/>
      </c>
      <c r="M11" t="str">
        <f t="shared" si="2"/>
        <v/>
      </c>
      <c r="O11" t="str">
        <f>IF(E11="","",IF(②選手情報入力!H18="","",IF(I11=1,VLOOKUP(②選手情報入力!H18,種目情報!$A$4:$B$29,2,FALSE),VLOOKUP(②選手情報入力!H18,種目情報!$E$4:$F$24,2,FALSE))))</f>
        <v/>
      </c>
      <c r="P11" t="str">
        <f>IF(E11="","",IF(②選手情報入力!I18="","",②選手情報入力!I18))</f>
        <v/>
      </c>
      <c r="Q11" s="33" t="str">
        <f>IF(E11="","",IF(②選手情報入力!H18="","",0))</f>
        <v/>
      </c>
      <c r="R11" t="str">
        <f>IF(E11="","",IF(②選手情報入力!H18="","",IF(I11=1,VLOOKUP(②選手情報入力!H18,種目情報!$A$4:$C$29,3,FALSE),VLOOKUP(②選手情報入力!H18,種目情報!$E$4:$G$24,3,FALSE))))</f>
        <v/>
      </c>
      <c r="S11" t="str">
        <f>IF(E11="","",IF(②選手情報入力!J18="","",IF(I11=1,VLOOKUP(②選手情報入力!J18,種目情報!$A$4:$B$29,2,FALSE),VLOOKUP(②選手情報入力!J18,種目情報!$E$4:$F$24,2,FALSE))))</f>
        <v/>
      </c>
      <c r="T11" t="str">
        <f>IF(E11="","",IF(②選手情報入力!K18="","",②選手情報入力!K18))</f>
        <v/>
      </c>
      <c r="U11" s="33" t="str">
        <f>IF(E11="","",IF(②選手情報入力!J18="","",0))</f>
        <v/>
      </c>
      <c r="V11" t="str">
        <f>IF(E11="","",IF(②選手情報入力!J18="","",IF(I11=1,VLOOKUP(②選手情報入力!J18,種目情報!$A$4:$C$29,3,FALSE),VLOOKUP(②選手情報入力!J18,種目情報!$E$4:$G$24,3,FALSE))))</f>
        <v/>
      </c>
      <c r="W11" t="str">
        <f>IF(E11="","",IF(②選手情報入力!L18="","",IF(I11=1,VLOOKUP(②選手情報入力!L18,種目情報!$A$4:$B$29,2,FALSE),VLOOKUP(②選手情報入力!L18,種目情報!$E$4:$F$24,2,FALSE))))</f>
        <v/>
      </c>
      <c r="X11" t="str">
        <f>IF(E11="","",IF(②選手情報入力!M18="","",②選手情報入力!M18))</f>
        <v/>
      </c>
      <c r="Y11" s="33" t="str">
        <f>IF(E11="","",IF(②選手情報入力!L18="","",0))</f>
        <v/>
      </c>
      <c r="Z11" t="str">
        <f>IF(E11="","",IF(②選手情報入力!L18="","",IF(I11=1,VLOOKUP(②選手情報入力!L18,種目情報!$A$4:$C$29,3,FALSE),VLOOKUP(②選手情報入力!L18,種目情報!$E$4:$G$24,3,FALSE))))</f>
        <v/>
      </c>
      <c r="AA11" t="str">
        <f>IF(E11="","",IF(②選手情報入力!N18="","",IF(I11=1,種目情報!$J$4,種目情報!$J$6)))</f>
        <v/>
      </c>
      <c r="AB11" t="str">
        <f>IF(E11="","",IF(②選手情報入力!N18="","",IF(I11=1,IF(②選手情報入力!$N$4="","",②選手情報入力!$N$4),IF(②選手情報入力!$N$5="","",②選手情報入力!$N$5))))</f>
        <v/>
      </c>
      <c r="AC11" t="str">
        <f>IF(E11="","",IF(②選手情報入力!N18="","",0))</f>
        <v/>
      </c>
      <c r="AD11" t="str">
        <f>IF(E11="","",IF(②選手情報入力!N18="","",2))</f>
        <v/>
      </c>
      <c r="AE11" t="str">
        <f>IF(E11="","",IF(②選手情報入力!O18="","",IF(I11=1,種目情報!$J$5,種目情報!$J$7)))</f>
        <v/>
      </c>
      <c r="AF11" t="str">
        <f>IF(E11="","",IF(②選手情報入力!O18="","",IF(I11=1,IF(②選手情報入力!$O$4="","",②選手情報入力!$O$4),IF(②選手情報入力!$O$5="","",②選手情報入力!$O$5))))</f>
        <v/>
      </c>
      <c r="AG11" t="str">
        <f>IF(E11="","",IF(②選手情報入力!O18="","",0))</f>
        <v/>
      </c>
      <c r="AH11" t="str">
        <f>IF(E11="","",IF(②選手情報入力!O18="","",2))</f>
        <v/>
      </c>
    </row>
    <row r="12" spans="1:34">
      <c r="A12" t="str">
        <f>IF(E12="","",I12*1700600+①団体情報入力!$C$3*1001+②選手情報入力!A19)</f>
        <v/>
      </c>
      <c r="B12" t="str">
        <f>IF(E12="","",①団体情報入力!$C$3)</f>
        <v/>
      </c>
      <c r="D12" t="str">
        <f>IF(E12="","",①団体情報入力!$C$9)</f>
        <v/>
      </c>
      <c r="E12" t="str">
        <f>IF(②選手情報入力!B19="","",②選手情報入力!B19)</f>
        <v/>
      </c>
      <c r="F12" t="str">
        <f>IF(E12="","",②選手情報入力!C19)</f>
        <v/>
      </c>
      <c r="G12" t="str">
        <f>IF(E12="","",②選手情報入力!D19)</f>
        <v/>
      </c>
      <c r="H12" t="str">
        <f t="shared" si="0"/>
        <v/>
      </c>
      <c r="I12" t="str">
        <f>IF(E12="","",IF(②選手情報入力!F19="男",1,2))</f>
        <v/>
      </c>
      <c r="J12" t="str">
        <f>IF(E12="","",IF(②選手情報入力!G19="","",②選手情報入力!G19))</f>
        <v/>
      </c>
      <c r="L12" t="str">
        <f t="shared" si="1"/>
        <v/>
      </c>
      <c r="M12" t="str">
        <f t="shared" si="2"/>
        <v/>
      </c>
      <c r="O12" t="str">
        <f>IF(E12="","",IF(②選手情報入力!H19="","",IF(I12=1,VLOOKUP(②選手情報入力!H19,種目情報!$A$4:$B$29,2,FALSE),VLOOKUP(②選手情報入力!H19,種目情報!$E$4:$F$24,2,FALSE))))</f>
        <v/>
      </c>
      <c r="P12" t="str">
        <f>IF(E12="","",IF(②選手情報入力!I19="","",②選手情報入力!I19))</f>
        <v/>
      </c>
      <c r="Q12" s="33" t="str">
        <f>IF(E12="","",IF(②選手情報入力!H19="","",0))</f>
        <v/>
      </c>
      <c r="R12" t="str">
        <f>IF(E12="","",IF(②選手情報入力!H19="","",IF(I12=1,VLOOKUP(②選手情報入力!H19,種目情報!$A$4:$C$29,3,FALSE),VLOOKUP(②選手情報入力!H19,種目情報!$E$4:$G$24,3,FALSE))))</f>
        <v/>
      </c>
      <c r="S12" t="str">
        <f>IF(E12="","",IF(②選手情報入力!J19="","",IF(I12=1,VLOOKUP(②選手情報入力!J19,種目情報!$A$4:$B$29,2,FALSE),VLOOKUP(②選手情報入力!J19,種目情報!$E$4:$F$24,2,FALSE))))</f>
        <v/>
      </c>
      <c r="T12" t="str">
        <f>IF(E12="","",IF(②選手情報入力!K19="","",②選手情報入力!K19))</f>
        <v/>
      </c>
      <c r="U12" s="33" t="str">
        <f>IF(E12="","",IF(②選手情報入力!J19="","",0))</f>
        <v/>
      </c>
      <c r="V12" t="str">
        <f>IF(E12="","",IF(②選手情報入力!J19="","",IF(I12=1,VLOOKUP(②選手情報入力!J19,種目情報!$A$4:$C$29,3,FALSE),VLOOKUP(②選手情報入力!J19,種目情報!$E$4:$G$24,3,FALSE))))</f>
        <v/>
      </c>
      <c r="W12" t="str">
        <f>IF(E12="","",IF(②選手情報入力!L19="","",IF(I12=1,VLOOKUP(②選手情報入力!L19,種目情報!$A$4:$B$29,2,FALSE),VLOOKUP(②選手情報入力!L19,種目情報!$E$4:$F$24,2,FALSE))))</f>
        <v/>
      </c>
      <c r="X12" t="str">
        <f>IF(E12="","",IF(②選手情報入力!M19="","",②選手情報入力!M19))</f>
        <v/>
      </c>
      <c r="Y12" s="33" t="str">
        <f>IF(E12="","",IF(②選手情報入力!L19="","",0))</f>
        <v/>
      </c>
      <c r="Z12" t="str">
        <f>IF(E12="","",IF(②選手情報入力!L19="","",IF(I12=1,VLOOKUP(②選手情報入力!L19,種目情報!$A$4:$C$29,3,FALSE),VLOOKUP(②選手情報入力!L19,種目情報!$E$4:$G$24,3,FALSE))))</f>
        <v/>
      </c>
      <c r="AA12" t="str">
        <f>IF(E12="","",IF(②選手情報入力!N19="","",IF(I12=1,種目情報!$J$4,種目情報!$J$6)))</f>
        <v/>
      </c>
      <c r="AB12" t="str">
        <f>IF(E12="","",IF(②選手情報入力!N19="","",IF(I12=1,IF(②選手情報入力!$N$4="","",②選手情報入力!$N$4),IF(②選手情報入力!$N$5="","",②選手情報入力!$N$5))))</f>
        <v/>
      </c>
      <c r="AC12" t="str">
        <f>IF(E12="","",IF(②選手情報入力!N19="","",0))</f>
        <v/>
      </c>
      <c r="AD12" t="str">
        <f>IF(E12="","",IF(②選手情報入力!N19="","",2))</f>
        <v/>
      </c>
      <c r="AE12" t="str">
        <f>IF(E12="","",IF(②選手情報入力!O19="","",IF(I12=1,種目情報!$J$5,種目情報!$J$7)))</f>
        <v/>
      </c>
      <c r="AF12" t="str">
        <f>IF(E12="","",IF(②選手情報入力!O19="","",IF(I12=1,IF(②選手情報入力!$O$4="","",②選手情報入力!$O$4),IF(②選手情報入力!$O$5="","",②選手情報入力!$O$5))))</f>
        <v/>
      </c>
      <c r="AG12" t="str">
        <f>IF(E12="","",IF(②選手情報入力!O19="","",0))</f>
        <v/>
      </c>
      <c r="AH12" t="str">
        <f>IF(E12="","",IF(②選手情報入力!O19="","",2))</f>
        <v/>
      </c>
    </row>
    <row r="13" spans="1:34">
      <c r="A13" t="str">
        <f>IF(E13="","",I13*1700600+①団体情報入力!$C$3*1001+②選手情報入力!A20)</f>
        <v/>
      </c>
      <c r="B13" t="str">
        <f>IF(E13="","",①団体情報入力!$C$3)</f>
        <v/>
      </c>
      <c r="D13" t="str">
        <f>IF(E13="","",①団体情報入力!$C$9)</f>
        <v/>
      </c>
      <c r="E13" t="str">
        <f>IF(②選手情報入力!B20="","",②選手情報入力!B20)</f>
        <v/>
      </c>
      <c r="F13" t="str">
        <f>IF(E13="","",②選手情報入力!C20)</f>
        <v/>
      </c>
      <c r="G13" t="str">
        <f>IF(E13="","",②選手情報入力!D20)</f>
        <v/>
      </c>
      <c r="H13" t="str">
        <f t="shared" si="0"/>
        <v/>
      </c>
      <c r="I13" t="str">
        <f>IF(E13="","",IF(②選手情報入力!F20="男",1,2))</f>
        <v/>
      </c>
      <c r="J13" t="str">
        <f>IF(E13="","",IF(②選手情報入力!G20="","",②選手情報入力!G20))</f>
        <v/>
      </c>
      <c r="L13" t="str">
        <f t="shared" si="1"/>
        <v/>
      </c>
      <c r="M13" t="str">
        <f t="shared" si="2"/>
        <v/>
      </c>
      <c r="O13" t="str">
        <f>IF(E13="","",IF(②選手情報入力!H20="","",IF(I13=1,VLOOKUP(②選手情報入力!H20,種目情報!$A$4:$B$29,2,FALSE),VLOOKUP(②選手情報入力!H20,種目情報!$E$4:$F$24,2,FALSE))))</f>
        <v/>
      </c>
      <c r="P13" t="str">
        <f>IF(E13="","",IF(②選手情報入力!I20="","",②選手情報入力!I20))</f>
        <v/>
      </c>
      <c r="Q13" s="33" t="str">
        <f>IF(E13="","",IF(②選手情報入力!H20="","",0))</f>
        <v/>
      </c>
      <c r="R13" t="str">
        <f>IF(E13="","",IF(②選手情報入力!H20="","",IF(I13=1,VLOOKUP(②選手情報入力!H20,種目情報!$A$4:$C$29,3,FALSE),VLOOKUP(②選手情報入力!H20,種目情報!$E$4:$G$24,3,FALSE))))</f>
        <v/>
      </c>
      <c r="S13" t="str">
        <f>IF(E13="","",IF(②選手情報入力!J20="","",IF(I13=1,VLOOKUP(②選手情報入力!J20,種目情報!$A$4:$B$29,2,FALSE),VLOOKUP(②選手情報入力!J20,種目情報!$E$4:$F$24,2,FALSE))))</f>
        <v/>
      </c>
      <c r="T13" t="str">
        <f>IF(E13="","",IF(②選手情報入力!K20="","",②選手情報入力!K20))</f>
        <v/>
      </c>
      <c r="U13" s="33" t="str">
        <f>IF(E13="","",IF(②選手情報入力!J20="","",0))</f>
        <v/>
      </c>
      <c r="V13" t="str">
        <f>IF(E13="","",IF(②選手情報入力!J20="","",IF(I13=1,VLOOKUP(②選手情報入力!J20,種目情報!$A$4:$C$29,3,FALSE),VLOOKUP(②選手情報入力!J20,種目情報!$E$4:$G$24,3,FALSE))))</f>
        <v/>
      </c>
      <c r="W13" t="str">
        <f>IF(E13="","",IF(②選手情報入力!L20="","",IF(I13=1,VLOOKUP(②選手情報入力!L20,種目情報!$A$4:$B$29,2,FALSE),VLOOKUP(②選手情報入力!L20,種目情報!$E$4:$F$24,2,FALSE))))</f>
        <v/>
      </c>
      <c r="X13" t="str">
        <f>IF(E13="","",IF(②選手情報入力!M20="","",②選手情報入力!M20))</f>
        <v/>
      </c>
      <c r="Y13" s="33" t="str">
        <f>IF(E13="","",IF(②選手情報入力!L20="","",0))</f>
        <v/>
      </c>
      <c r="Z13" t="str">
        <f>IF(E13="","",IF(②選手情報入力!L20="","",IF(I13=1,VLOOKUP(②選手情報入力!L20,種目情報!$A$4:$C$29,3,FALSE),VLOOKUP(②選手情報入力!L20,種目情報!$E$4:$G$24,3,FALSE))))</f>
        <v/>
      </c>
      <c r="AA13" t="str">
        <f>IF(E13="","",IF(②選手情報入力!N20="","",IF(I13=1,種目情報!$J$4,種目情報!$J$6)))</f>
        <v/>
      </c>
      <c r="AB13" t="str">
        <f>IF(E13="","",IF(②選手情報入力!N20="","",IF(I13=1,IF(②選手情報入力!$N$4="","",②選手情報入力!$N$4),IF(②選手情報入力!$N$5="","",②選手情報入力!$N$5))))</f>
        <v/>
      </c>
      <c r="AC13" t="str">
        <f>IF(E13="","",IF(②選手情報入力!N20="","",0))</f>
        <v/>
      </c>
      <c r="AD13" t="str">
        <f>IF(E13="","",IF(②選手情報入力!N20="","",2))</f>
        <v/>
      </c>
      <c r="AE13" t="str">
        <f>IF(E13="","",IF(②選手情報入力!O20="","",IF(I13=1,種目情報!$J$5,種目情報!$J$7)))</f>
        <v/>
      </c>
      <c r="AF13" t="str">
        <f>IF(E13="","",IF(②選手情報入力!O20="","",IF(I13=1,IF(②選手情報入力!$O$4="","",②選手情報入力!$O$4),IF(②選手情報入力!$O$5="","",②選手情報入力!$O$5))))</f>
        <v/>
      </c>
      <c r="AG13" t="str">
        <f>IF(E13="","",IF(②選手情報入力!O20="","",0))</f>
        <v/>
      </c>
      <c r="AH13" t="str">
        <f>IF(E13="","",IF(②選手情報入力!O20="","",2))</f>
        <v/>
      </c>
    </row>
    <row r="14" spans="1:34">
      <c r="A14" t="str">
        <f>IF(E14="","",I14*1700600+①団体情報入力!$C$3*1001+②選手情報入力!A21)</f>
        <v/>
      </c>
      <c r="B14" t="str">
        <f>IF(E14="","",①団体情報入力!$C$3)</f>
        <v/>
      </c>
      <c r="D14" t="str">
        <f>IF(E14="","",①団体情報入力!$C$9)</f>
        <v/>
      </c>
      <c r="E14" t="str">
        <f>IF(②選手情報入力!B21="","",②選手情報入力!B21)</f>
        <v/>
      </c>
      <c r="F14" t="str">
        <f>IF(E14="","",②選手情報入力!C21)</f>
        <v/>
      </c>
      <c r="G14" t="str">
        <f>IF(E14="","",②選手情報入力!D21)</f>
        <v/>
      </c>
      <c r="H14" t="str">
        <f t="shared" si="0"/>
        <v/>
      </c>
      <c r="I14" t="str">
        <f>IF(E14="","",IF(②選手情報入力!F21="男",1,2))</f>
        <v/>
      </c>
      <c r="J14" t="str">
        <f>IF(E14="","",IF(②選手情報入力!G21="","",②選手情報入力!G21))</f>
        <v/>
      </c>
      <c r="L14" t="str">
        <f t="shared" si="1"/>
        <v/>
      </c>
      <c r="M14" t="str">
        <f t="shared" si="2"/>
        <v/>
      </c>
      <c r="O14" t="str">
        <f>IF(E14="","",IF(②選手情報入力!H21="","",IF(I14=1,VLOOKUP(②選手情報入力!H21,種目情報!$A$4:$B$29,2,FALSE),VLOOKUP(②選手情報入力!H21,種目情報!$E$4:$F$24,2,FALSE))))</f>
        <v/>
      </c>
      <c r="P14" t="str">
        <f>IF(E14="","",IF(②選手情報入力!I21="","",②選手情報入力!I21))</f>
        <v/>
      </c>
      <c r="Q14" s="33" t="str">
        <f>IF(E14="","",IF(②選手情報入力!H21="","",0))</f>
        <v/>
      </c>
      <c r="R14" t="str">
        <f>IF(E14="","",IF(②選手情報入力!H21="","",IF(I14=1,VLOOKUP(②選手情報入力!H21,種目情報!$A$4:$C$29,3,FALSE),VLOOKUP(②選手情報入力!H21,種目情報!$E$4:$G$24,3,FALSE))))</f>
        <v/>
      </c>
      <c r="S14" t="str">
        <f>IF(E14="","",IF(②選手情報入力!J21="","",IF(I14=1,VLOOKUP(②選手情報入力!J21,種目情報!$A$4:$B$29,2,FALSE),VLOOKUP(②選手情報入力!J21,種目情報!$E$4:$F$24,2,FALSE))))</f>
        <v/>
      </c>
      <c r="T14" t="str">
        <f>IF(E14="","",IF(②選手情報入力!K21="","",②選手情報入力!K21))</f>
        <v/>
      </c>
      <c r="U14" s="33" t="str">
        <f>IF(E14="","",IF(②選手情報入力!J21="","",0))</f>
        <v/>
      </c>
      <c r="V14" t="str">
        <f>IF(E14="","",IF(②選手情報入力!J21="","",IF(I14=1,VLOOKUP(②選手情報入力!J21,種目情報!$A$4:$C$29,3,FALSE),VLOOKUP(②選手情報入力!J21,種目情報!$E$4:$G$24,3,FALSE))))</f>
        <v/>
      </c>
      <c r="W14" t="str">
        <f>IF(E14="","",IF(②選手情報入力!L21="","",IF(I14=1,VLOOKUP(②選手情報入力!L21,種目情報!$A$4:$B$29,2,FALSE),VLOOKUP(②選手情報入力!L21,種目情報!$E$4:$F$24,2,FALSE))))</f>
        <v/>
      </c>
      <c r="X14" t="str">
        <f>IF(E14="","",IF(②選手情報入力!M21="","",②選手情報入力!M21))</f>
        <v/>
      </c>
      <c r="Y14" s="33" t="str">
        <f>IF(E14="","",IF(②選手情報入力!L21="","",0))</f>
        <v/>
      </c>
      <c r="Z14" t="str">
        <f>IF(E14="","",IF(②選手情報入力!L21="","",IF(I14=1,VLOOKUP(②選手情報入力!L21,種目情報!$A$4:$C$29,3,FALSE),VLOOKUP(②選手情報入力!L21,種目情報!$E$4:$G$24,3,FALSE))))</f>
        <v/>
      </c>
      <c r="AA14" t="str">
        <f>IF(E14="","",IF(②選手情報入力!N21="","",IF(I14=1,種目情報!$J$4,種目情報!$J$6)))</f>
        <v/>
      </c>
      <c r="AB14" t="str">
        <f>IF(E14="","",IF(②選手情報入力!N21="","",IF(I14=1,IF(②選手情報入力!$N$4="","",②選手情報入力!$N$4),IF(②選手情報入力!$N$5="","",②選手情報入力!$N$5))))</f>
        <v/>
      </c>
      <c r="AC14" t="str">
        <f>IF(E14="","",IF(②選手情報入力!N21="","",0))</f>
        <v/>
      </c>
      <c r="AD14" t="str">
        <f>IF(E14="","",IF(②選手情報入力!N21="","",2))</f>
        <v/>
      </c>
      <c r="AE14" t="str">
        <f>IF(E14="","",IF(②選手情報入力!O21="","",IF(I14=1,種目情報!$J$5,種目情報!$J$7)))</f>
        <v/>
      </c>
      <c r="AF14" t="str">
        <f>IF(E14="","",IF(②選手情報入力!O21="","",IF(I14=1,IF(②選手情報入力!$O$4="","",②選手情報入力!$O$4),IF(②選手情報入力!$O$5="","",②選手情報入力!$O$5))))</f>
        <v/>
      </c>
      <c r="AG14" t="str">
        <f>IF(E14="","",IF(②選手情報入力!O21="","",0))</f>
        <v/>
      </c>
      <c r="AH14" t="str">
        <f>IF(E14="","",IF(②選手情報入力!O21="","",2))</f>
        <v/>
      </c>
    </row>
    <row r="15" spans="1:34">
      <c r="A15" t="str">
        <f>IF(E15="","",I15*1700600+①団体情報入力!$C$3*1001+②選手情報入力!A22)</f>
        <v/>
      </c>
      <c r="B15" t="str">
        <f>IF(E15="","",①団体情報入力!$C$3)</f>
        <v/>
      </c>
      <c r="D15" t="str">
        <f>IF(E15="","",①団体情報入力!$C$9)</f>
        <v/>
      </c>
      <c r="E15" t="str">
        <f>IF(②選手情報入力!B22="","",②選手情報入力!B22)</f>
        <v/>
      </c>
      <c r="F15" t="str">
        <f>IF(E15="","",②選手情報入力!C22)</f>
        <v/>
      </c>
      <c r="G15" t="str">
        <f>IF(E15="","",②選手情報入力!D22)</f>
        <v/>
      </c>
      <c r="H15" t="str">
        <f t="shared" si="0"/>
        <v/>
      </c>
      <c r="I15" t="str">
        <f>IF(E15="","",IF(②選手情報入力!F22="男",1,2))</f>
        <v/>
      </c>
      <c r="J15" t="str">
        <f>IF(E15="","",IF(②選手情報入力!G22="","",②選手情報入力!G22))</f>
        <v/>
      </c>
      <c r="L15" t="str">
        <f t="shared" si="1"/>
        <v/>
      </c>
      <c r="M15" t="str">
        <f t="shared" si="2"/>
        <v/>
      </c>
      <c r="O15" t="str">
        <f>IF(E15="","",IF(②選手情報入力!H22="","",IF(I15=1,VLOOKUP(②選手情報入力!H22,種目情報!$A$4:$B$29,2,FALSE),VLOOKUP(②選手情報入力!H22,種目情報!$E$4:$F$24,2,FALSE))))</f>
        <v/>
      </c>
      <c r="P15" t="str">
        <f>IF(E15="","",IF(②選手情報入力!I22="","",②選手情報入力!I22))</f>
        <v/>
      </c>
      <c r="Q15" s="33" t="str">
        <f>IF(E15="","",IF(②選手情報入力!H22="","",0))</f>
        <v/>
      </c>
      <c r="R15" t="str">
        <f>IF(E15="","",IF(②選手情報入力!H22="","",IF(I15=1,VLOOKUP(②選手情報入力!H22,種目情報!$A$4:$C$29,3,FALSE),VLOOKUP(②選手情報入力!H22,種目情報!$E$4:$G$24,3,FALSE))))</f>
        <v/>
      </c>
      <c r="S15" t="str">
        <f>IF(E15="","",IF(②選手情報入力!J22="","",IF(I15=1,VLOOKUP(②選手情報入力!J22,種目情報!$A$4:$B$29,2,FALSE),VLOOKUP(②選手情報入力!J22,種目情報!$E$4:$F$24,2,FALSE))))</f>
        <v/>
      </c>
      <c r="T15" t="str">
        <f>IF(E15="","",IF(②選手情報入力!K22="","",②選手情報入力!K22))</f>
        <v/>
      </c>
      <c r="U15" s="33" t="str">
        <f>IF(E15="","",IF(②選手情報入力!J22="","",0))</f>
        <v/>
      </c>
      <c r="V15" t="str">
        <f>IF(E15="","",IF(②選手情報入力!J22="","",IF(I15=1,VLOOKUP(②選手情報入力!J22,種目情報!$A$4:$C$29,3,FALSE),VLOOKUP(②選手情報入力!J22,種目情報!$E$4:$G$24,3,FALSE))))</f>
        <v/>
      </c>
      <c r="W15" t="str">
        <f>IF(E15="","",IF(②選手情報入力!L22="","",IF(I15=1,VLOOKUP(②選手情報入力!L22,種目情報!$A$4:$B$29,2,FALSE),VLOOKUP(②選手情報入力!L22,種目情報!$E$4:$F$24,2,FALSE))))</f>
        <v/>
      </c>
      <c r="X15" t="str">
        <f>IF(E15="","",IF(②選手情報入力!M22="","",②選手情報入力!M22))</f>
        <v/>
      </c>
      <c r="Y15" s="33" t="str">
        <f>IF(E15="","",IF(②選手情報入力!L22="","",0))</f>
        <v/>
      </c>
      <c r="Z15" t="str">
        <f>IF(E15="","",IF(②選手情報入力!L22="","",IF(I15=1,VLOOKUP(②選手情報入力!L22,種目情報!$A$4:$C$29,3,FALSE),VLOOKUP(②選手情報入力!L22,種目情報!$E$4:$G$24,3,FALSE))))</f>
        <v/>
      </c>
      <c r="AA15" t="str">
        <f>IF(E15="","",IF(②選手情報入力!N22="","",IF(I15=1,種目情報!$J$4,種目情報!$J$6)))</f>
        <v/>
      </c>
      <c r="AB15" t="str">
        <f>IF(E15="","",IF(②選手情報入力!N22="","",IF(I15=1,IF(②選手情報入力!$N$4="","",②選手情報入力!$N$4),IF(②選手情報入力!$N$5="","",②選手情報入力!$N$5))))</f>
        <v/>
      </c>
      <c r="AC15" t="str">
        <f>IF(E15="","",IF(②選手情報入力!N22="","",0))</f>
        <v/>
      </c>
      <c r="AD15" t="str">
        <f>IF(E15="","",IF(②選手情報入力!N22="","",2))</f>
        <v/>
      </c>
      <c r="AE15" t="str">
        <f>IF(E15="","",IF(②選手情報入力!O22="","",IF(I15=1,種目情報!$J$5,種目情報!$J$7)))</f>
        <v/>
      </c>
      <c r="AF15" t="str">
        <f>IF(E15="","",IF(②選手情報入力!O22="","",IF(I15=1,IF(②選手情報入力!$O$4="","",②選手情報入力!$O$4),IF(②選手情報入力!$O$5="","",②選手情報入力!$O$5))))</f>
        <v/>
      </c>
      <c r="AG15" t="str">
        <f>IF(E15="","",IF(②選手情報入力!O22="","",0))</f>
        <v/>
      </c>
      <c r="AH15" t="str">
        <f>IF(E15="","",IF(②選手情報入力!O22="","",2))</f>
        <v/>
      </c>
    </row>
    <row r="16" spans="1:34">
      <c r="A16" t="str">
        <f>IF(E16="","",I16*1700600+①団体情報入力!$C$3*1001+②選手情報入力!A23)</f>
        <v/>
      </c>
      <c r="B16" t="str">
        <f>IF(E16="","",①団体情報入力!$C$3)</f>
        <v/>
      </c>
      <c r="D16" t="str">
        <f>IF(E16="","",①団体情報入力!$C$9)</f>
        <v/>
      </c>
      <c r="E16" t="str">
        <f>IF(②選手情報入力!B23="","",②選手情報入力!B23)</f>
        <v/>
      </c>
      <c r="F16" t="str">
        <f>IF(E16="","",②選手情報入力!C23)</f>
        <v/>
      </c>
      <c r="G16" t="str">
        <f>IF(E16="","",②選手情報入力!D23)</f>
        <v/>
      </c>
      <c r="H16" t="str">
        <f t="shared" si="0"/>
        <v/>
      </c>
      <c r="I16" t="str">
        <f>IF(E16="","",IF(②選手情報入力!F23="男",1,2))</f>
        <v/>
      </c>
      <c r="J16" t="str">
        <f>IF(E16="","",IF(②選手情報入力!G23="","",②選手情報入力!G23))</f>
        <v/>
      </c>
      <c r="L16" t="str">
        <f t="shared" si="1"/>
        <v/>
      </c>
      <c r="M16" t="str">
        <f t="shared" si="2"/>
        <v/>
      </c>
      <c r="O16" t="str">
        <f>IF(E16="","",IF(②選手情報入力!H23="","",IF(I16=1,VLOOKUP(②選手情報入力!H23,種目情報!$A$4:$B$29,2,FALSE),VLOOKUP(②選手情報入力!H23,種目情報!$E$4:$F$24,2,FALSE))))</f>
        <v/>
      </c>
      <c r="P16" t="str">
        <f>IF(E16="","",IF(②選手情報入力!I23="","",②選手情報入力!I23))</f>
        <v/>
      </c>
      <c r="Q16" s="33" t="str">
        <f>IF(E16="","",IF(②選手情報入力!H23="","",0))</f>
        <v/>
      </c>
      <c r="R16" t="str">
        <f>IF(E16="","",IF(②選手情報入力!H23="","",IF(I16=1,VLOOKUP(②選手情報入力!H23,種目情報!$A$4:$C$29,3,FALSE),VLOOKUP(②選手情報入力!H23,種目情報!$E$4:$G$24,3,FALSE))))</f>
        <v/>
      </c>
      <c r="S16" t="str">
        <f>IF(E16="","",IF(②選手情報入力!J23="","",IF(I16=1,VLOOKUP(②選手情報入力!J23,種目情報!$A$4:$B$29,2,FALSE),VLOOKUP(②選手情報入力!J23,種目情報!$E$4:$F$24,2,FALSE))))</f>
        <v/>
      </c>
      <c r="T16" t="str">
        <f>IF(E16="","",IF(②選手情報入力!K23="","",②選手情報入力!K23))</f>
        <v/>
      </c>
      <c r="U16" s="33" t="str">
        <f>IF(E16="","",IF(②選手情報入力!J23="","",0))</f>
        <v/>
      </c>
      <c r="V16" t="str">
        <f>IF(E16="","",IF(②選手情報入力!J23="","",IF(I16=1,VLOOKUP(②選手情報入力!J23,種目情報!$A$4:$C$29,3,FALSE),VLOOKUP(②選手情報入力!J23,種目情報!$E$4:$G$24,3,FALSE))))</f>
        <v/>
      </c>
      <c r="W16" t="str">
        <f>IF(E16="","",IF(②選手情報入力!L23="","",IF(I16=1,VLOOKUP(②選手情報入力!L23,種目情報!$A$4:$B$29,2,FALSE),VLOOKUP(②選手情報入力!L23,種目情報!$E$4:$F$24,2,FALSE))))</f>
        <v/>
      </c>
      <c r="X16" t="str">
        <f>IF(E16="","",IF(②選手情報入力!M23="","",②選手情報入力!M23))</f>
        <v/>
      </c>
      <c r="Y16" s="33" t="str">
        <f>IF(E16="","",IF(②選手情報入力!L23="","",0))</f>
        <v/>
      </c>
      <c r="Z16" t="str">
        <f>IF(E16="","",IF(②選手情報入力!L23="","",IF(I16=1,VLOOKUP(②選手情報入力!L23,種目情報!$A$4:$C$29,3,FALSE),VLOOKUP(②選手情報入力!L23,種目情報!$E$4:$G$24,3,FALSE))))</f>
        <v/>
      </c>
      <c r="AA16" t="str">
        <f>IF(E16="","",IF(②選手情報入力!N23="","",IF(I16=1,種目情報!$J$4,種目情報!$J$6)))</f>
        <v/>
      </c>
      <c r="AB16" t="str">
        <f>IF(E16="","",IF(②選手情報入力!N23="","",IF(I16=1,IF(②選手情報入力!$N$4="","",②選手情報入力!$N$4),IF(②選手情報入力!$N$5="","",②選手情報入力!$N$5))))</f>
        <v/>
      </c>
      <c r="AC16" t="str">
        <f>IF(E16="","",IF(②選手情報入力!N23="","",0))</f>
        <v/>
      </c>
      <c r="AD16" t="str">
        <f>IF(E16="","",IF(②選手情報入力!N23="","",2))</f>
        <v/>
      </c>
      <c r="AE16" t="str">
        <f>IF(E16="","",IF(②選手情報入力!O23="","",IF(I16=1,種目情報!$J$5,種目情報!$J$7)))</f>
        <v/>
      </c>
      <c r="AF16" t="str">
        <f>IF(E16="","",IF(②選手情報入力!O23="","",IF(I16=1,IF(②選手情報入力!$O$4="","",②選手情報入力!$O$4),IF(②選手情報入力!$O$5="","",②選手情報入力!$O$5))))</f>
        <v/>
      </c>
      <c r="AG16" t="str">
        <f>IF(E16="","",IF(②選手情報入力!O23="","",0))</f>
        <v/>
      </c>
      <c r="AH16" t="str">
        <f>IF(E16="","",IF(②選手情報入力!O23="","",2))</f>
        <v/>
      </c>
    </row>
    <row r="17" spans="1:34">
      <c r="A17" t="str">
        <f>IF(E17="","",I17*1700600+①団体情報入力!$C$3*1001+②選手情報入力!A24)</f>
        <v/>
      </c>
      <c r="B17" t="str">
        <f>IF(E17="","",①団体情報入力!$C$3)</f>
        <v/>
      </c>
      <c r="D17" t="str">
        <f>IF(E17="","",①団体情報入力!$C$9)</f>
        <v/>
      </c>
      <c r="E17" t="str">
        <f>IF(②選手情報入力!B24="","",②選手情報入力!B24)</f>
        <v/>
      </c>
      <c r="F17" t="str">
        <f>IF(E17="","",②選手情報入力!C24)</f>
        <v/>
      </c>
      <c r="G17" t="str">
        <f>IF(E17="","",②選手情報入力!D24)</f>
        <v/>
      </c>
      <c r="H17" t="str">
        <f t="shared" si="0"/>
        <v/>
      </c>
      <c r="I17" t="str">
        <f>IF(E17="","",IF(②選手情報入力!F24="男",1,2))</f>
        <v/>
      </c>
      <c r="J17" t="str">
        <f>IF(E17="","",IF(②選手情報入力!G24="","",②選手情報入力!G24))</f>
        <v/>
      </c>
      <c r="L17" t="str">
        <f t="shared" si="1"/>
        <v/>
      </c>
      <c r="M17" t="str">
        <f t="shared" si="2"/>
        <v/>
      </c>
      <c r="O17" t="str">
        <f>IF(E17="","",IF(②選手情報入力!H24="","",IF(I17=1,VLOOKUP(②選手情報入力!H24,種目情報!$A$4:$B$29,2,FALSE),VLOOKUP(②選手情報入力!H24,種目情報!$E$4:$F$24,2,FALSE))))</f>
        <v/>
      </c>
      <c r="P17" t="str">
        <f>IF(E17="","",IF(②選手情報入力!I24="","",②選手情報入力!I24))</f>
        <v/>
      </c>
      <c r="Q17" s="33" t="str">
        <f>IF(E17="","",IF(②選手情報入力!H24="","",0))</f>
        <v/>
      </c>
      <c r="R17" t="str">
        <f>IF(E17="","",IF(②選手情報入力!H24="","",IF(I17=1,VLOOKUP(②選手情報入力!H24,種目情報!$A$4:$C$29,3,FALSE),VLOOKUP(②選手情報入力!H24,種目情報!$E$4:$G$24,3,FALSE))))</f>
        <v/>
      </c>
      <c r="S17" t="str">
        <f>IF(E17="","",IF(②選手情報入力!J24="","",IF(I17=1,VLOOKUP(②選手情報入力!J24,種目情報!$A$4:$B$29,2,FALSE),VLOOKUP(②選手情報入力!J24,種目情報!$E$4:$F$24,2,FALSE))))</f>
        <v/>
      </c>
      <c r="T17" t="str">
        <f>IF(E17="","",IF(②選手情報入力!K24="","",②選手情報入力!K24))</f>
        <v/>
      </c>
      <c r="U17" s="33" t="str">
        <f>IF(E17="","",IF(②選手情報入力!J24="","",0))</f>
        <v/>
      </c>
      <c r="V17" t="str">
        <f>IF(E17="","",IF(②選手情報入力!J24="","",IF(I17=1,VLOOKUP(②選手情報入力!J24,種目情報!$A$4:$C$29,3,FALSE),VLOOKUP(②選手情報入力!J24,種目情報!$E$4:$G$24,3,FALSE))))</f>
        <v/>
      </c>
      <c r="W17" t="str">
        <f>IF(E17="","",IF(②選手情報入力!L24="","",IF(I17=1,VLOOKUP(②選手情報入力!L24,種目情報!$A$4:$B$29,2,FALSE),VLOOKUP(②選手情報入力!L24,種目情報!$E$4:$F$24,2,FALSE))))</f>
        <v/>
      </c>
      <c r="X17" t="str">
        <f>IF(E17="","",IF(②選手情報入力!M24="","",②選手情報入力!M24))</f>
        <v/>
      </c>
      <c r="Y17" s="33" t="str">
        <f>IF(E17="","",IF(②選手情報入力!L24="","",0))</f>
        <v/>
      </c>
      <c r="Z17" t="str">
        <f>IF(E17="","",IF(②選手情報入力!L24="","",IF(I17=1,VLOOKUP(②選手情報入力!L24,種目情報!$A$4:$C$29,3,FALSE),VLOOKUP(②選手情報入力!L24,種目情報!$E$4:$G$24,3,FALSE))))</f>
        <v/>
      </c>
      <c r="AA17" t="str">
        <f>IF(E17="","",IF(②選手情報入力!N24="","",IF(I17=1,種目情報!$J$4,種目情報!$J$6)))</f>
        <v/>
      </c>
      <c r="AB17" t="str">
        <f>IF(E17="","",IF(②選手情報入力!N24="","",IF(I17=1,IF(②選手情報入力!$N$4="","",②選手情報入力!$N$4),IF(②選手情報入力!$N$5="","",②選手情報入力!$N$5))))</f>
        <v/>
      </c>
      <c r="AC17" t="str">
        <f>IF(E17="","",IF(②選手情報入力!N24="","",0))</f>
        <v/>
      </c>
      <c r="AD17" t="str">
        <f>IF(E17="","",IF(②選手情報入力!N24="","",2))</f>
        <v/>
      </c>
      <c r="AE17" t="str">
        <f>IF(E17="","",IF(②選手情報入力!O24="","",IF(I17=1,種目情報!$J$5,種目情報!$J$7)))</f>
        <v/>
      </c>
      <c r="AF17" t="str">
        <f>IF(E17="","",IF(②選手情報入力!O24="","",IF(I17=1,IF(②選手情報入力!$O$4="","",②選手情報入力!$O$4),IF(②選手情報入力!$O$5="","",②選手情報入力!$O$5))))</f>
        <v/>
      </c>
      <c r="AG17" t="str">
        <f>IF(E17="","",IF(②選手情報入力!O24="","",0))</f>
        <v/>
      </c>
      <c r="AH17" t="str">
        <f>IF(E17="","",IF(②選手情報入力!O24="","",2))</f>
        <v/>
      </c>
    </row>
    <row r="18" spans="1:34">
      <c r="A18" t="str">
        <f>IF(E18="","",I18*1700600+①団体情報入力!$C$3*1001+②選手情報入力!A25)</f>
        <v/>
      </c>
      <c r="B18" t="str">
        <f>IF(E18="","",①団体情報入力!$C$3)</f>
        <v/>
      </c>
      <c r="D18" t="str">
        <f>IF(E18="","",①団体情報入力!$C$9)</f>
        <v/>
      </c>
      <c r="E18" t="str">
        <f>IF(②選手情報入力!B25="","",②選手情報入力!B25)</f>
        <v/>
      </c>
      <c r="F18" t="str">
        <f>IF(E18="","",②選手情報入力!C25)</f>
        <v/>
      </c>
      <c r="G18" t="str">
        <f>IF(E18="","",②選手情報入力!D25)</f>
        <v/>
      </c>
      <c r="H18" t="str">
        <f t="shared" si="0"/>
        <v/>
      </c>
      <c r="I18" t="str">
        <f>IF(E18="","",IF(②選手情報入力!F25="男",1,2))</f>
        <v/>
      </c>
      <c r="J18" t="str">
        <f>IF(E18="","",IF(②選手情報入力!G25="","",②選手情報入力!G25))</f>
        <v/>
      </c>
      <c r="L18" t="str">
        <f t="shared" si="1"/>
        <v/>
      </c>
      <c r="M18" t="str">
        <f t="shared" si="2"/>
        <v/>
      </c>
      <c r="O18" t="str">
        <f>IF(E18="","",IF(②選手情報入力!H25="","",IF(I18=1,VLOOKUP(②選手情報入力!H25,種目情報!$A$4:$B$29,2,FALSE),VLOOKUP(②選手情報入力!H25,種目情報!$E$4:$F$24,2,FALSE))))</f>
        <v/>
      </c>
      <c r="P18" t="str">
        <f>IF(E18="","",IF(②選手情報入力!I25="","",②選手情報入力!I25))</f>
        <v/>
      </c>
      <c r="Q18" s="33" t="str">
        <f>IF(E18="","",IF(②選手情報入力!H25="","",0))</f>
        <v/>
      </c>
      <c r="R18" t="str">
        <f>IF(E18="","",IF(②選手情報入力!H25="","",IF(I18=1,VLOOKUP(②選手情報入力!H25,種目情報!$A$4:$C$29,3,FALSE),VLOOKUP(②選手情報入力!H25,種目情報!$E$4:$G$24,3,FALSE))))</f>
        <v/>
      </c>
      <c r="S18" t="str">
        <f>IF(E18="","",IF(②選手情報入力!J25="","",IF(I18=1,VLOOKUP(②選手情報入力!J25,種目情報!$A$4:$B$29,2,FALSE),VLOOKUP(②選手情報入力!J25,種目情報!$E$4:$F$24,2,FALSE))))</f>
        <v/>
      </c>
      <c r="T18" t="str">
        <f>IF(E18="","",IF(②選手情報入力!K25="","",②選手情報入力!K25))</f>
        <v/>
      </c>
      <c r="U18" s="33" t="str">
        <f>IF(E18="","",IF(②選手情報入力!J25="","",0))</f>
        <v/>
      </c>
      <c r="V18" t="str">
        <f>IF(E18="","",IF(②選手情報入力!J25="","",IF(I18=1,VLOOKUP(②選手情報入力!J25,種目情報!$A$4:$C$29,3,FALSE),VLOOKUP(②選手情報入力!J25,種目情報!$E$4:$G$24,3,FALSE))))</f>
        <v/>
      </c>
      <c r="W18" t="str">
        <f>IF(E18="","",IF(②選手情報入力!L25="","",IF(I18=1,VLOOKUP(②選手情報入力!L25,種目情報!$A$4:$B$29,2,FALSE),VLOOKUP(②選手情報入力!L25,種目情報!$E$4:$F$24,2,FALSE))))</f>
        <v/>
      </c>
      <c r="X18" t="str">
        <f>IF(E18="","",IF(②選手情報入力!M25="","",②選手情報入力!M25))</f>
        <v/>
      </c>
      <c r="Y18" s="33" t="str">
        <f>IF(E18="","",IF(②選手情報入力!L25="","",0))</f>
        <v/>
      </c>
      <c r="Z18" t="str">
        <f>IF(E18="","",IF(②選手情報入力!L25="","",IF(I18=1,VLOOKUP(②選手情報入力!L25,種目情報!$A$4:$C$29,3,FALSE),VLOOKUP(②選手情報入力!L25,種目情報!$E$4:$G$24,3,FALSE))))</f>
        <v/>
      </c>
      <c r="AA18" t="str">
        <f>IF(E18="","",IF(②選手情報入力!N25="","",IF(I18=1,種目情報!$J$4,種目情報!$J$6)))</f>
        <v/>
      </c>
      <c r="AB18" t="str">
        <f>IF(E18="","",IF(②選手情報入力!N25="","",IF(I18=1,IF(②選手情報入力!$N$4="","",②選手情報入力!$N$4),IF(②選手情報入力!$N$5="","",②選手情報入力!$N$5))))</f>
        <v/>
      </c>
      <c r="AC18" t="str">
        <f>IF(E18="","",IF(②選手情報入力!N25="","",0))</f>
        <v/>
      </c>
      <c r="AD18" t="str">
        <f>IF(E18="","",IF(②選手情報入力!N25="","",2))</f>
        <v/>
      </c>
      <c r="AE18" t="str">
        <f>IF(E18="","",IF(②選手情報入力!O25="","",IF(I18=1,種目情報!$J$5,種目情報!$J$7)))</f>
        <v/>
      </c>
      <c r="AF18" t="str">
        <f>IF(E18="","",IF(②選手情報入力!O25="","",IF(I18=1,IF(②選手情報入力!$O$4="","",②選手情報入力!$O$4),IF(②選手情報入力!$O$5="","",②選手情報入力!$O$5))))</f>
        <v/>
      </c>
      <c r="AG18" t="str">
        <f>IF(E18="","",IF(②選手情報入力!O25="","",0))</f>
        <v/>
      </c>
      <c r="AH18" t="str">
        <f>IF(E18="","",IF(②選手情報入力!O25="","",2))</f>
        <v/>
      </c>
    </row>
    <row r="19" spans="1:34">
      <c r="A19" t="str">
        <f>IF(E19="","",I19*1700600+①団体情報入力!$C$3*1001+②選手情報入力!A26)</f>
        <v/>
      </c>
      <c r="B19" t="str">
        <f>IF(E19="","",①団体情報入力!$C$3)</f>
        <v/>
      </c>
      <c r="D19" t="str">
        <f>IF(E19="","",①団体情報入力!$C$9)</f>
        <v/>
      </c>
      <c r="E19" t="str">
        <f>IF(②選手情報入力!B26="","",②選手情報入力!B26)</f>
        <v/>
      </c>
      <c r="F19" t="str">
        <f>IF(E19="","",②選手情報入力!C26)</f>
        <v/>
      </c>
      <c r="G19" t="str">
        <f>IF(E19="","",②選手情報入力!D26)</f>
        <v/>
      </c>
      <c r="H19" t="str">
        <f t="shared" si="0"/>
        <v/>
      </c>
      <c r="I19" t="str">
        <f>IF(E19="","",IF(②選手情報入力!F26="男",1,2))</f>
        <v/>
      </c>
      <c r="J19" t="str">
        <f>IF(E19="","",IF(②選手情報入力!G26="","",②選手情報入力!G26))</f>
        <v/>
      </c>
      <c r="L19" t="str">
        <f t="shared" si="1"/>
        <v/>
      </c>
      <c r="M19" t="str">
        <f t="shared" si="2"/>
        <v/>
      </c>
      <c r="O19" t="str">
        <f>IF(E19="","",IF(②選手情報入力!H26="","",IF(I19=1,VLOOKUP(②選手情報入力!H26,種目情報!$A$4:$B$29,2,FALSE),VLOOKUP(②選手情報入力!H26,種目情報!$E$4:$F$24,2,FALSE))))</f>
        <v/>
      </c>
      <c r="P19" t="str">
        <f>IF(E19="","",IF(②選手情報入力!I26="","",②選手情報入力!I26))</f>
        <v/>
      </c>
      <c r="Q19" s="33" t="str">
        <f>IF(E19="","",IF(②選手情報入力!H26="","",0))</f>
        <v/>
      </c>
      <c r="R19" t="str">
        <f>IF(E19="","",IF(②選手情報入力!H26="","",IF(I19=1,VLOOKUP(②選手情報入力!H26,種目情報!$A$4:$C$29,3,FALSE),VLOOKUP(②選手情報入力!H26,種目情報!$E$4:$G$24,3,FALSE))))</f>
        <v/>
      </c>
      <c r="S19" t="str">
        <f>IF(E19="","",IF(②選手情報入力!J26="","",IF(I19=1,VLOOKUP(②選手情報入力!J26,種目情報!$A$4:$B$29,2,FALSE),VLOOKUP(②選手情報入力!J26,種目情報!$E$4:$F$24,2,FALSE))))</f>
        <v/>
      </c>
      <c r="T19" t="str">
        <f>IF(E19="","",IF(②選手情報入力!K26="","",②選手情報入力!K26))</f>
        <v/>
      </c>
      <c r="U19" s="33" t="str">
        <f>IF(E19="","",IF(②選手情報入力!J26="","",0))</f>
        <v/>
      </c>
      <c r="V19" t="str">
        <f>IF(E19="","",IF(②選手情報入力!J26="","",IF(I19=1,VLOOKUP(②選手情報入力!J26,種目情報!$A$4:$C$29,3,FALSE),VLOOKUP(②選手情報入力!J26,種目情報!$E$4:$G$24,3,FALSE))))</f>
        <v/>
      </c>
      <c r="W19" t="str">
        <f>IF(E19="","",IF(②選手情報入力!L26="","",IF(I19=1,VLOOKUP(②選手情報入力!L26,種目情報!$A$4:$B$29,2,FALSE),VLOOKUP(②選手情報入力!L26,種目情報!$E$4:$F$24,2,FALSE))))</f>
        <v/>
      </c>
      <c r="X19" t="str">
        <f>IF(E19="","",IF(②選手情報入力!M26="","",②選手情報入力!M26))</f>
        <v/>
      </c>
      <c r="Y19" s="33" t="str">
        <f>IF(E19="","",IF(②選手情報入力!L26="","",0))</f>
        <v/>
      </c>
      <c r="Z19" t="str">
        <f>IF(E19="","",IF(②選手情報入力!L26="","",IF(I19=1,VLOOKUP(②選手情報入力!L26,種目情報!$A$4:$C$29,3,FALSE),VLOOKUP(②選手情報入力!L26,種目情報!$E$4:$G$24,3,FALSE))))</f>
        <v/>
      </c>
      <c r="AA19" t="str">
        <f>IF(E19="","",IF(②選手情報入力!N26="","",IF(I19=1,種目情報!$J$4,種目情報!$J$6)))</f>
        <v/>
      </c>
      <c r="AB19" t="str">
        <f>IF(E19="","",IF(②選手情報入力!N26="","",IF(I19=1,IF(②選手情報入力!$N$4="","",②選手情報入力!$N$4),IF(②選手情報入力!$N$5="","",②選手情報入力!$N$5))))</f>
        <v/>
      </c>
      <c r="AC19" t="str">
        <f>IF(E19="","",IF(②選手情報入力!N26="","",0))</f>
        <v/>
      </c>
      <c r="AD19" t="str">
        <f>IF(E19="","",IF(②選手情報入力!N26="","",2))</f>
        <v/>
      </c>
      <c r="AE19" t="str">
        <f>IF(E19="","",IF(②選手情報入力!O26="","",IF(I19=1,種目情報!$J$5,種目情報!$J$7)))</f>
        <v/>
      </c>
      <c r="AF19" t="str">
        <f>IF(E19="","",IF(②選手情報入力!O26="","",IF(I19=1,IF(②選手情報入力!$O$4="","",②選手情報入力!$O$4),IF(②選手情報入力!$O$5="","",②選手情報入力!$O$5))))</f>
        <v/>
      </c>
      <c r="AG19" t="str">
        <f>IF(E19="","",IF(②選手情報入力!O26="","",0))</f>
        <v/>
      </c>
      <c r="AH19" t="str">
        <f>IF(E19="","",IF(②選手情報入力!O26="","",2))</f>
        <v/>
      </c>
    </row>
    <row r="20" spans="1:34">
      <c r="A20" t="str">
        <f>IF(E20="","",I20*1700600+①団体情報入力!$C$3*1001+②選手情報入力!A27)</f>
        <v/>
      </c>
      <c r="B20" t="str">
        <f>IF(E20="","",①団体情報入力!$C$3)</f>
        <v/>
      </c>
      <c r="D20" t="str">
        <f>IF(E20="","",①団体情報入力!$C$9)</f>
        <v/>
      </c>
      <c r="E20" t="str">
        <f>IF(②選手情報入力!B27="","",②選手情報入力!B27)</f>
        <v/>
      </c>
      <c r="F20" t="str">
        <f>IF(E20="","",②選手情報入力!C27)</f>
        <v/>
      </c>
      <c r="G20" t="str">
        <f>IF(E20="","",②選手情報入力!D27)</f>
        <v/>
      </c>
      <c r="H20" t="str">
        <f t="shared" si="0"/>
        <v/>
      </c>
      <c r="I20" t="str">
        <f>IF(E20="","",IF(②選手情報入力!F27="男",1,2))</f>
        <v/>
      </c>
      <c r="J20" t="str">
        <f>IF(E20="","",IF(②選手情報入力!G27="","",②選手情報入力!G27))</f>
        <v/>
      </c>
      <c r="L20" t="str">
        <f t="shared" si="1"/>
        <v/>
      </c>
      <c r="M20" t="str">
        <f t="shared" si="2"/>
        <v/>
      </c>
      <c r="O20" t="str">
        <f>IF(E20="","",IF(②選手情報入力!H27="","",IF(I20=1,VLOOKUP(②選手情報入力!H27,種目情報!$A$4:$B$29,2,FALSE),VLOOKUP(②選手情報入力!H27,種目情報!$E$4:$F$24,2,FALSE))))</f>
        <v/>
      </c>
      <c r="P20" t="str">
        <f>IF(E20="","",IF(②選手情報入力!I27="","",②選手情報入力!I27))</f>
        <v/>
      </c>
      <c r="Q20" s="33" t="str">
        <f>IF(E20="","",IF(②選手情報入力!H27="","",0))</f>
        <v/>
      </c>
      <c r="R20" t="str">
        <f>IF(E20="","",IF(②選手情報入力!H27="","",IF(I20=1,VLOOKUP(②選手情報入力!H27,種目情報!$A$4:$C$29,3,FALSE),VLOOKUP(②選手情報入力!H27,種目情報!$E$4:$G$24,3,FALSE))))</f>
        <v/>
      </c>
      <c r="S20" t="str">
        <f>IF(E20="","",IF(②選手情報入力!J27="","",IF(I20=1,VLOOKUP(②選手情報入力!J27,種目情報!$A$4:$B$29,2,FALSE),VLOOKUP(②選手情報入力!J27,種目情報!$E$4:$F$24,2,FALSE))))</f>
        <v/>
      </c>
      <c r="T20" t="str">
        <f>IF(E20="","",IF(②選手情報入力!K27="","",②選手情報入力!K27))</f>
        <v/>
      </c>
      <c r="U20" s="33" t="str">
        <f>IF(E20="","",IF(②選手情報入力!J27="","",0))</f>
        <v/>
      </c>
      <c r="V20" t="str">
        <f>IF(E20="","",IF(②選手情報入力!J27="","",IF(I20=1,VLOOKUP(②選手情報入力!J27,種目情報!$A$4:$C$29,3,FALSE),VLOOKUP(②選手情報入力!J27,種目情報!$E$4:$G$24,3,FALSE))))</f>
        <v/>
      </c>
      <c r="W20" t="str">
        <f>IF(E20="","",IF(②選手情報入力!L27="","",IF(I20=1,VLOOKUP(②選手情報入力!L27,種目情報!$A$4:$B$29,2,FALSE),VLOOKUP(②選手情報入力!L27,種目情報!$E$4:$F$24,2,FALSE))))</f>
        <v/>
      </c>
      <c r="X20" t="str">
        <f>IF(E20="","",IF(②選手情報入力!M27="","",②選手情報入力!M27))</f>
        <v/>
      </c>
      <c r="Y20" s="33" t="str">
        <f>IF(E20="","",IF(②選手情報入力!L27="","",0))</f>
        <v/>
      </c>
      <c r="Z20" t="str">
        <f>IF(E20="","",IF(②選手情報入力!L27="","",IF(I20=1,VLOOKUP(②選手情報入力!L27,種目情報!$A$4:$C$29,3,FALSE),VLOOKUP(②選手情報入力!L27,種目情報!$E$4:$G$24,3,FALSE))))</f>
        <v/>
      </c>
      <c r="AA20" t="str">
        <f>IF(E20="","",IF(②選手情報入力!N27="","",IF(I20=1,種目情報!$J$4,種目情報!$J$6)))</f>
        <v/>
      </c>
      <c r="AB20" t="str">
        <f>IF(E20="","",IF(②選手情報入力!N27="","",IF(I20=1,IF(②選手情報入力!$N$4="","",②選手情報入力!$N$4),IF(②選手情報入力!$N$5="","",②選手情報入力!$N$5))))</f>
        <v/>
      </c>
      <c r="AC20" t="str">
        <f>IF(E20="","",IF(②選手情報入力!N27="","",0))</f>
        <v/>
      </c>
      <c r="AD20" t="str">
        <f>IF(E20="","",IF(②選手情報入力!N27="","",2))</f>
        <v/>
      </c>
      <c r="AE20" t="str">
        <f>IF(E20="","",IF(②選手情報入力!O27="","",IF(I20=1,種目情報!$J$5,種目情報!$J$7)))</f>
        <v/>
      </c>
      <c r="AF20" t="str">
        <f>IF(E20="","",IF(②選手情報入力!O27="","",IF(I20=1,IF(②選手情報入力!$O$4="","",②選手情報入力!$O$4),IF(②選手情報入力!$O$5="","",②選手情報入力!$O$5))))</f>
        <v/>
      </c>
      <c r="AG20" t="str">
        <f>IF(E20="","",IF(②選手情報入力!O27="","",0))</f>
        <v/>
      </c>
      <c r="AH20" t="str">
        <f>IF(E20="","",IF(②選手情報入力!O27="","",2))</f>
        <v/>
      </c>
    </row>
    <row r="21" spans="1:34">
      <c r="A21" t="str">
        <f>IF(E21="","",I21*1700600+①団体情報入力!$C$3*1001+②選手情報入力!A28)</f>
        <v/>
      </c>
      <c r="B21" t="str">
        <f>IF(E21="","",①団体情報入力!$C$3)</f>
        <v/>
      </c>
      <c r="D21" t="str">
        <f>IF(E21="","",①団体情報入力!$C$9)</f>
        <v/>
      </c>
      <c r="E21" t="str">
        <f>IF(②選手情報入力!B28="","",②選手情報入力!B28)</f>
        <v/>
      </c>
      <c r="F21" t="str">
        <f>IF(E21="","",②選手情報入力!C28)</f>
        <v/>
      </c>
      <c r="G21" t="str">
        <f>IF(E21="","",②選手情報入力!D28)</f>
        <v/>
      </c>
      <c r="H21" t="str">
        <f t="shared" si="0"/>
        <v/>
      </c>
      <c r="I21" t="str">
        <f>IF(E21="","",IF(②選手情報入力!F28="男",1,2))</f>
        <v/>
      </c>
      <c r="J21" t="str">
        <f>IF(E21="","",IF(②選手情報入力!G28="","",②選手情報入力!G28))</f>
        <v/>
      </c>
      <c r="L21" t="str">
        <f t="shared" si="1"/>
        <v/>
      </c>
      <c r="M21" t="str">
        <f t="shared" si="2"/>
        <v/>
      </c>
      <c r="O21" t="str">
        <f>IF(E21="","",IF(②選手情報入力!H28="","",IF(I21=1,VLOOKUP(②選手情報入力!H28,種目情報!$A$4:$B$29,2,FALSE),VLOOKUP(②選手情報入力!H28,種目情報!$E$4:$F$24,2,FALSE))))</f>
        <v/>
      </c>
      <c r="P21" t="str">
        <f>IF(E21="","",IF(②選手情報入力!I28="","",②選手情報入力!I28))</f>
        <v/>
      </c>
      <c r="Q21" s="33" t="str">
        <f>IF(E21="","",IF(②選手情報入力!H28="","",0))</f>
        <v/>
      </c>
      <c r="R21" t="str">
        <f>IF(E21="","",IF(②選手情報入力!H28="","",IF(I21=1,VLOOKUP(②選手情報入力!H28,種目情報!$A$4:$C$29,3,FALSE),VLOOKUP(②選手情報入力!H28,種目情報!$E$4:$G$24,3,FALSE))))</f>
        <v/>
      </c>
      <c r="S21" t="str">
        <f>IF(E21="","",IF(②選手情報入力!J28="","",IF(I21=1,VLOOKUP(②選手情報入力!J28,種目情報!$A$4:$B$29,2,FALSE),VLOOKUP(②選手情報入力!J28,種目情報!$E$4:$F$24,2,FALSE))))</f>
        <v/>
      </c>
      <c r="T21" t="str">
        <f>IF(E21="","",IF(②選手情報入力!K28="","",②選手情報入力!K28))</f>
        <v/>
      </c>
      <c r="U21" s="33" t="str">
        <f>IF(E21="","",IF(②選手情報入力!J28="","",0))</f>
        <v/>
      </c>
      <c r="V21" t="str">
        <f>IF(E21="","",IF(②選手情報入力!J28="","",IF(I21=1,VLOOKUP(②選手情報入力!J28,種目情報!$A$4:$C$29,3,FALSE),VLOOKUP(②選手情報入力!J28,種目情報!$E$4:$G$24,3,FALSE))))</f>
        <v/>
      </c>
      <c r="W21" t="str">
        <f>IF(E21="","",IF(②選手情報入力!L28="","",IF(I21=1,VLOOKUP(②選手情報入力!L28,種目情報!$A$4:$B$29,2,FALSE),VLOOKUP(②選手情報入力!L28,種目情報!$E$4:$F$24,2,FALSE))))</f>
        <v/>
      </c>
      <c r="X21" t="str">
        <f>IF(E21="","",IF(②選手情報入力!M28="","",②選手情報入力!M28))</f>
        <v/>
      </c>
      <c r="Y21" s="33" t="str">
        <f>IF(E21="","",IF(②選手情報入力!L28="","",0))</f>
        <v/>
      </c>
      <c r="Z21" t="str">
        <f>IF(E21="","",IF(②選手情報入力!L28="","",IF(I21=1,VLOOKUP(②選手情報入力!L28,種目情報!$A$4:$C$29,3,FALSE),VLOOKUP(②選手情報入力!L28,種目情報!$E$4:$G$24,3,FALSE))))</f>
        <v/>
      </c>
      <c r="AA21" t="str">
        <f>IF(E21="","",IF(②選手情報入力!N28="","",IF(I21=1,種目情報!$J$4,種目情報!$J$6)))</f>
        <v/>
      </c>
      <c r="AB21" t="str">
        <f>IF(E21="","",IF(②選手情報入力!N28="","",IF(I21=1,IF(②選手情報入力!$N$4="","",②選手情報入力!$N$4),IF(②選手情報入力!$N$5="","",②選手情報入力!$N$5))))</f>
        <v/>
      </c>
      <c r="AC21" t="str">
        <f>IF(E21="","",IF(②選手情報入力!N28="","",0))</f>
        <v/>
      </c>
      <c r="AD21" t="str">
        <f>IF(E21="","",IF(②選手情報入力!N28="","",2))</f>
        <v/>
      </c>
      <c r="AE21" t="str">
        <f>IF(E21="","",IF(②選手情報入力!O28="","",IF(I21=1,種目情報!$J$5,種目情報!$J$7)))</f>
        <v/>
      </c>
      <c r="AF21" t="str">
        <f>IF(E21="","",IF(②選手情報入力!O28="","",IF(I21=1,IF(②選手情報入力!$O$4="","",②選手情報入力!$O$4),IF(②選手情報入力!$O$5="","",②選手情報入力!$O$5))))</f>
        <v/>
      </c>
      <c r="AG21" t="str">
        <f>IF(E21="","",IF(②選手情報入力!O28="","",0))</f>
        <v/>
      </c>
      <c r="AH21" t="str">
        <f>IF(E21="","",IF(②選手情報入力!O28="","",2))</f>
        <v/>
      </c>
    </row>
    <row r="22" spans="1:34">
      <c r="A22" t="str">
        <f>IF(E22="","",I22*1700600+①団体情報入力!$C$3*1001+②選手情報入力!A29)</f>
        <v/>
      </c>
      <c r="B22" t="str">
        <f>IF(E22="","",①団体情報入力!$C$3)</f>
        <v/>
      </c>
      <c r="D22" t="str">
        <f>IF(E22="","",①団体情報入力!$C$9)</f>
        <v/>
      </c>
      <c r="E22" t="str">
        <f>IF(②選手情報入力!B29="","",②選手情報入力!B29)</f>
        <v/>
      </c>
      <c r="F22" t="str">
        <f>IF(E22="","",②選手情報入力!C29)</f>
        <v/>
      </c>
      <c r="G22" t="str">
        <f>IF(E22="","",②選手情報入力!D29)</f>
        <v/>
      </c>
      <c r="H22" t="str">
        <f t="shared" si="0"/>
        <v/>
      </c>
      <c r="I22" t="str">
        <f>IF(E22="","",IF(②選手情報入力!F29="男",1,2))</f>
        <v/>
      </c>
      <c r="J22" t="str">
        <f>IF(E22="","",IF(②選手情報入力!G29="","",②選手情報入力!G29))</f>
        <v/>
      </c>
      <c r="L22" t="str">
        <f t="shared" si="1"/>
        <v/>
      </c>
      <c r="M22" t="str">
        <f t="shared" si="2"/>
        <v/>
      </c>
      <c r="O22" t="str">
        <f>IF(E22="","",IF(②選手情報入力!H29="","",IF(I22=1,VLOOKUP(②選手情報入力!H29,種目情報!$A$4:$B$29,2,FALSE),VLOOKUP(②選手情報入力!H29,種目情報!$E$4:$F$24,2,FALSE))))</f>
        <v/>
      </c>
      <c r="P22" t="str">
        <f>IF(E22="","",IF(②選手情報入力!I29="","",②選手情報入力!I29))</f>
        <v/>
      </c>
      <c r="Q22" s="33" t="str">
        <f>IF(E22="","",IF(②選手情報入力!H29="","",0))</f>
        <v/>
      </c>
      <c r="R22" t="str">
        <f>IF(E22="","",IF(②選手情報入力!H29="","",IF(I22=1,VLOOKUP(②選手情報入力!H29,種目情報!$A$4:$C$29,3,FALSE),VLOOKUP(②選手情報入力!H29,種目情報!$E$4:$G$24,3,FALSE))))</f>
        <v/>
      </c>
      <c r="S22" t="str">
        <f>IF(E22="","",IF(②選手情報入力!J29="","",IF(I22=1,VLOOKUP(②選手情報入力!J29,種目情報!$A$4:$B$29,2,FALSE),VLOOKUP(②選手情報入力!J29,種目情報!$E$4:$F$24,2,FALSE))))</f>
        <v/>
      </c>
      <c r="T22" t="str">
        <f>IF(E22="","",IF(②選手情報入力!K29="","",②選手情報入力!K29))</f>
        <v/>
      </c>
      <c r="U22" s="33" t="str">
        <f>IF(E22="","",IF(②選手情報入力!J29="","",0))</f>
        <v/>
      </c>
      <c r="V22" t="str">
        <f>IF(E22="","",IF(②選手情報入力!J29="","",IF(I22=1,VLOOKUP(②選手情報入力!J29,種目情報!$A$4:$C$29,3,FALSE),VLOOKUP(②選手情報入力!J29,種目情報!$E$4:$G$24,3,FALSE))))</f>
        <v/>
      </c>
      <c r="W22" t="str">
        <f>IF(E22="","",IF(②選手情報入力!L29="","",IF(I22=1,VLOOKUP(②選手情報入力!L29,種目情報!$A$4:$B$29,2,FALSE),VLOOKUP(②選手情報入力!L29,種目情報!$E$4:$F$24,2,FALSE))))</f>
        <v/>
      </c>
      <c r="X22" t="str">
        <f>IF(E22="","",IF(②選手情報入力!M29="","",②選手情報入力!M29))</f>
        <v/>
      </c>
      <c r="Y22" s="33" t="str">
        <f>IF(E22="","",IF(②選手情報入力!L29="","",0))</f>
        <v/>
      </c>
      <c r="Z22" t="str">
        <f>IF(E22="","",IF(②選手情報入力!L29="","",IF(I22=1,VLOOKUP(②選手情報入力!L29,種目情報!$A$4:$C$29,3,FALSE),VLOOKUP(②選手情報入力!L29,種目情報!$E$4:$G$24,3,FALSE))))</f>
        <v/>
      </c>
      <c r="AA22" t="str">
        <f>IF(E22="","",IF(②選手情報入力!N29="","",IF(I22=1,種目情報!$J$4,種目情報!$J$6)))</f>
        <v/>
      </c>
      <c r="AB22" t="str">
        <f>IF(E22="","",IF(②選手情報入力!N29="","",IF(I22=1,IF(②選手情報入力!$N$4="","",②選手情報入力!$N$4),IF(②選手情報入力!$N$5="","",②選手情報入力!$N$5))))</f>
        <v/>
      </c>
      <c r="AC22" t="str">
        <f>IF(E22="","",IF(②選手情報入力!N29="","",0))</f>
        <v/>
      </c>
      <c r="AD22" t="str">
        <f>IF(E22="","",IF(②選手情報入力!N29="","",2))</f>
        <v/>
      </c>
      <c r="AE22" t="str">
        <f>IF(E22="","",IF(②選手情報入力!O29="","",IF(I22=1,種目情報!$J$5,種目情報!$J$7)))</f>
        <v/>
      </c>
      <c r="AF22" t="str">
        <f>IF(E22="","",IF(②選手情報入力!O29="","",IF(I22=1,IF(②選手情報入力!$O$4="","",②選手情報入力!$O$4),IF(②選手情報入力!$O$5="","",②選手情報入力!$O$5))))</f>
        <v/>
      </c>
      <c r="AG22" t="str">
        <f>IF(E22="","",IF(②選手情報入力!O29="","",0))</f>
        <v/>
      </c>
      <c r="AH22" t="str">
        <f>IF(E22="","",IF(②選手情報入力!O29="","",2))</f>
        <v/>
      </c>
    </row>
    <row r="23" spans="1:34">
      <c r="A23" t="str">
        <f>IF(E23="","",I23*1700600+①団体情報入力!$C$3*1001+②選手情報入力!A30)</f>
        <v/>
      </c>
      <c r="B23" t="str">
        <f>IF(E23="","",①団体情報入力!$C$3)</f>
        <v/>
      </c>
      <c r="D23" t="str">
        <f>IF(E23="","",①団体情報入力!$C$9)</f>
        <v/>
      </c>
      <c r="E23" t="str">
        <f>IF(②選手情報入力!B30="","",②選手情報入力!B30)</f>
        <v/>
      </c>
      <c r="F23" t="str">
        <f>IF(E23="","",②選手情報入力!C30)</f>
        <v/>
      </c>
      <c r="G23" t="str">
        <f>IF(E23="","",②選手情報入力!D30)</f>
        <v/>
      </c>
      <c r="H23" t="str">
        <f t="shared" si="0"/>
        <v/>
      </c>
      <c r="I23" t="str">
        <f>IF(E23="","",IF(②選手情報入力!F30="男",1,2))</f>
        <v/>
      </c>
      <c r="J23" t="str">
        <f>IF(E23="","",IF(②選手情報入力!G30="","",②選手情報入力!G30))</f>
        <v/>
      </c>
      <c r="L23" t="str">
        <f t="shared" si="1"/>
        <v/>
      </c>
      <c r="M23" t="str">
        <f t="shared" si="2"/>
        <v/>
      </c>
      <c r="O23" t="str">
        <f>IF(E23="","",IF(②選手情報入力!H30="","",IF(I23=1,VLOOKUP(②選手情報入力!H30,種目情報!$A$4:$B$29,2,FALSE),VLOOKUP(②選手情報入力!H30,種目情報!$E$4:$F$24,2,FALSE))))</f>
        <v/>
      </c>
      <c r="P23" t="str">
        <f>IF(E23="","",IF(②選手情報入力!I30="","",②選手情報入力!I30))</f>
        <v/>
      </c>
      <c r="Q23" s="33" t="str">
        <f>IF(E23="","",IF(②選手情報入力!H30="","",0))</f>
        <v/>
      </c>
      <c r="R23" t="str">
        <f>IF(E23="","",IF(②選手情報入力!H30="","",IF(I23=1,VLOOKUP(②選手情報入力!H30,種目情報!$A$4:$C$29,3,FALSE),VLOOKUP(②選手情報入力!H30,種目情報!$E$4:$G$24,3,FALSE))))</f>
        <v/>
      </c>
      <c r="S23" t="str">
        <f>IF(E23="","",IF(②選手情報入力!J30="","",IF(I23=1,VLOOKUP(②選手情報入力!J30,種目情報!$A$4:$B$29,2,FALSE),VLOOKUP(②選手情報入力!J30,種目情報!$E$4:$F$24,2,FALSE))))</f>
        <v/>
      </c>
      <c r="T23" t="str">
        <f>IF(E23="","",IF(②選手情報入力!K30="","",②選手情報入力!K30))</f>
        <v/>
      </c>
      <c r="U23" s="33" t="str">
        <f>IF(E23="","",IF(②選手情報入力!J30="","",0))</f>
        <v/>
      </c>
      <c r="V23" t="str">
        <f>IF(E23="","",IF(②選手情報入力!J30="","",IF(I23=1,VLOOKUP(②選手情報入力!J30,種目情報!$A$4:$C$29,3,FALSE),VLOOKUP(②選手情報入力!J30,種目情報!$E$4:$G$24,3,FALSE))))</f>
        <v/>
      </c>
      <c r="W23" t="str">
        <f>IF(E23="","",IF(②選手情報入力!L30="","",IF(I23=1,VLOOKUP(②選手情報入力!L30,種目情報!$A$4:$B$29,2,FALSE),VLOOKUP(②選手情報入力!L30,種目情報!$E$4:$F$24,2,FALSE))))</f>
        <v/>
      </c>
      <c r="X23" t="str">
        <f>IF(E23="","",IF(②選手情報入力!M30="","",②選手情報入力!M30))</f>
        <v/>
      </c>
      <c r="Y23" s="33" t="str">
        <f>IF(E23="","",IF(②選手情報入力!L30="","",0))</f>
        <v/>
      </c>
      <c r="Z23" t="str">
        <f>IF(E23="","",IF(②選手情報入力!L30="","",IF(I23=1,VLOOKUP(②選手情報入力!L30,種目情報!$A$4:$C$29,3,FALSE),VLOOKUP(②選手情報入力!L30,種目情報!$E$4:$G$24,3,FALSE))))</f>
        <v/>
      </c>
      <c r="AA23" t="str">
        <f>IF(E23="","",IF(②選手情報入力!N30="","",IF(I23=1,種目情報!$J$4,種目情報!$J$6)))</f>
        <v/>
      </c>
      <c r="AB23" t="str">
        <f>IF(E23="","",IF(②選手情報入力!N30="","",IF(I23=1,IF(②選手情報入力!$N$4="","",②選手情報入力!$N$4),IF(②選手情報入力!$N$5="","",②選手情報入力!$N$5))))</f>
        <v/>
      </c>
      <c r="AC23" t="str">
        <f>IF(E23="","",IF(②選手情報入力!N30="","",0))</f>
        <v/>
      </c>
      <c r="AD23" t="str">
        <f>IF(E23="","",IF(②選手情報入力!N30="","",2))</f>
        <v/>
      </c>
      <c r="AE23" t="str">
        <f>IF(E23="","",IF(②選手情報入力!O30="","",IF(I23=1,種目情報!$J$5,種目情報!$J$7)))</f>
        <v/>
      </c>
      <c r="AF23" t="str">
        <f>IF(E23="","",IF(②選手情報入力!O30="","",IF(I23=1,IF(②選手情報入力!$O$4="","",②選手情報入力!$O$4),IF(②選手情報入力!$O$5="","",②選手情報入力!$O$5))))</f>
        <v/>
      </c>
      <c r="AG23" t="str">
        <f>IF(E23="","",IF(②選手情報入力!O30="","",0))</f>
        <v/>
      </c>
      <c r="AH23" t="str">
        <f>IF(E23="","",IF(②選手情報入力!O30="","",2))</f>
        <v/>
      </c>
    </row>
    <row r="24" spans="1:34">
      <c r="A24" t="str">
        <f>IF(E24="","",I24*1700600+①団体情報入力!$C$3*1001+②選手情報入力!A31)</f>
        <v/>
      </c>
      <c r="B24" t="str">
        <f>IF(E24="","",①団体情報入力!$C$3)</f>
        <v/>
      </c>
      <c r="D24" t="str">
        <f>IF(E24="","",①団体情報入力!$C$9)</f>
        <v/>
      </c>
      <c r="E24" t="str">
        <f>IF(②選手情報入力!B31="","",②選手情報入力!B31)</f>
        <v/>
      </c>
      <c r="F24" t="str">
        <f>IF(E24="","",②選手情報入力!C31)</f>
        <v/>
      </c>
      <c r="G24" t="str">
        <f>IF(E24="","",②選手情報入力!D31)</f>
        <v/>
      </c>
      <c r="H24" t="str">
        <f t="shared" si="0"/>
        <v/>
      </c>
      <c r="I24" t="str">
        <f>IF(E24="","",IF(②選手情報入力!F31="男",1,2))</f>
        <v/>
      </c>
      <c r="J24" t="str">
        <f>IF(E24="","",IF(②選手情報入力!G31="","",②選手情報入力!G31))</f>
        <v/>
      </c>
      <c r="L24" t="str">
        <f t="shared" si="1"/>
        <v/>
      </c>
      <c r="M24" t="str">
        <f t="shared" si="2"/>
        <v/>
      </c>
      <c r="O24" t="str">
        <f>IF(E24="","",IF(②選手情報入力!H31="","",IF(I24=1,VLOOKUP(②選手情報入力!H31,種目情報!$A$4:$B$29,2,FALSE),VLOOKUP(②選手情報入力!H31,種目情報!$E$4:$F$24,2,FALSE))))</f>
        <v/>
      </c>
      <c r="P24" t="str">
        <f>IF(E24="","",IF(②選手情報入力!I31="","",②選手情報入力!I31))</f>
        <v/>
      </c>
      <c r="Q24" s="33" t="str">
        <f>IF(E24="","",IF(②選手情報入力!H31="","",0))</f>
        <v/>
      </c>
      <c r="R24" t="str">
        <f>IF(E24="","",IF(②選手情報入力!H31="","",IF(I24=1,VLOOKUP(②選手情報入力!H31,種目情報!$A$4:$C$29,3,FALSE),VLOOKUP(②選手情報入力!H31,種目情報!$E$4:$G$24,3,FALSE))))</f>
        <v/>
      </c>
      <c r="S24" t="str">
        <f>IF(E24="","",IF(②選手情報入力!J31="","",IF(I24=1,VLOOKUP(②選手情報入力!J31,種目情報!$A$4:$B$29,2,FALSE),VLOOKUP(②選手情報入力!J31,種目情報!$E$4:$F$24,2,FALSE))))</f>
        <v/>
      </c>
      <c r="T24" t="str">
        <f>IF(E24="","",IF(②選手情報入力!K31="","",②選手情報入力!K31))</f>
        <v/>
      </c>
      <c r="U24" s="33" t="str">
        <f>IF(E24="","",IF(②選手情報入力!J31="","",0))</f>
        <v/>
      </c>
      <c r="V24" t="str">
        <f>IF(E24="","",IF(②選手情報入力!J31="","",IF(I24=1,VLOOKUP(②選手情報入力!J31,種目情報!$A$4:$C$29,3,FALSE),VLOOKUP(②選手情報入力!J31,種目情報!$E$4:$G$24,3,FALSE))))</f>
        <v/>
      </c>
      <c r="W24" t="str">
        <f>IF(E24="","",IF(②選手情報入力!L31="","",IF(I24=1,VLOOKUP(②選手情報入力!L31,種目情報!$A$4:$B$29,2,FALSE),VLOOKUP(②選手情報入力!L31,種目情報!$E$4:$F$24,2,FALSE))))</f>
        <v/>
      </c>
      <c r="X24" t="str">
        <f>IF(E24="","",IF(②選手情報入力!M31="","",②選手情報入力!M31))</f>
        <v/>
      </c>
      <c r="Y24" s="33" t="str">
        <f>IF(E24="","",IF(②選手情報入力!L31="","",0))</f>
        <v/>
      </c>
      <c r="Z24" t="str">
        <f>IF(E24="","",IF(②選手情報入力!L31="","",IF(I24=1,VLOOKUP(②選手情報入力!L31,種目情報!$A$4:$C$29,3,FALSE),VLOOKUP(②選手情報入力!L31,種目情報!$E$4:$G$24,3,FALSE))))</f>
        <v/>
      </c>
      <c r="AA24" t="str">
        <f>IF(E24="","",IF(②選手情報入力!N31="","",IF(I24=1,種目情報!$J$4,種目情報!$J$6)))</f>
        <v/>
      </c>
      <c r="AB24" t="str">
        <f>IF(E24="","",IF(②選手情報入力!N31="","",IF(I24=1,IF(②選手情報入力!$N$4="","",②選手情報入力!$N$4),IF(②選手情報入力!$N$5="","",②選手情報入力!$N$5))))</f>
        <v/>
      </c>
      <c r="AC24" t="str">
        <f>IF(E24="","",IF(②選手情報入力!N31="","",0))</f>
        <v/>
      </c>
      <c r="AD24" t="str">
        <f>IF(E24="","",IF(②選手情報入力!N31="","",2))</f>
        <v/>
      </c>
      <c r="AE24" t="str">
        <f>IF(E24="","",IF(②選手情報入力!O31="","",IF(I24=1,種目情報!$J$5,種目情報!$J$7)))</f>
        <v/>
      </c>
      <c r="AF24" t="str">
        <f>IF(E24="","",IF(②選手情報入力!O31="","",IF(I24=1,IF(②選手情報入力!$O$4="","",②選手情報入力!$O$4),IF(②選手情報入力!$O$5="","",②選手情報入力!$O$5))))</f>
        <v/>
      </c>
      <c r="AG24" t="str">
        <f>IF(E24="","",IF(②選手情報入力!O31="","",0))</f>
        <v/>
      </c>
      <c r="AH24" t="str">
        <f>IF(E24="","",IF(②選手情報入力!O31="","",2))</f>
        <v/>
      </c>
    </row>
    <row r="25" spans="1:34">
      <c r="A25" t="str">
        <f>IF(E25="","",I25*1700600+①団体情報入力!$C$3*1001+②選手情報入力!A32)</f>
        <v/>
      </c>
      <c r="B25" t="str">
        <f>IF(E25="","",①団体情報入力!$C$3)</f>
        <v/>
      </c>
      <c r="D25" t="str">
        <f>IF(E25="","",①団体情報入力!$C$9)</f>
        <v/>
      </c>
      <c r="E25" t="str">
        <f>IF(②選手情報入力!B32="","",②選手情報入力!B32)</f>
        <v/>
      </c>
      <c r="F25" t="str">
        <f>IF(E25="","",②選手情報入力!C32)</f>
        <v/>
      </c>
      <c r="G25" t="str">
        <f>IF(E25="","",②選手情報入力!D32)</f>
        <v/>
      </c>
      <c r="H25" t="str">
        <f t="shared" si="0"/>
        <v/>
      </c>
      <c r="I25" t="str">
        <f>IF(E25="","",IF(②選手情報入力!F32="男",1,2))</f>
        <v/>
      </c>
      <c r="J25" t="str">
        <f>IF(E25="","",IF(②選手情報入力!G32="","",②選手情報入力!G32))</f>
        <v/>
      </c>
      <c r="L25" t="str">
        <f t="shared" si="1"/>
        <v/>
      </c>
      <c r="M25" t="str">
        <f t="shared" si="2"/>
        <v/>
      </c>
      <c r="O25" t="str">
        <f>IF(E25="","",IF(②選手情報入力!H32="","",IF(I25=1,VLOOKUP(②選手情報入力!H32,種目情報!$A$4:$B$29,2,FALSE),VLOOKUP(②選手情報入力!H32,種目情報!$E$4:$F$24,2,FALSE))))</f>
        <v/>
      </c>
      <c r="P25" t="str">
        <f>IF(E25="","",IF(②選手情報入力!I32="","",②選手情報入力!I32))</f>
        <v/>
      </c>
      <c r="Q25" s="33" t="str">
        <f>IF(E25="","",IF(②選手情報入力!H32="","",0))</f>
        <v/>
      </c>
      <c r="R25" t="str">
        <f>IF(E25="","",IF(②選手情報入力!H32="","",IF(I25=1,VLOOKUP(②選手情報入力!H32,種目情報!$A$4:$C$29,3,FALSE),VLOOKUP(②選手情報入力!H32,種目情報!$E$4:$G$24,3,FALSE))))</f>
        <v/>
      </c>
      <c r="S25" t="str">
        <f>IF(E25="","",IF(②選手情報入力!J32="","",IF(I25=1,VLOOKUP(②選手情報入力!J32,種目情報!$A$4:$B$29,2,FALSE),VLOOKUP(②選手情報入力!J32,種目情報!$E$4:$F$24,2,FALSE))))</f>
        <v/>
      </c>
      <c r="T25" t="str">
        <f>IF(E25="","",IF(②選手情報入力!K32="","",②選手情報入力!K32))</f>
        <v/>
      </c>
      <c r="U25" s="33" t="str">
        <f>IF(E25="","",IF(②選手情報入力!J32="","",0))</f>
        <v/>
      </c>
      <c r="V25" t="str">
        <f>IF(E25="","",IF(②選手情報入力!J32="","",IF(I25=1,VLOOKUP(②選手情報入力!J32,種目情報!$A$4:$C$29,3,FALSE),VLOOKUP(②選手情報入力!J32,種目情報!$E$4:$G$24,3,FALSE))))</f>
        <v/>
      </c>
      <c r="W25" t="str">
        <f>IF(E25="","",IF(②選手情報入力!L32="","",IF(I25=1,VLOOKUP(②選手情報入力!L32,種目情報!$A$4:$B$29,2,FALSE),VLOOKUP(②選手情報入力!L32,種目情報!$E$4:$F$24,2,FALSE))))</f>
        <v/>
      </c>
      <c r="X25" t="str">
        <f>IF(E25="","",IF(②選手情報入力!M32="","",②選手情報入力!M32))</f>
        <v/>
      </c>
      <c r="Y25" s="33" t="str">
        <f>IF(E25="","",IF(②選手情報入力!L32="","",0))</f>
        <v/>
      </c>
      <c r="Z25" t="str">
        <f>IF(E25="","",IF(②選手情報入力!L32="","",IF(I25=1,VLOOKUP(②選手情報入力!L32,種目情報!$A$4:$C$29,3,FALSE),VLOOKUP(②選手情報入力!L32,種目情報!$E$4:$G$24,3,FALSE))))</f>
        <v/>
      </c>
      <c r="AA25" t="str">
        <f>IF(E25="","",IF(②選手情報入力!N32="","",IF(I25=1,種目情報!$J$4,種目情報!$J$6)))</f>
        <v/>
      </c>
      <c r="AB25" t="str">
        <f>IF(E25="","",IF(②選手情報入力!N32="","",IF(I25=1,IF(②選手情報入力!$N$4="","",②選手情報入力!$N$4),IF(②選手情報入力!$N$5="","",②選手情報入力!$N$5))))</f>
        <v/>
      </c>
      <c r="AC25" t="str">
        <f>IF(E25="","",IF(②選手情報入力!N32="","",0))</f>
        <v/>
      </c>
      <c r="AD25" t="str">
        <f>IF(E25="","",IF(②選手情報入力!N32="","",2))</f>
        <v/>
      </c>
      <c r="AE25" t="str">
        <f>IF(E25="","",IF(②選手情報入力!O32="","",IF(I25=1,種目情報!$J$5,種目情報!$J$7)))</f>
        <v/>
      </c>
      <c r="AF25" t="str">
        <f>IF(E25="","",IF(②選手情報入力!O32="","",IF(I25=1,IF(②選手情報入力!$O$4="","",②選手情報入力!$O$4),IF(②選手情報入力!$O$5="","",②選手情報入力!$O$5))))</f>
        <v/>
      </c>
      <c r="AG25" t="str">
        <f>IF(E25="","",IF(②選手情報入力!O32="","",0))</f>
        <v/>
      </c>
      <c r="AH25" t="str">
        <f>IF(E25="","",IF(②選手情報入力!O32="","",2))</f>
        <v/>
      </c>
    </row>
    <row r="26" spans="1:34">
      <c r="A26" t="str">
        <f>IF(E26="","",I26*1700600+①団体情報入力!$C$3*1001+②選手情報入力!A33)</f>
        <v/>
      </c>
      <c r="B26" t="str">
        <f>IF(E26="","",①団体情報入力!$C$3)</f>
        <v/>
      </c>
      <c r="D26" t="str">
        <f>IF(E26="","",①団体情報入力!$C$9)</f>
        <v/>
      </c>
      <c r="E26" t="str">
        <f>IF(②選手情報入力!B33="","",②選手情報入力!B33)</f>
        <v/>
      </c>
      <c r="F26" t="str">
        <f>IF(E26="","",②選手情報入力!C33)</f>
        <v/>
      </c>
      <c r="G26" t="str">
        <f>IF(E26="","",②選手情報入力!D33)</f>
        <v/>
      </c>
      <c r="H26" t="str">
        <f t="shared" si="0"/>
        <v/>
      </c>
      <c r="I26" t="str">
        <f>IF(E26="","",IF(②選手情報入力!F33="男",1,2))</f>
        <v/>
      </c>
      <c r="J26" t="str">
        <f>IF(E26="","",IF(②選手情報入力!G33="","",②選手情報入力!G33))</f>
        <v/>
      </c>
      <c r="L26" t="str">
        <f t="shared" si="1"/>
        <v/>
      </c>
      <c r="M26" t="str">
        <f t="shared" si="2"/>
        <v/>
      </c>
      <c r="O26" t="str">
        <f>IF(E26="","",IF(②選手情報入力!H33="","",IF(I26=1,VLOOKUP(②選手情報入力!H33,種目情報!$A$4:$B$29,2,FALSE),VLOOKUP(②選手情報入力!H33,種目情報!$E$4:$F$24,2,FALSE))))</f>
        <v/>
      </c>
      <c r="P26" t="str">
        <f>IF(E26="","",IF(②選手情報入力!I33="","",②選手情報入力!I33))</f>
        <v/>
      </c>
      <c r="Q26" s="33" t="str">
        <f>IF(E26="","",IF(②選手情報入力!H33="","",0))</f>
        <v/>
      </c>
      <c r="R26" t="str">
        <f>IF(E26="","",IF(②選手情報入力!H33="","",IF(I26=1,VLOOKUP(②選手情報入力!H33,種目情報!$A$4:$C$29,3,FALSE),VLOOKUP(②選手情報入力!H33,種目情報!$E$4:$G$24,3,FALSE))))</f>
        <v/>
      </c>
      <c r="S26" t="str">
        <f>IF(E26="","",IF(②選手情報入力!J33="","",IF(I26=1,VLOOKUP(②選手情報入力!J33,種目情報!$A$4:$B$29,2,FALSE),VLOOKUP(②選手情報入力!J33,種目情報!$E$4:$F$24,2,FALSE))))</f>
        <v/>
      </c>
      <c r="T26" t="str">
        <f>IF(E26="","",IF(②選手情報入力!K33="","",②選手情報入力!K33))</f>
        <v/>
      </c>
      <c r="U26" s="33" t="str">
        <f>IF(E26="","",IF(②選手情報入力!J33="","",0))</f>
        <v/>
      </c>
      <c r="V26" t="str">
        <f>IF(E26="","",IF(②選手情報入力!J33="","",IF(I26=1,VLOOKUP(②選手情報入力!J33,種目情報!$A$4:$C$29,3,FALSE),VLOOKUP(②選手情報入力!J33,種目情報!$E$4:$G$24,3,FALSE))))</f>
        <v/>
      </c>
      <c r="W26" t="str">
        <f>IF(E26="","",IF(②選手情報入力!L33="","",IF(I26=1,VLOOKUP(②選手情報入力!L33,種目情報!$A$4:$B$29,2,FALSE),VLOOKUP(②選手情報入力!L33,種目情報!$E$4:$F$24,2,FALSE))))</f>
        <v/>
      </c>
      <c r="X26" t="str">
        <f>IF(E26="","",IF(②選手情報入力!M33="","",②選手情報入力!M33))</f>
        <v/>
      </c>
      <c r="Y26" s="33" t="str">
        <f>IF(E26="","",IF(②選手情報入力!L33="","",0))</f>
        <v/>
      </c>
      <c r="Z26" t="str">
        <f>IF(E26="","",IF(②選手情報入力!L33="","",IF(I26=1,VLOOKUP(②選手情報入力!L33,種目情報!$A$4:$C$29,3,FALSE),VLOOKUP(②選手情報入力!L33,種目情報!$E$4:$G$24,3,FALSE))))</f>
        <v/>
      </c>
      <c r="AA26" t="str">
        <f>IF(E26="","",IF(②選手情報入力!N33="","",IF(I26=1,種目情報!$J$4,種目情報!$J$6)))</f>
        <v/>
      </c>
      <c r="AB26" t="str">
        <f>IF(E26="","",IF(②選手情報入力!N33="","",IF(I26=1,IF(②選手情報入力!$N$4="","",②選手情報入力!$N$4),IF(②選手情報入力!$N$5="","",②選手情報入力!$N$5))))</f>
        <v/>
      </c>
      <c r="AC26" t="str">
        <f>IF(E26="","",IF(②選手情報入力!N33="","",0))</f>
        <v/>
      </c>
      <c r="AD26" t="str">
        <f>IF(E26="","",IF(②選手情報入力!N33="","",2))</f>
        <v/>
      </c>
      <c r="AE26" t="str">
        <f>IF(E26="","",IF(②選手情報入力!O33="","",IF(I26=1,種目情報!$J$5,種目情報!$J$7)))</f>
        <v/>
      </c>
      <c r="AF26" t="str">
        <f>IF(E26="","",IF(②選手情報入力!O33="","",IF(I26=1,IF(②選手情報入力!$O$4="","",②選手情報入力!$O$4),IF(②選手情報入力!$O$5="","",②選手情報入力!$O$5))))</f>
        <v/>
      </c>
      <c r="AG26" t="str">
        <f>IF(E26="","",IF(②選手情報入力!O33="","",0))</f>
        <v/>
      </c>
      <c r="AH26" t="str">
        <f>IF(E26="","",IF(②選手情報入力!O33="","",2))</f>
        <v/>
      </c>
    </row>
    <row r="27" spans="1:34">
      <c r="A27" t="str">
        <f>IF(E27="","",I27*1700600+①団体情報入力!$C$3*1001+②選手情報入力!A34)</f>
        <v/>
      </c>
      <c r="B27" t="str">
        <f>IF(E27="","",①団体情報入力!$C$3)</f>
        <v/>
      </c>
      <c r="D27" t="str">
        <f>IF(E27="","",①団体情報入力!$C$9)</f>
        <v/>
      </c>
      <c r="E27" t="str">
        <f>IF(②選手情報入力!B34="","",②選手情報入力!B34)</f>
        <v/>
      </c>
      <c r="F27" t="str">
        <f>IF(E27="","",②選手情報入力!C34)</f>
        <v/>
      </c>
      <c r="G27" t="str">
        <f>IF(E27="","",②選手情報入力!D34)</f>
        <v/>
      </c>
      <c r="H27" t="str">
        <f t="shared" si="0"/>
        <v/>
      </c>
      <c r="I27" t="str">
        <f>IF(E27="","",IF(②選手情報入力!F34="男",1,2))</f>
        <v/>
      </c>
      <c r="J27" t="str">
        <f>IF(E27="","",IF(②選手情報入力!G34="","",②選手情報入力!G34))</f>
        <v/>
      </c>
      <c r="L27" t="str">
        <f t="shared" si="1"/>
        <v/>
      </c>
      <c r="M27" t="str">
        <f t="shared" si="2"/>
        <v/>
      </c>
      <c r="O27" t="str">
        <f>IF(E27="","",IF(②選手情報入力!H34="","",IF(I27=1,VLOOKUP(②選手情報入力!H34,種目情報!$A$4:$B$29,2,FALSE),VLOOKUP(②選手情報入力!H34,種目情報!$E$4:$F$24,2,FALSE))))</f>
        <v/>
      </c>
      <c r="P27" t="str">
        <f>IF(E27="","",IF(②選手情報入力!I34="","",②選手情報入力!I34))</f>
        <v/>
      </c>
      <c r="Q27" s="33" t="str">
        <f>IF(E27="","",IF(②選手情報入力!H34="","",0))</f>
        <v/>
      </c>
      <c r="R27" t="str">
        <f>IF(E27="","",IF(②選手情報入力!H34="","",IF(I27=1,VLOOKUP(②選手情報入力!H34,種目情報!$A$4:$C$29,3,FALSE),VLOOKUP(②選手情報入力!H34,種目情報!$E$4:$G$24,3,FALSE))))</f>
        <v/>
      </c>
      <c r="S27" t="str">
        <f>IF(E27="","",IF(②選手情報入力!J34="","",IF(I27=1,VLOOKUP(②選手情報入力!J34,種目情報!$A$4:$B$29,2,FALSE),VLOOKUP(②選手情報入力!J34,種目情報!$E$4:$F$24,2,FALSE))))</f>
        <v/>
      </c>
      <c r="T27" t="str">
        <f>IF(E27="","",IF(②選手情報入力!K34="","",②選手情報入力!K34))</f>
        <v/>
      </c>
      <c r="U27" s="33" t="str">
        <f>IF(E27="","",IF(②選手情報入力!J34="","",0))</f>
        <v/>
      </c>
      <c r="V27" t="str">
        <f>IF(E27="","",IF(②選手情報入力!J34="","",IF(I27=1,VLOOKUP(②選手情報入力!J34,種目情報!$A$4:$C$29,3,FALSE),VLOOKUP(②選手情報入力!J34,種目情報!$E$4:$G$24,3,FALSE))))</f>
        <v/>
      </c>
      <c r="W27" t="str">
        <f>IF(E27="","",IF(②選手情報入力!L34="","",IF(I27=1,VLOOKUP(②選手情報入力!L34,種目情報!$A$4:$B$29,2,FALSE),VLOOKUP(②選手情報入力!L34,種目情報!$E$4:$F$24,2,FALSE))))</f>
        <v/>
      </c>
      <c r="X27" t="str">
        <f>IF(E27="","",IF(②選手情報入力!M34="","",②選手情報入力!M34))</f>
        <v/>
      </c>
      <c r="Y27" s="33" t="str">
        <f>IF(E27="","",IF(②選手情報入力!L34="","",0))</f>
        <v/>
      </c>
      <c r="Z27" t="str">
        <f>IF(E27="","",IF(②選手情報入力!L34="","",IF(I27=1,VLOOKUP(②選手情報入力!L34,種目情報!$A$4:$C$29,3,FALSE),VLOOKUP(②選手情報入力!L34,種目情報!$E$4:$G$24,3,FALSE))))</f>
        <v/>
      </c>
      <c r="AA27" t="str">
        <f>IF(E27="","",IF(②選手情報入力!N34="","",IF(I27=1,種目情報!$J$4,種目情報!$J$6)))</f>
        <v/>
      </c>
      <c r="AB27" t="str">
        <f>IF(E27="","",IF(②選手情報入力!N34="","",IF(I27=1,IF(②選手情報入力!$N$4="","",②選手情報入力!$N$4),IF(②選手情報入力!$N$5="","",②選手情報入力!$N$5))))</f>
        <v/>
      </c>
      <c r="AC27" t="str">
        <f>IF(E27="","",IF(②選手情報入力!N34="","",0))</f>
        <v/>
      </c>
      <c r="AD27" t="str">
        <f>IF(E27="","",IF(②選手情報入力!N34="","",2))</f>
        <v/>
      </c>
      <c r="AE27" t="str">
        <f>IF(E27="","",IF(②選手情報入力!O34="","",IF(I27=1,種目情報!$J$5,種目情報!$J$7)))</f>
        <v/>
      </c>
      <c r="AF27" t="str">
        <f>IF(E27="","",IF(②選手情報入力!O34="","",IF(I27=1,IF(②選手情報入力!$O$4="","",②選手情報入力!$O$4),IF(②選手情報入力!$O$5="","",②選手情報入力!$O$5))))</f>
        <v/>
      </c>
      <c r="AG27" t="str">
        <f>IF(E27="","",IF(②選手情報入力!O34="","",0))</f>
        <v/>
      </c>
      <c r="AH27" t="str">
        <f>IF(E27="","",IF(②選手情報入力!O34="","",2))</f>
        <v/>
      </c>
    </row>
    <row r="28" spans="1:34">
      <c r="A28" t="str">
        <f>IF(E28="","",I28*1700600+①団体情報入力!$C$3*1001+②選手情報入力!A35)</f>
        <v/>
      </c>
      <c r="B28" t="str">
        <f>IF(E28="","",①団体情報入力!$C$3)</f>
        <v/>
      </c>
      <c r="D28" t="str">
        <f>IF(E28="","",①団体情報入力!$C$9)</f>
        <v/>
      </c>
      <c r="E28" t="str">
        <f>IF(②選手情報入力!B35="","",②選手情報入力!B35)</f>
        <v/>
      </c>
      <c r="F28" t="str">
        <f>IF(E28="","",②選手情報入力!C35)</f>
        <v/>
      </c>
      <c r="G28" t="str">
        <f>IF(E28="","",②選手情報入力!D35)</f>
        <v/>
      </c>
      <c r="H28" t="str">
        <f t="shared" si="0"/>
        <v/>
      </c>
      <c r="I28" t="str">
        <f>IF(E28="","",IF(②選手情報入力!F35="男",1,2))</f>
        <v/>
      </c>
      <c r="J28" t="str">
        <f>IF(E28="","",IF(②選手情報入力!G35="","",②選手情報入力!G35))</f>
        <v/>
      </c>
      <c r="L28" t="str">
        <f t="shared" si="1"/>
        <v/>
      </c>
      <c r="M28" t="str">
        <f t="shared" si="2"/>
        <v/>
      </c>
      <c r="O28" t="str">
        <f>IF(E28="","",IF(②選手情報入力!H35="","",IF(I28=1,VLOOKUP(②選手情報入力!H35,種目情報!$A$4:$B$29,2,FALSE),VLOOKUP(②選手情報入力!H35,種目情報!$E$4:$F$24,2,FALSE))))</f>
        <v/>
      </c>
      <c r="P28" t="str">
        <f>IF(E28="","",IF(②選手情報入力!I35="","",②選手情報入力!I35))</f>
        <v/>
      </c>
      <c r="Q28" s="33" t="str">
        <f>IF(E28="","",IF(②選手情報入力!H35="","",0))</f>
        <v/>
      </c>
      <c r="R28" t="str">
        <f>IF(E28="","",IF(②選手情報入力!H35="","",IF(I28=1,VLOOKUP(②選手情報入力!H35,種目情報!$A$4:$C$29,3,FALSE),VLOOKUP(②選手情報入力!H35,種目情報!$E$4:$G$24,3,FALSE))))</f>
        <v/>
      </c>
      <c r="S28" t="str">
        <f>IF(E28="","",IF(②選手情報入力!J35="","",IF(I28=1,VLOOKUP(②選手情報入力!J35,種目情報!$A$4:$B$29,2,FALSE),VLOOKUP(②選手情報入力!J35,種目情報!$E$4:$F$24,2,FALSE))))</f>
        <v/>
      </c>
      <c r="T28" t="str">
        <f>IF(E28="","",IF(②選手情報入力!K35="","",②選手情報入力!K35))</f>
        <v/>
      </c>
      <c r="U28" s="33" t="str">
        <f>IF(E28="","",IF(②選手情報入力!J35="","",0))</f>
        <v/>
      </c>
      <c r="V28" t="str">
        <f>IF(E28="","",IF(②選手情報入力!J35="","",IF(I28=1,VLOOKUP(②選手情報入力!J35,種目情報!$A$4:$C$29,3,FALSE),VLOOKUP(②選手情報入力!J35,種目情報!$E$4:$G$24,3,FALSE))))</f>
        <v/>
      </c>
      <c r="W28" t="str">
        <f>IF(E28="","",IF(②選手情報入力!L35="","",IF(I28=1,VLOOKUP(②選手情報入力!L35,種目情報!$A$4:$B$29,2,FALSE),VLOOKUP(②選手情報入力!L35,種目情報!$E$4:$F$24,2,FALSE))))</f>
        <v/>
      </c>
      <c r="X28" t="str">
        <f>IF(E28="","",IF(②選手情報入力!M35="","",②選手情報入力!M35))</f>
        <v/>
      </c>
      <c r="Y28" s="33" t="str">
        <f>IF(E28="","",IF(②選手情報入力!L35="","",0))</f>
        <v/>
      </c>
      <c r="Z28" t="str">
        <f>IF(E28="","",IF(②選手情報入力!L35="","",IF(I28=1,VLOOKUP(②選手情報入力!L35,種目情報!$A$4:$C$29,3,FALSE),VLOOKUP(②選手情報入力!L35,種目情報!$E$4:$G$24,3,FALSE))))</f>
        <v/>
      </c>
      <c r="AA28" t="str">
        <f>IF(E28="","",IF(②選手情報入力!N35="","",IF(I28=1,種目情報!$J$4,種目情報!$J$6)))</f>
        <v/>
      </c>
      <c r="AB28" t="str">
        <f>IF(E28="","",IF(②選手情報入力!N35="","",IF(I28=1,IF(②選手情報入力!$N$4="","",②選手情報入力!$N$4),IF(②選手情報入力!$N$5="","",②選手情報入力!$N$5))))</f>
        <v/>
      </c>
      <c r="AC28" t="str">
        <f>IF(E28="","",IF(②選手情報入力!N35="","",0))</f>
        <v/>
      </c>
      <c r="AD28" t="str">
        <f>IF(E28="","",IF(②選手情報入力!N35="","",2))</f>
        <v/>
      </c>
      <c r="AE28" t="str">
        <f>IF(E28="","",IF(②選手情報入力!O35="","",IF(I28=1,種目情報!$J$5,種目情報!$J$7)))</f>
        <v/>
      </c>
      <c r="AF28" t="str">
        <f>IF(E28="","",IF(②選手情報入力!O35="","",IF(I28=1,IF(②選手情報入力!$O$4="","",②選手情報入力!$O$4),IF(②選手情報入力!$O$5="","",②選手情報入力!$O$5))))</f>
        <v/>
      </c>
      <c r="AG28" t="str">
        <f>IF(E28="","",IF(②選手情報入力!O35="","",0))</f>
        <v/>
      </c>
      <c r="AH28" t="str">
        <f>IF(E28="","",IF(②選手情報入力!O35="","",2))</f>
        <v/>
      </c>
    </row>
    <row r="29" spans="1:34">
      <c r="A29" t="str">
        <f>IF(E29="","",I29*1700600+①団体情報入力!$C$3*1001+②選手情報入力!A36)</f>
        <v/>
      </c>
      <c r="B29" t="str">
        <f>IF(E29="","",①団体情報入力!$C$3)</f>
        <v/>
      </c>
      <c r="D29" t="str">
        <f>IF(E29="","",①団体情報入力!$C$9)</f>
        <v/>
      </c>
      <c r="E29" t="str">
        <f>IF(②選手情報入力!B36="","",②選手情報入力!B36)</f>
        <v/>
      </c>
      <c r="F29" t="str">
        <f>IF(E29="","",②選手情報入力!C36)</f>
        <v/>
      </c>
      <c r="G29" t="str">
        <f>IF(E29="","",②選手情報入力!D36)</f>
        <v/>
      </c>
      <c r="H29" t="str">
        <f t="shared" si="0"/>
        <v/>
      </c>
      <c r="I29" t="str">
        <f>IF(E29="","",IF(②選手情報入力!F36="男",1,2))</f>
        <v/>
      </c>
      <c r="J29" t="str">
        <f>IF(E29="","",IF(②選手情報入力!G36="","",②選手情報入力!G36))</f>
        <v/>
      </c>
      <c r="L29" t="str">
        <f t="shared" si="1"/>
        <v/>
      </c>
      <c r="M29" t="str">
        <f t="shared" si="2"/>
        <v/>
      </c>
      <c r="O29" t="str">
        <f>IF(E29="","",IF(②選手情報入力!H36="","",IF(I29=1,VLOOKUP(②選手情報入力!H36,種目情報!$A$4:$B$29,2,FALSE),VLOOKUP(②選手情報入力!H36,種目情報!$E$4:$F$24,2,FALSE))))</f>
        <v/>
      </c>
      <c r="P29" t="str">
        <f>IF(E29="","",IF(②選手情報入力!I36="","",②選手情報入力!I36))</f>
        <v/>
      </c>
      <c r="Q29" s="33" t="str">
        <f>IF(E29="","",IF(②選手情報入力!H36="","",0))</f>
        <v/>
      </c>
      <c r="R29" t="str">
        <f>IF(E29="","",IF(②選手情報入力!H36="","",IF(I29=1,VLOOKUP(②選手情報入力!H36,種目情報!$A$4:$C$29,3,FALSE),VLOOKUP(②選手情報入力!H36,種目情報!$E$4:$G$24,3,FALSE))))</f>
        <v/>
      </c>
      <c r="S29" t="str">
        <f>IF(E29="","",IF(②選手情報入力!J36="","",IF(I29=1,VLOOKUP(②選手情報入力!J36,種目情報!$A$4:$B$29,2,FALSE),VLOOKUP(②選手情報入力!J36,種目情報!$E$4:$F$24,2,FALSE))))</f>
        <v/>
      </c>
      <c r="T29" t="str">
        <f>IF(E29="","",IF(②選手情報入力!K36="","",②選手情報入力!K36))</f>
        <v/>
      </c>
      <c r="U29" s="33" t="str">
        <f>IF(E29="","",IF(②選手情報入力!J36="","",0))</f>
        <v/>
      </c>
      <c r="V29" t="str">
        <f>IF(E29="","",IF(②選手情報入力!J36="","",IF(I29=1,VLOOKUP(②選手情報入力!J36,種目情報!$A$4:$C$29,3,FALSE),VLOOKUP(②選手情報入力!J36,種目情報!$E$4:$G$24,3,FALSE))))</f>
        <v/>
      </c>
      <c r="W29" t="str">
        <f>IF(E29="","",IF(②選手情報入力!L36="","",IF(I29=1,VLOOKUP(②選手情報入力!L36,種目情報!$A$4:$B$29,2,FALSE),VLOOKUP(②選手情報入力!L36,種目情報!$E$4:$F$24,2,FALSE))))</f>
        <v/>
      </c>
      <c r="X29" t="str">
        <f>IF(E29="","",IF(②選手情報入力!M36="","",②選手情報入力!M36))</f>
        <v/>
      </c>
      <c r="Y29" s="33" t="str">
        <f>IF(E29="","",IF(②選手情報入力!L36="","",0))</f>
        <v/>
      </c>
      <c r="Z29" t="str">
        <f>IF(E29="","",IF(②選手情報入力!L36="","",IF(I29=1,VLOOKUP(②選手情報入力!L36,種目情報!$A$4:$C$29,3,FALSE),VLOOKUP(②選手情報入力!L36,種目情報!$E$4:$G$24,3,FALSE))))</f>
        <v/>
      </c>
      <c r="AA29" t="str">
        <f>IF(E29="","",IF(②選手情報入力!N36="","",IF(I29=1,種目情報!$J$4,種目情報!$J$6)))</f>
        <v/>
      </c>
      <c r="AB29" t="str">
        <f>IF(E29="","",IF(②選手情報入力!N36="","",IF(I29=1,IF(②選手情報入力!$N$4="","",②選手情報入力!$N$4),IF(②選手情報入力!$N$5="","",②選手情報入力!$N$5))))</f>
        <v/>
      </c>
      <c r="AC29" t="str">
        <f>IF(E29="","",IF(②選手情報入力!N36="","",0))</f>
        <v/>
      </c>
      <c r="AD29" t="str">
        <f>IF(E29="","",IF(②選手情報入力!N36="","",2))</f>
        <v/>
      </c>
      <c r="AE29" t="str">
        <f>IF(E29="","",IF(②選手情報入力!O36="","",IF(I29=1,種目情報!$J$5,種目情報!$J$7)))</f>
        <v/>
      </c>
      <c r="AF29" t="str">
        <f>IF(E29="","",IF(②選手情報入力!O36="","",IF(I29=1,IF(②選手情報入力!$O$4="","",②選手情報入力!$O$4),IF(②選手情報入力!$O$5="","",②選手情報入力!$O$5))))</f>
        <v/>
      </c>
      <c r="AG29" t="str">
        <f>IF(E29="","",IF(②選手情報入力!O36="","",0))</f>
        <v/>
      </c>
      <c r="AH29" t="str">
        <f>IF(E29="","",IF(②選手情報入力!O36="","",2))</f>
        <v/>
      </c>
    </row>
    <row r="30" spans="1:34">
      <c r="A30" t="str">
        <f>IF(E30="","",I30*1700600+①団体情報入力!$C$3*1001+②選手情報入力!A37)</f>
        <v/>
      </c>
      <c r="B30" t="str">
        <f>IF(E30="","",①団体情報入力!$C$3)</f>
        <v/>
      </c>
      <c r="D30" t="str">
        <f>IF(E30="","",①団体情報入力!$C$9)</f>
        <v/>
      </c>
      <c r="E30" t="str">
        <f>IF(②選手情報入力!B37="","",②選手情報入力!B37)</f>
        <v/>
      </c>
      <c r="F30" t="str">
        <f>IF(E30="","",②選手情報入力!C37)</f>
        <v/>
      </c>
      <c r="G30" t="str">
        <f>IF(E30="","",②選手情報入力!D37)</f>
        <v/>
      </c>
      <c r="H30" t="str">
        <f t="shared" si="0"/>
        <v/>
      </c>
      <c r="I30" t="str">
        <f>IF(E30="","",IF(②選手情報入力!F37="男",1,2))</f>
        <v/>
      </c>
      <c r="J30" t="str">
        <f>IF(E30="","",IF(②選手情報入力!G37="","",②選手情報入力!G37))</f>
        <v/>
      </c>
      <c r="L30" t="str">
        <f t="shared" si="1"/>
        <v/>
      </c>
      <c r="M30" t="str">
        <f t="shared" si="2"/>
        <v/>
      </c>
      <c r="O30" t="str">
        <f>IF(E30="","",IF(②選手情報入力!H37="","",IF(I30=1,VLOOKUP(②選手情報入力!H37,種目情報!$A$4:$B$29,2,FALSE),VLOOKUP(②選手情報入力!H37,種目情報!$E$4:$F$24,2,FALSE))))</f>
        <v/>
      </c>
      <c r="P30" t="str">
        <f>IF(E30="","",IF(②選手情報入力!I37="","",②選手情報入力!I37))</f>
        <v/>
      </c>
      <c r="Q30" s="33" t="str">
        <f>IF(E30="","",IF(②選手情報入力!H37="","",0))</f>
        <v/>
      </c>
      <c r="R30" t="str">
        <f>IF(E30="","",IF(②選手情報入力!H37="","",IF(I30=1,VLOOKUP(②選手情報入力!H37,種目情報!$A$4:$C$29,3,FALSE),VLOOKUP(②選手情報入力!H37,種目情報!$E$4:$G$24,3,FALSE))))</f>
        <v/>
      </c>
      <c r="S30" t="str">
        <f>IF(E30="","",IF(②選手情報入力!J37="","",IF(I30=1,VLOOKUP(②選手情報入力!J37,種目情報!$A$4:$B$29,2,FALSE),VLOOKUP(②選手情報入力!J37,種目情報!$E$4:$F$24,2,FALSE))))</f>
        <v/>
      </c>
      <c r="T30" t="str">
        <f>IF(E30="","",IF(②選手情報入力!K37="","",②選手情報入力!K37))</f>
        <v/>
      </c>
      <c r="U30" s="33" t="str">
        <f>IF(E30="","",IF(②選手情報入力!J37="","",0))</f>
        <v/>
      </c>
      <c r="V30" t="str">
        <f>IF(E30="","",IF(②選手情報入力!J37="","",IF(I30=1,VLOOKUP(②選手情報入力!J37,種目情報!$A$4:$C$29,3,FALSE),VLOOKUP(②選手情報入力!J37,種目情報!$E$4:$G$24,3,FALSE))))</f>
        <v/>
      </c>
      <c r="W30" t="str">
        <f>IF(E30="","",IF(②選手情報入力!L37="","",IF(I30=1,VLOOKUP(②選手情報入力!L37,種目情報!$A$4:$B$29,2,FALSE),VLOOKUP(②選手情報入力!L37,種目情報!$E$4:$F$24,2,FALSE))))</f>
        <v/>
      </c>
      <c r="X30" t="str">
        <f>IF(E30="","",IF(②選手情報入力!M37="","",②選手情報入力!M37))</f>
        <v/>
      </c>
      <c r="Y30" s="33" t="str">
        <f>IF(E30="","",IF(②選手情報入力!L37="","",0))</f>
        <v/>
      </c>
      <c r="Z30" t="str">
        <f>IF(E30="","",IF(②選手情報入力!L37="","",IF(I30=1,VLOOKUP(②選手情報入力!L37,種目情報!$A$4:$C$29,3,FALSE),VLOOKUP(②選手情報入力!L37,種目情報!$E$4:$G$24,3,FALSE))))</f>
        <v/>
      </c>
      <c r="AA30" t="str">
        <f>IF(E30="","",IF(②選手情報入力!N37="","",IF(I30=1,種目情報!$J$4,種目情報!$J$6)))</f>
        <v/>
      </c>
      <c r="AB30" t="str">
        <f>IF(E30="","",IF(②選手情報入力!N37="","",IF(I30=1,IF(②選手情報入力!$N$4="","",②選手情報入力!$N$4),IF(②選手情報入力!$N$5="","",②選手情報入力!$N$5))))</f>
        <v/>
      </c>
      <c r="AC30" t="str">
        <f>IF(E30="","",IF(②選手情報入力!N37="","",0))</f>
        <v/>
      </c>
      <c r="AD30" t="str">
        <f>IF(E30="","",IF(②選手情報入力!N37="","",2))</f>
        <v/>
      </c>
      <c r="AE30" t="str">
        <f>IF(E30="","",IF(②選手情報入力!O37="","",IF(I30=1,種目情報!$J$5,種目情報!$J$7)))</f>
        <v/>
      </c>
      <c r="AF30" t="str">
        <f>IF(E30="","",IF(②選手情報入力!O37="","",IF(I30=1,IF(②選手情報入力!$O$4="","",②選手情報入力!$O$4),IF(②選手情報入力!$O$5="","",②選手情報入力!$O$5))))</f>
        <v/>
      </c>
      <c r="AG30" t="str">
        <f>IF(E30="","",IF(②選手情報入力!O37="","",0))</f>
        <v/>
      </c>
      <c r="AH30" t="str">
        <f>IF(E30="","",IF(②選手情報入力!O37="","",2))</f>
        <v/>
      </c>
    </row>
    <row r="31" spans="1:34">
      <c r="A31" t="str">
        <f>IF(E31="","",I31*1700600+①団体情報入力!$C$3*1001+②選手情報入力!A38)</f>
        <v/>
      </c>
      <c r="B31" t="str">
        <f>IF(E31="","",①団体情報入力!$C$3)</f>
        <v/>
      </c>
      <c r="D31" t="str">
        <f>IF(E31="","",①団体情報入力!$C$9)</f>
        <v/>
      </c>
      <c r="E31" t="str">
        <f>IF(②選手情報入力!B38="","",②選手情報入力!B38)</f>
        <v/>
      </c>
      <c r="F31" t="str">
        <f>IF(E31="","",②選手情報入力!C38)</f>
        <v/>
      </c>
      <c r="G31" t="str">
        <f>IF(E31="","",②選手情報入力!D38)</f>
        <v/>
      </c>
      <c r="H31" t="str">
        <f t="shared" si="0"/>
        <v/>
      </c>
      <c r="I31" t="str">
        <f>IF(E31="","",IF(②選手情報入力!F38="男",1,2))</f>
        <v/>
      </c>
      <c r="J31" t="str">
        <f>IF(E31="","",IF(②選手情報入力!G38="","",②選手情報入力!G38))</f>
        <v/>
      </c>
      <c r="L31" t="str">
        <f t="shared" si="1"/>
        <v/>
      </c>
      <c r="M31" t="str">
        <f t="shared" si="2"/>
        <v/>
      </c>
      <c r="O31" t="str">
        <f>IF(E31="","",IF(②選手情報入力!H38="","",IF(I31=1,VLOOKUP(②選手情報入力!H38,種目情報!$A$4:$B$29,2,FALSE),VLOOKUP(②選手情報入力!H38,種目情報!$E$4:$F$24,2,FALSE))))</f>
        <v/>
      </c>
      <c r="P31" t="str">
        <f>IF(E31="","",IF(②選手情報入力!I38="","",②選手情報入力!I38))</f>
        <v/>
      </c>
      <c r="Q31" s="33" t="str">
        <f>IF(E31="","",IF(②選手情報入力!H38="","",0))</f>
        <v/>
      </c>
      <c r="R31" t="str">
        <f>IF(E31="","",IF(②選手情報入力!H38="","",IF(I31=1,VLOOKUP(②選手情報入力!H38,種目情報!$A$4:$C$29,3,FALSE),VLOOKUP(②選手情報入力!H38,種目情報!$E$4:$G$24,3,FALSE))))</f>
        <v/>
      </c>
      <c r="S31" t="str">
        <f>IF(E31="","",IF(②選手情報入力!J38="","",IF(I31=1,VLOOKUP(②選手情報入力!J38,種目情報!$A$4:$B$29,2,FALSE),VLOOKUP(②選手情報入力!J38,種目情報!$E$4:$F$24,2,FALSE))))</f>
        <v/>
      </c>
      <c r="T31" t="str">
        <f>IF(E31="","",IF(②選手情報入力!K38="","",②選手情報入力!K38))</f>
        <v/>
      </c>
      <c r="U31" s="33" t="str">
        <f>IF(E31="","",IF(②選手情報入力!J38="","",0))</f>
        <v/>
      </c>
      <c r="V31" t="str">
        <f>IF(E31="","",IF(②選手情報入力!J38="","",IF(I31=1,VLOOKUP(②選手情報入力!J38,種目情報!$A$4:$C$29,3,FALSE),VLOOKUP(②選手情報入力!J38,種目情報!$E$4:$G$24,3,FALSE))))</f>
        <v/>
      </c>
      <c r="W31" t="str">
        <f>IF(E31="","",IF(②選手情報入力!L38="","",IF(I31=1,VLOOKUP(②選手情報入力!L38,種目情報!$A$4:$B$29,2,FALSE),VLOOKUP(②選手情報入力!L38,種目情報!$E$4:$F$24,2,FALSE))))</f>
        <v/>
      </c>
      <c r="X31" t="str">
        <f>IF(E31="","",IF(②選手情報入力!M38="","",②選手情報入力!M38))</f>
        <v/>
      </c>
      <c r="Y31" s="33" t="str">
        <f>IF(E31="","",IF(②選手情報入力!L38="","",0))</f>
        <v/>
      </c>
      <c r="Z31" t="str">
        <f>IF(E31="","",IF(②選手情報入力!L38="","",IF(I31=1,VLOOKUP(②選手情報入力!L38,種目情報!$A$4:$C$29,3,FALSE),VLOOKUP(②選手情報入力!L38,種目情報!$E$4:$G$24,3,FALSE))))</f>
        <v/>
      </c>
      <c r="AA31" t="str">
        <f>IF(E31="","",IF(②選手情報入力!N38="","",IF(I31=1,種目情報!$J$4,種目情報!$J$6)))</f>
        <v/>
      </c>
      <c r="AB31" t="str">
        <f>IF(E31="","",IF(②選手情報入力!N38="","",IF(I31=1,IF(②選手情報入力!$N$4="","",②選手情報入力!$N$4),IF(②選手情報入力!$N$5="","",②選手情報入力!$N$5))))</f>
        <v/>
      </c>
      <c r="AC31" t="str">
        <f>IF(E31="","",IF(②選手情報入力!N38="","",0))</f>
        <v/>
      </c>
      <c r="AD31" t="str">
        <f>IF(E31="","",IF(②選手情報入力!N38="","",2))</f>
        <v/>
      </c>
      <c r="AE31" t="str">
        <f>IF(E31="","",IF(②選手情報入力!O38="","",IF(I31=1,種目情報!$J$5,種目情報!$J$7)))</f>
        <v/>
      </c>
      <c r="AF31" t="str">
        <f>IF(E31="","",IF(②選手情報入力!O38="","",IF(I31=1,IF(②選手情報入力!$O$4="","",②選手情報入力!$O$4),IF(②選手情報入力!$O$5="","",②選手情報入力!$O$5))))</f>
        <v/>
      </c>
      <c r="AG31" t="str">
        <f>IF(E31="","",IF(②選手情報入力!O38="","",0))</f>
        <v/>
      </c>
      <c r="AH31" t="str">
        <f>IF(E31="","",IF(②選手情報入力!O38="","",2))</f>
        <v/>
      </c>
    </row>
    <row r="32" spans="1:34">
      <c r="A32" t="str">
        <f>IF(E32="","",I32*1700600+①団体情報入力!$C$3*1001+②選手情報入力!A39)</f>
        <v/>
      </c>
      <c r="B32" t="str">
        <f>IF(E32="","",①団体情報入力!$C$3)</f>
        <v/>
      </c>
      <c r="D32" t="str">
        <f>IF(E32="","",①団体情報入力!$C$9)</f>
        <v/>
      </c>
      <c r="E32" t="str">
        <f>IF(②選手情報入力!B39="","",②選手情報入力!B39)</f>
        <v/>
      </c>
      <c r="F32" t="str">
        <f>IF(E32="","",②選手情報入力!C39)</f>
        <v/>
      </c>
      <c r="G32" t="str">
        <f>IF(E32="","",②選手情報入力!D39)</f>
        <v/>
      </c>
      <c r="H32" t="str">
        <f t="shared" si="0"/>
        <v/>
      </c>
      <c r="I32" t="str">
        <f>IF(E32="","",IF(②選手情報入力!F39="男",1,2))</f>
        <v/>
      </c>
      <c r="J32" t="str">
        <f>IF(E32="","",IF(②選手情報入力!G39="","",②選手情報入力!G39))</f>
        <v/>
      </c>
      <c r="L32" t="str">
        <f t="shared" si="1"/>
        <v/>
      </c>
      <c r="M32" t="str">
        <f t="shared" si="2"/>
        <v/>
      </c>
      <c r="O32" t="str">
        <f>IF(E32="","",IF(②選手情報入力!H39="","",IF(I32=1,VLOOKUP(②選手情報入力!H39,種目情報!$A$4:$B$29,2,FALSE),VLOOKUP(②選手情報入力!H39,種目情報!$E$4:$F$24,2,FALSE))))</f>
        <v/>
      </c>
      <c r="P32" t="str">
        <f>IF(E32="","",IF(②選手情報入力!I39="","",②選手情報入力!I39))</f>
        <v/>
      </c>
      <c r="Q32" s="33" t="str">
        <f>IF(E32="","",IF(②選手情報入力!H39="","",0))</f>
        <v/>
      </c>
      <c r="R32" t="str">
        <f>IF(E32="","",IF(②選手情報入力!H39="","",IF(I32=1,VLOOKUP(②選手情報入力!H39,種目情報!$A$4:$C$29,3,FALSE),VLOOKUP(②選手情報入力!H39,種目情報!$E$4:$G$24,3,FALSE))))</f>
        <v/>
      </c>
      <c r="S32" t="str">
        <f>IF(E32="","",IF(②選手情報入力!J39="","",IF(I32=1,VLOOKUP(②選手情報入力!J39,種目情報!$A$4:$B$29,2,FALSE),VLOOKUP(②選手情報入力!J39,種目情報!$E$4:$F$24,2,FALSE))))</f>
        <v/>
      </c>
      <c r="T32" t="str">
        <f>IF(E32="","",IF(②選手情報入力!K39="","",②選手情報入力!K39))</f>
        <v/>
      </c>
      <c r="U32" s="33" t="str">
        <f>IF(E32="","",IF(②選手情報入力!J39="","",0))</f>
        <v/>
      </c>
      <c r="V32" t="str">
        <f>IF(E32="","",IF(②選手情報入力!J39="","",IF(I32=1,VLOOKUP(②選手情報入力!J39,種目情報!$A$4:$C$29,3,FALSE),VLOOKUP(②選手情報入力!J39,種目情報!$E$4:$G$24,3,FALSE))))</f>
        <v/>
      </c>
      <c r="W32" t="str">
        <f>IF(E32="","",IF(②選手情報入力!L39="","",IF(I32=1,VLOOKUP(②選手情報入力!L39,種目情報!$A$4:$B$29,2,FALSE),VLOOKUP(②選手情報入力!L39,種目情報!$E$4:$F$24,2,FALSE))))</f>
        <v/>
      </c>
      <c r="X32" t="str">
        <f>IF(E32="","",IF(②選手情報入力!M39="","",②選手情報入力!M39))</f>
        <v/>
      </c>
      <c r="Y32" s="33" t="str">
        <f>IF(E32="","",IF(②選手情報入力!L39="","",0))</f>
        <v/>
      </c>
      <c r="Z32" t="str">
        <f>IF(E32="","",IF(②選手情報入力!L39="","",IF(I32=1,VLOOKUP(②選手情報入力!L39,種目情報!$A$4:$C$29,3,FALSE),VLOOKUP(②選手情報入力!L39,種目情報!$E$4:$G$24,3,FALSE))))</f>
        <v/>
      </c>
      <c r="AA32" t="str">
        <f>IF(E32="","",IF(②選手情報入力!N39="","",IF(I32=1,種目情報!$J$4,種目情報!$J$6)))</f>
        <v/>
      </c>
      <c r="AB32" t="str">
        <f>IF(E32="","",IF(②選手情報入力!N39="","",IF(I32=1,IF(②選手情報入力!$N$4="","",②選手情報入力!$N$4),IF(②選手情報入力!$N$5="","",②選手情報入力!$N$5))))</f>
        <v/>
      </c>
      <c r="AC32" t="str">
        <f>IF(E32="","",IF(②選手情報入力!N39="","",0))</f>
        <v/>
      </c>
      <c r="AD32" t="str">
        <f>IF(E32="","",IF(②選手情報入力!N39="","",2))</f>
        <v/>
      </c>
      <c r="AE32" t="str">
        <f>IF(E32="","",IF(②選手情報入力!O39="","",IF(I32=1,種目情報!$J$5,種目情報!$J$7)))</f>
        <v/>
      </c>
      <c r="AF32" t="str">
        <f>IF(E32="","",IF(②選手情報入力!O39="","",IF(I32=1,IF(②選手情報入力!$O$4="","",②選手情報入力!$O$4),IF(②選手情報入力!$O$5="","",②選手情報入力!$O$5))))</f>
        <v/>
      </c>
      <c r="AG32" t="str">
        <f>IF(E32="","",IF(②選手情報入力!O39="","",0))</f>
        <v/>
      </c>
      <c r="AH32" t="str">
        <f>IF(E32="","",IF(②選手情報入力!O39="","",2))</f>
        <v/>
      </c>
    </row>
    <row r="33" spans="1:34">
      <c r="A33" t="str">
        <f>IF(E33="","",I33*1700600+①団体情報入力!$C$3*1001+②選手情報入力!A40)</f>
        <v/>
      </c>
      <c r="B33" t="str">
        <f>IF(E33="","",①団体情報入力!$C$3)</f>
        <v/>
      </c>
      <c r="D33" t="str">
        <f>IF(E33="","",①団体情報入力!$C$9)</f>
        <v/>
      </c>
      <c r="E33" t="str">
        <f>IF(②選手情報入力!B40="","",②選手情報入力!B40)</f>
        <v/>
      </c>
      <c r="F33" t="str">
        <f>IF(E33="","",②選手情報入力!C40)</f>
        <v/>
      </c>
      <c r="G33" t="str">
        <f>IF(E33="","",②選手情報入力!D40)</f>
        <v/>
      </c>
      <c r="H33" t="str">
        <f t="shared" si="0"/>
        <v/>
      </c>
      <c r="I33" t="str">
        <f>IF(E33="","",IF(②選手情報入力!F40="男",1,2))</f>
        <v/>
      </c>
      <c r="J33" t="str">
        <f>IF(E33="","",IF(②選手情報入力!G40="","",②選手情報入力!G40))</f>
        <v/>
      </c>
      <c r="L33" t="str">
        <f t="shared" si="1"/>
        <v/>
      </c>
      <c r="M33" t="str">
        <f t="shared" si="2"/>
        <v/>
      </c>
      <c r="O33" t="str">
        <f>IF(E33="","",IF(②選手情報入力!H40="","",IF(I33=1,VLOOKUP(②選手情報入力!H40,種目情報!$A$4:$B$29,2,FALSE),VLOOKUP(②選手情報入力!H40,種目情報!$E$4:$F$24,2,FALSE))))</f>
        <v/>
      </c>
      <c r="P33" t="str">
        <f>IF(E33="","",IF(②選手情報入力!I40="","",②選手情報入力!I40))</f>
        <v/>
      </c>
      <c r="Q33" s="33" t="str">
        <f>IF(E33="","",IF(②選手情報入力!H40="","",0))</f>
        <v/>
      </c>
      <c r="R33" t="str">
        <f>IF(E33="","",IF(②選手情報入力!H40="","",IF(I33=1,VLOOKUP(②選手情報入力!H40,種目情報!$A$4:$C$29,3,FALSE),VLOOKUP(②選手情報入力!H40,種目情報!$E$4:$G$24,3,FALSE))))</f>
        <v/>
      </c>
      <c r="S33" t="str">
        <f>IF(E33="","",IF(②選手情報入力!J40="","",IF(I33=1,VLOOKUP(②選手情報入力!J40,種目情報!$A$4:$B$29,2,FALSE),VLOOKUP(②選手情報入力!J40,種目情報!$E$4:$F$24,2,FALSE))))</f>
        <v/>
      </c>
      <c r="T33" t="str">
        <f>IF(E33="","",IF(②選手情報入力!K40="","",②選手情報入力!K40))</f>
        <v/>
      </c>
      <c r="U33" s="33" t="str">
        <f>IF(E33="","",IF(②選手情報入力!J40="","",0))</f>
        <v/>
      </c>
      <c r="V33" t="str">
        <f>IF(E33="","",IF(②選手情報入力!J40="","",IF(I33=1,VLOOKUP(②選手情報入力!J40,種目情報!$A$4:$C$29,3,FALSE),VLOOKUP(②選手情報入力!J40,種目情報!$E$4:$G$24,3,FALSE))))</f>
        <v/>
      </c>
      <c r="W33" t="str">
        <f>IF(E33="","",IF(②選手情報入力!L40="","",IF(I33=1,VLOOKUP(②選手情報入力!L40,種目情報!$A$4:$B$29,2,FALSE),VLOOKUP(②選手情報入力!L40,種目情報!$E$4:$F$24,2,FALSE))))</f>
        <v/>
      </c>
      <c r="X33" t="str">
        <f>IF(E33="","",IF(②選手情報入力!M40="","",②選手情報入力!M40))</f>
        <v/>
      </c>
      <c r="Y33" s="33" t="str">
        <f>IF(E33="","",IF(②選手情報入力!L40="","",0))</f>
        <v/>
      </c>
      <c r="Z33" t="str">
        <f>IF(E33="","",IF(②選手情報入力!L40="","",IF(I33=1,VLOOKUP(②選手情報入力!L40,種目情報!$A$4:$C$29,3,FALSE),VLOOKUP(②選手情報入力!L40,種目情報!$E$4:$G$24,3,FALSE))))</f>
        <v/>
      </c>
      <c r="AA33" t="str">
        <f>IF(E33="","",IF(②選手情報入力!N40="","",IF(I33=1,種目情報!$J$4,種目情報!$J$6)))</f>
        <v/>
      </c>
      <c r="AB33" t="str">
        <f>IF(E33="","",IF(②選手情報入力!N40="","",IF(I33=1,IF(②選手情報入力!$N$4="","",②選手情報入力!$N$4),IF(②選手情報入力!$N$5="","",②選手情報入力!$N$5))))</f>
        <v/>
      </c>
      <c r="AC33" t="str">
        <f>IF(E33="","",IF(②選手情報入力!N40="","",0))</f>
        <v/>
      </c>
      <c r="AD33" t="str">
        <f>IF(E33="","",IF(②選手情報入力!N40="","",2))</f>
        <v/>
      </c>
      <c r="AE33" t="str">
        <f>IF(E33="","",IF(②選手情報入力!O40="","",IF(I33=1,種目情報!$J$5,種目情報!$J$7)))</f>
        <v/>
      </c>
      <c r="AF33" t="str">
        <f>IF(E33="","",IF(②選手情報入力!O40="","",IF(I33=1,IF(②選手情報入力!$O$4="","",②選手情報入力!$O$4),IF(②選手情報入力!$O$5="","",②選手情報入力!$O$5))))</f>
        <v/>
      </c>
      <c r="AG33" t="str">
        <f>IF(E33="","",IF(②選手情報入力!O40="","",0))</f>
        <v/>
      </c>
      <c r="AH33" t="str">
        <f>IF(E33="","",IF(②選手情報入力!O40="","",2))</f>
        <v/>
      </c>
    </row>
    <row r="34" spans="1:34">
      <c r="A34" t="str">
        <f>IF(E34="","",I34*1700600+①団体情報入力!$C$3*1001+②選手情報入力!A41)</f>
        <v/>
      </c>
      <c r="B34" t="str">
        <f>IF(E34="","",①団体情報入力!$C$3)</f>
        <v/>
      </c>
      <c r="D34" t="str">
        <f>IF(E34="","",①団体情報入力!$C$9)</f>
        <v/>
      </c>
      <c r="E34" t="str">
        <f>IF(②選手情報入力!B41="","",②選手情報入力!B41)</f>
        <v/>
      </c>
      <c r="F34" t="str">
        <f>IF(E34="","",②選手情報入力!C41)</f>
        <v/>
      </c>
      <c r="G34" t="str">
        <f>IF(E34="","",②選手情報入力!D41)</f>
        <v/>
      </c>
      <c r="H34" t="str">
        <f t="shared" si="0"/>
        <v/>
      </c>
      <c r="I34" t="str">
        <f>IF(E34="","",IF(②選手情報入力!F41="男",1,2))</f>
        <v/>
      </c>
      <c r="J34" t="str">
        <f>IF(E34="","",IF(②選手情報入力!G41="","",②選手情報入力!G41))</f>
        <v/>
      </c>
      <c r="L34" t="str">
        <f t="shared" si="1"/>
        <v/>
      </c>
      <c r="M34" t="str">
        <f t="shared" si="2"/>
        <v/>
      </c>
      <c r="O34" t="str">
        <f>IF(E34="","",IF(②選手情報入力!H41="","",IF(I34=1,VLOOKUP(②選手情報入力!H41,種目情報!$A$4:$B$29,2,FALSE),VLOOKUP(②選手情報入力!H41,種目情報!$E$4:$F$24,2,FALSE))))</f>
        <v/>
      </c>
      <c r="P34" t="str">
        <f>IF(E34="","",IF(②選手情報入力!I41="","",②選手情報入力!I41))</f>
        <v/>
      </c>
      <c r="Q34" s="33" t="str">
        <f>IF(E34="","",IF(②選手情報入力!H41="","",0))</f>
        <v/>
      </c>
      <c r="R34" t="str">
        <f>IF(E34="","",IF(②選手情報入力!H41="","",IF(I34=1,VLOOKUP(②選手情報入力!H41,種目情報!$A$4:$C$29,3,FALSE),VLOOKUP(②選手情報入力!H41,種目情報!$E$4:$G$24,3,FALSE))))</f>
        <v/>
      </c>
      <c r="S34" t="str">
        <f>IF(E34="","",IF(②選手情報入力!J41="","",IF(I34=1,VLOOKUP(②選手情報入力!J41,種目情報!$A$4:$B$29,2,FALSE),VLOOKUP(②選手情報入力!J41,種目情報!$E$4:$F$24,2,FALSE))))</f>
        <v/>
      </c>
      <c r="T34" t="str">
        <f>IF(E34="","",IF(②選手情報入力!K41="","",②選手情報入力!K41))</f>
        <v/>
      </c>
      <c r="U34" s="33" t="str">
        <f>IF(E34="","",IF(②選手情報入力!J41="","",0))</f>
        <v/>
      </c>
      <c r="V34" t="str">
        <f>IF(E34="","",IF(②選手情報入力!J41="","",IF(I34=1,VLOOKUP(②選手情報入力!J41,種目情報!$A$4:$C$29,3,FALSE),VLOOKUP(②選手情報入力!J41,種目情報!$E$4:$G$24,3,FALSE))))</f>
        <v/>
      </c>
      <c r="W34" t="str">
        <f>IF(E34="","",IF(②選手情報入力!L41="","",IF(I34=1,VLOOKUP(②選手情報入力!L41,種目情報!$A$4:$B$29,2,FALSE),VLOOKUP(②選手情報入力!L41,種目情報!$E$4:$F$24,2,FALSE))))</f>
        <v/>
      </c>
      <c r="X34" t="str">
        <f>IF(E34="","",IF(②選手情報入力!M41="","",②選手情報入力!M41))</f>
        <v/>
      </c>
      <c r="Y34" s="33" t="str">
        <f>IF(E34="","",IF(②選手情報入力!L41="","",0))</f>
        <v/>
      </c>
      <c r="Z34" t="str">
        <f>IF(E34="","",IF(②選手情報入力!L41="","",IF(I34=1,VLOOKUP(②選手情報入力!L41,種目情報!$A$4:$C$29,3,FALSE),VLOOKUP(②選手情報入力!L41,種目情報!$E$4:$G$24,3,FALSE))))</f>
        <v/>
      </c>
      <c r="AA34" t="str">
        <f>IF(E34="","",IF(②選手情報入力!N41="","",IF(I34=1,種目情報!$J$4,種目情報!$J$6)))</f>
        <v/>
      </c>
      <c r="AB34" t="str">
        <f>IF(E34="","",IF(②選手情報入力!N41="","",IF(I34=1,IF(②選手情報入力!$N$4="","",②選手情報入力!$N$4),IF(②選手情報入力!$N$5="","",②選手情報入力!$N$5))))</f>
        <v/>
      </c>
      <c r="AC34" t="str">
        <f>IF(E34="","",IF(②選手情報入力!N41="","",0))</f>
        <v/>
      </c>
      <c r="AD34" t="str">
        <f>IF(E34="","",IF(②選手情報入力!N41="","",2))</f>
        <v/>
      </c>
      <c r="AE34" t="str">
        <f>IF(E34="","",IF(②選手情報入力!O41="","",IF(I34=1,種目情報!$J$5,種目情報!$J$7)))</f>
        <v/>
      </c>
      <c r="AF34" t="str">
        <f>IF(E34="","",IF(②選手情報入力!O41="","",IF(I34=1,IF(②選手情報入力!$O$4="","",②選手情報入力!$O$4),IF(②選手情報入力!$O$5="","",②選手情報入力!$O$5))))</f>
        <v/>
      </c>
      <c r="AG34" t="str">
        <f>IF(E34="","",IF(②選手情報入力!O41="","",0))</f>
        <v/>
      </c>
      <c r="AH34" t="str">
        <f>IF(E34="","",IF(②選手情報入力!O41="","",2))</f>
        <v/>
      </c>
    </row>
    <row r="35" spans="1:34">
      <c r="A35" t="str">
        <f>IF(E35="","",I35*1700600+①団体情報入力!$C$3*1001+②選手情報入力!A42)</f>
        <v/>
      </c>
      <c r="B35" t="str">
        <f>IF(E35="","",①団体情報入力!$C$3)</f>
        <v/>
      </c>
      <c r="D35" t="str">
        <f>IF(E35="","",①団体情報入力!$C$9)</f>
        <v/>
      </c>
      <c r="E35" t="str">
        <f>IF(②選手情報入力!B42="","",②選手情報入力!B42)</f>
        <v/>
      </c>
      <c r="F35" t="str">
        <f>IF(E35="","",②選手情報入力!C42)</f>
        <v/>
      </c>
      <c r="G35" t="str">
        <f>IF(E35="","",②選手情報入力!D42)</f>
        <v/>
      </c>
      <c r="H35" t="str">
        <f t="shared" si="0"/>
        <v/>
      </c>
      <c r="I35" t="str">
        <f>IF(E35="","",IF(②選手情報入力!F42="男",1,2))</f>
        <v/>
      </c>
      <c r="J35" t="str">
        <f>IF(E35="","",IF(②選手情報入力!G42="","",②選手情報入力!G42))</f>
        <v/>
      </c>
      <c r="L35" t="str">
        <f t="shared" si="1"/>
        <v/>
      </c>
      <c r="M35" t="str">
        <f t="shared" si="2"/>
        <v/>
      </c>
      <c r="O35" t="str">
        <f>IF(E35="","",IF(②選手情報入力!H42="","",IF(I35=1,VLOOKUP(②選手情報入力!H42,種目情報!$A$4:$B$29,2,FALSE),VLOOKUP(②選手情報入力!H42,種目情報!$E$4:$F$24,2,FALSE))))</f>
        <v/>
      </c>
      <c r="P35" t="str">
        <f>IF(E35="","",IF(②選手情報入力!I42="","",②選手情報入力!I42))</f>
        <v/>
      </c>
      <c r="Q35" s="33" t="str">
        <f>IF(E35="","",IF(②選手情報入力!H42="","",0))</f>
        <v/>
      </c>
      <c r="R35" t="str">
        <f>IF(E35="","",IF(②選手情報入力!H42="","",IF(I35=1,VLOOKUP(②選手情報入力!H42,種目情報!$A$4:$C$29,3,FALSE),VLOOKUP(②選手情報入力!H42,種目情報!$E$4:$G$24,3,FALSE))))</f>
        <v/>
      </c>
      <c r="S35" t="str">
        <f>IF(E35="","",IF(②選手情報入力!J42="","",IF(I35=1,VLOOKUP(②選手情報入力!J42,種目情報!$A$4:$B$29,2,FALSE),VLOOKUP(②選手情報入力!J42,種目情報!$E$4:$F$24,2,FALSE))))</f>
        <v/>
      </c>
      <c r="T35" t="str">
        <f>IF(E35="","",IF(②選手情報入力!K42="","",②選手情報入力!K42))</f>
        <v/>
      </c>
      <c r="U35" s="33" t="str">
        <f>IF(E35="","",IF(②選手情報入力!J42="","",0))</f>
        <v/>
      </c>
      <c r="V35" t="str">
        <f>IF(E35="","",IF(②選手情報入力!J42="","",IF(I35=1,VLOOKUP(②選手情報入力!J42,種目情報!$A$4:$C$29,3,FALSE),VLOOKUP(②選手情報入力!J42,種目情報!$E$4:$G$24,3,FALSE))))</f>
        <v/>
      </c>
      <c r="W35" t="str">
        <f>IF(E35="","",IF(②選手情報入力!L42="","",IF(I35=1,VLOOKUP(②選手情報入力!L42,種目情報!$A$4:$B$29,2,FALSE),VLOOKUP(②選手情報入力!L42,種目情報!$E$4:$F$24,2,FALSE))))</f>
        <v/>
      </c>
      <c r="X35" t="str">
        <f>IF(E35="","",IF(②選手情報入力!M42="","",②選手情報入力!M42))</f>
        <v/>
      </c>
      <c r="Y35" s="33" t="str">
        <f>IF(E35="","",IF(②選手情報入力!L42="","",0))</f>
        <v/>
      </c>
      <c r="Z35" t="str">
        <f>IF(E35="","",IF(②選手情報入力!L42="","",IF(I35=1,VLOOKUP(②選手情報入力!L42,種目情報!$A$4:$C$29,3,FALSE),VLOOKUP(②選手情報入力!L42,種目情報!$E$4:$G$24,3,FALSE))))</f>
        <v/>
      </c>
      <c r="AA35" t="str">
        <f>IF(E35="","",IF(②選手情報入力!N42="","",IF(I35=1,種目情報!$J$4,種目情報!$J$6)))</f>
        <v/>
      </c>
      <c r="AB35" t="str">
        <f>IF(E35="","",IF(②選手情報入力!N42="","",IF(I35=1,IF(②選手情報入力!$N$4="","",②選手情報入力!$N$4),IF(②選手情報入力!$N$5="","",②選手情報入力!$N$5))))</f>
        <v/>
      </c>
      <c r="AC35" t="str">
        <f>IF(E35="","",IF(②選手情報入力!N42="","",0))</f>
        <v/>
      </c>
      <c r="AD35" t="str">
        <f>IF(E35="","",IF(②選手情報入力!N42="","",2))</f>
        <v/>
      </c>
      <c r="AE35" t="str">
        <f>IF(E35="","",IF(②選手情報入力!O42="","",IF(I35=1,種目情報!$J$5,種目情報!$J$7)))</f>
        <v/>
      </c>
      <c r="AF35" t="str">
        <f>IF(E35="","",IF(②選手情報入力!O42="","",IF(I35=1,IF(②選手情報入力!$O$4="","",②選手情報入力!$O$4),IF(②選手情報入力!$O$5="","",②選手情報入力!$O$5))))</f>
        <v/>
      </c>
      <c r="AG35" t="str">
        <f>IF(E35="","",IF(②選手情報入力!O42="","",0))</f>
        <v/>
      </c>
      <c r="AH35" t="str">
        <f>IF(E35="","",IF(②選手情報入力!O42="","",2))</f>
        <v/>
      </c>
    </row>
    <row r="36" spans="1:34">
      <c r="A36" t="str">
        <f>IF(E36="","",I36*1700600+①団体情報入力!$C$3*1001+②選手情報入力!A43)</f>
        <v/>
      </c>
      <c r="B36" t="str">
        <f>IF(E36="","",①団体情報入力!$C$3)</f>
        <v/>
      </c>
      <c r="D36" t="str">
        <f>IF(E36="","",①団体情報入力!$C$9)</f>
        <v/>
      </c>
      <c r="E36" t="str">
        <f>IF(②選手情報入力!B43="","",②選手情報入力!B43)</f>
        <v/>
      </c>
      <c r="F36" t="str">
        <f>IF(E36="","",②選手情報入力!C43)</f>
        <v/>
      </c>
      <c r="G36" t="str">
        <f>IF(E36="","",②選手情報入力!D43)</f>
        <v/>
      </c>
      <c r="H36" t="str">
        <f t="shared" si="0"/>
        <v/>
      </c>
      <c r="I36" t="str">
        <f>IF(E36="","",IF(②選手情報入力!F43="男",1,2))</f>
        <v/>
      </c>
      <c r="J36" t="str">
        <f>IF(E36="","",IF(②選手情報入力!G43="","",②選手情報入力!G43))</f>
        <v/>
      </c>
      <c r="L36" t="str">
        <f t="shared" si="1"/>
        <v/>
      </c>
      <c r="M36" t="str">
        <f t="shared" si="2"/>
        <v/>
      </c>
      <c r="O36" t="str">
        <f>IF(E36="","",IF(②選手情報入力!H43="","",IF(I36=1,VLOOKUP(②選手情報入力!H43,種目情報!$A$4:$B$29,2,FALSE),VLOOKUP(②選手情報入力!H43,種目情報!$E$4:$F$24,2,FALSE))))</f>
        <v/>
      </c>
      <c r="P36" t="str">
        <f>IF(E36="","",IF(②選手情報入力!I43="","",②選手情報入力!I43))</f>
        <v/>
      </c>
      <c r="Q36" s="33" t="str">
        <f>IF(E36="","",IF(②選手情報入力!H43="","",0))</f>
        <v/>
      </c>
      <c r="R36" t="str">
        <f>IF(E36="","",IF(②選手情報入力!H43="","",IF(I36=1,VLOOKUP(②選手情報入力!H43,種目情報!$A$4:$C$29,3,FALSE),VLOOKUP(②選手情報入力!H43,種目情報!$E$4:$G$24,3,FALSE))))</f>
        <v/>
      </c>
      <c r="S36" t="str">
        <f>IF(E36="","",IF(②選手情報入力!J43="","",IF(I36=1,VLOOKUP(②選手情報入力!J43,種目情報!$A$4:$B$29,2,FALSE),VLOOKUP(②選手情報入力!J43,種目情報!$E$4:$F$24,2,FALSE))))</f>
        <v/>
      </c>
      <c r="T36" t="str">
        <f>IF(E36="","",IF(②選手情報入力!K43="","",②選手情報入力!K43))</f>
        <v/>
      </c>
      <c r="U36" s="33" t="str">
        <f>IF(E36="","",IF(②選手情報入力!J43="","",0))</f>
        <v/>
      </c>
      <c r="V36" t="str">
        <f>IF(E36="","",IF(②選手情報入力!J43="","",IF(I36=1,VLOOKUP(②選手情報入力!J43,種目情報!$A$4:$C$29,3,FALSE),VLOOKUP(②選手情報入力!J43,種目情報!$E$4:$G$24,3,FALSE))))</f>
        <v/>
      </c>
      <c r="W36" t="str">
        <f>IF(E36="","",IF(②選手情報入力!L43="","",IF(I36=1,VLOOKUP(②選手情報入力!L43,種目情報!$A$4:$B$29,2,FALSE),VLOOKUP(②選手情報入力!L43,種目情報!$E$4:$F$24,2,FALSE))))</f>
        <v/>
      </c>
      <c r="X36" t="str">
        <f>IF(E36="","",IF(②選手情報入力!M43="","",②選手情報入力!M43))</f>
        <v/>
      </c>
      <c r="Y36" s="33" t="str">
        <f>IF(E36="","",IF(②選手情報入力!L43="","",0))</f>
        <v/>
      </c>
      <c r="Z36" t="str">
        <f>IF(E36="","",IF(②選手情報入力!L43="","",IF(I36=1,VLOOKUP(②選手情報入力!L43,種目情報!$A$4:$C$29,3,FALSE),VLOOKUP(②選手情報入力!L43,種目情報!$E$4:$G$24,3,FALSE))))</f>
        <v/>
      </c>
      <c r="AA36" t="str">
        <f>IF(E36="","",IF(②選手情報入力!N43="","",IF(I36=1,種目情報!$J$4,種目情報!$J$6)))</f>
        <v/>
      </c>
      <c r="AB36" t="str">
        <f>IF(E36="","",IF(②選手情報入力!N43="","",IF(I36=1,IF(②選手情報入力!$N$4="","",②選手情報入力!$N$4),IF(②選手情報入力!$N$5="","",②選手情報入力!$N$5))))</f>
        <v/>
      </c>
      <c r="AC36" t="str">
        <f>IF(E36="","",IF(②選手情報入力!N43="","",0))</f>
        <v/>
      </c>
      <c r="AD36" t="str">
        <f>IF(E36="","",IF(②選手情報入力!N43="","",2))</f>
        <v/>
      </c>
      <c r="AE36" t="str">
        <f>IF(E36="","",IF(②選手情報入力!O43="","",IF(I36=1,種目情報!$J$5,種目情報!$J$7)))</f>
        <v/>
      </c>
      <c r="AF36" t="str">
        <f>IF(E36="","",IF(②選手情報入力!O43="","",IF(I36=1,IF(②選手情報入力!$O$4="","",②選手情報入力!$O$4),IF(②選手情報入力!$O$5="","",②選手情報入力!$O$5))))</f>
        <v/>
      </c>
      <c r="AG36" t="str">
        <f>IF(E36="","",IF(②選手情報入力!O43="","",0))</f>
        <v/>
      </c>
      <c r="AH36" t="str">
        <f>IF(E36="","",IF(②選手情報入力!O43="","",2))</f>
        <v/>
      </c>
    </row>
    <row r="37" spans="1:34">
      <c r="A37" t="str">
        <f>IF(E37="","",I37*1700600+①団体情報入力!$C$3*1001+②選手情報入力!A44)</f>
        <v/>
      </c>
      <c r="B37" t="str">
        <f>IF(E37="","",①団体情報入力!$C$3)</f>
        <v/>
      </c>
      <c r="D37" t="str">
        <f>IF(E37="","",①団体情報入力!$C$9)</f>
        <v/>
      </c>
      <c r="E37" t="str">
        <f>IF(②選手情報入力!B44="","",②選手情報入力!B44)</f>
        <v/>
      </c>
      <c r="F37" t="str">
        <f>IF(E37="","",②選手情報入力!C44)</f>
        <v/>
      </c>
      <c r="G37" t="str">
        <f>IF(E37="","",②選手情報入力!D44)</f>
        <v/>
      </c>
      <c r="H37" t="str">
        <f t="shared" si="0"/>
        <v/>
      </c>
      <c r="I37" t="str">
        <f>IF(E37="","",IF(②選手情報入力!F44="男",1,2))</f>
        <v/>
      </c>
      <c r="J37" t="str">
        <f>IF(E37="","",IF(②選手情報入力!G44="","",②選手情報入力!G44))</f>
        <v/>
      </c>
      <c r="L37" t="str">
        <f t="shared" si="1"/>
        <v/>
      </c>
      <c r="M37" t="str">
        <f t="shared" si="2"/>
        <v/>
      </c>
      <c r="O37" t="str">
        <f>IF(E37="","",IF(②選手情報入力!H44="","",IF(I37=1,VLOOKUP(②選手情報入力!H44,種目情報!$A$4:$B$29,2,FALSE),VLOOKUP(②選手情報入力!H44,種目情報!$E$4:$F$24,2,FALSE))))</f>
        <v/>
      </c>
      <c r="P37" t="str">
        <f>IF(E37="","",IF(②選手情報入力!I44="","",②選手情報入力!I44))</f>
        <v/>
      </c>
      <c r="Q37" s="33" t="str">
        <f>IF(E37="","",IF(②選手情報入力!H44="","",0))</f>
        <v/>
      </c>
      <c r="R37" t="str">
        <f>IF(E37="","",IF(②選手情報入力!H44="","",IF(I37=1,VLOOKUP(②選手情報入力!H44,種目情報!$A$4:$C$29,3,FALSE),VLOOKUP(②選手情報入力!H44,種目情報!$E$4:$G$24,3,FALSE))))</f>
        <v/>
      </c>
      <c r="S37" t="str">
        <f>IF(E37="","",IF(②選手情報入力!J44="","",IF(I37=1,VLOOKUP(②選手情報入力!J44,種目情報!$A$4:$B$29,2,FALSE),VLOOKUP(②選手情報入力!J44,種目情報!$E$4:$F$24,2,FALSE))))</f>
        <v/>
      </c>
      <c r="T37" t="str">
        <f>IF(E37="","",IF(②選手情報入力!K44="","",②選手情報入力!K44))</f>
        <v/>
      </c>
      <c r="U37" s="33" t="str">
        <f>IF(E37="","",IF(②選手情報入力!J44="","",0))</f>
        <v/>
      </c>
      <c r="V37" t="str">
        <f>IF(E37="","",IF(②選手情報入力!J44="","",IF(I37=1,VLOOKUP(②選手情報入力!J44,種目情報!$A$4:$C$29,3,FALSE),VLOOKUP(②選手情報入力!J44,種目情報!$E$4:$G$24,3,FALSE))))</f>
        <v/>
      </c>
      <c r="W37" t="str">
        <f>IF(E37="","",IF(②選手情報入力!L44="","",IF(I37=1,VLOOKUP(②選手情報入力!L44,種目情報!$A$4:$B$29,2,FALSE),VLOOKUP(②選手情報入力!L44,種目情報!$E$4:$F$24,2,FALSE))))</f>
        <v/>
      </c>
      <c r="X37" t="str">
        <f>IF(E37="","",IF(②選手情報入力!M44="","",②選手情報入力!M44))</f>
        <v/>
      </c>
      <c r="Y37" s="33" t="str">
        <f>IF(E37="","",IF(②選手情報入力!L44="","",0))</f>
        <v/>
      </c>
      <c r="Z37" t="str">
        <f>IF(E37="","",IF(②選手情報入力!L44="","",IF(I37=1,VLOOKUP(②選手情報入力!L44,種目情報!$A$4:$C$29,3,FALSE),VLOOKUP(②選手情報入力!L44,種目情報!$E$4:$G$24,3,FALSE))))</f>
        <v/>
      </c>
      <c r="AA37" t="str">
        <f>IF(E37="","",IF(②選手情報入力!N44="","",IF(I37=1,種目情報!$J$4,種目情報!$J$6)))</f>
        <v/>
      </c>
      <c r="AB37" t="str">
        <f>IF(E37="","",IF(②選手情報入力!N44="","",IF(I37=1,IF(②選手情報入力!$N$4="","",②選手情報入力!$N$4),IF(②選手情報入力!$N$5="","",②選手情報入力!$N$5))))</f>
        <v/>
      </c>
      <c r="AC37" t="str">
        <f>IF(E37="","",IF(②選手情報入力!N44="","",0))</f>
        <v/>
      </c>
      <c r="AD37" t="str">
        <f>IF(E37="","",IF(②選手情報入力!N44="","",2))</f>
        <v/>
      </c>
      <c r="AE37" t="str">
        <f>IF(E37="","",IF(②選手情報入力!O44="","",IF(I37=1,種目情報!$J$5,種目情報!$J$7)))</f>
        <v/>
      </c>
      <c r="AF37" t="str">
        <f>IF(E37="","",IF(②選手情報入力!O44="","",IF(I37=1,IF(②選手情報入力!$O$4="","",②選手情報入力!$O$4),IF(②選手情報入力!$O$5="","",②選手情報入力!$O$5))))</f>
        <v/>
      </c>
      <c r="AG37" t="str">
        <f>IF(E37="","",IF(②選手情報入力!O44="","",0))</f>
        <v/>
      </c>
      <c r="AH37" t="str">
        <f>IF(E37="","",IF(②選手情報入力!O44="","",2))</f>
        <v/>
      </c>
    </row>
    <row r="38" spans="1:34">
      <c r="A38" t="str">
        <f>IF(E38="","",I38*1700600+①団体情報入力!$C$3*1001+②選手情報入力!A45)</f>
        <v/>
      </c>
      <c r="B38" t="str">
        <f>IF(E38="","",①団体情報入力!$C$3)</f>
        <v/>
      </c>
      <c r="D38" t="str">
        <f>IF(E38="","",①団体情報入力!$C$9)</f>
        <v/>
      </c>
      <c r="E38" t="str">
        <f>IF(②選手情報入力!B45="","",②選手情報入力!B45)</f>
        <v/>
      </c>
      <c r="F38" t="str">
        <f>IF(E38="","",②選手情報入力!C45)</f>
        <v/>
      </c>
      <c r="G38" t="str">
        <f>IF(E38="","",②選手情報入力!D45)</f>
        <v/>
      </c>
      <c r="H38" t="str">
        <f t="shared" si="0"/>
        <v/>
      </c>
      <c r="I38" t="str">
        <f>IF(E38="","",IF(②選手情報入力!F45="男",1,2))</f>
        <v/>
      </c>
      <c r="J38" t="str">
        <f>IF(E38="","",IF(②選手情報入力!G45="","",②選手情報入力!G45))</f>
        <v/>
      </c>
      <c r="L38" t="str">
        <f t="shared" si="1"/>
        <v/>
      </c>
      <c r="M38" t="str">
        <f t="shared" si="2"/>
        <v/>
      </c>
      <c r="O38" t="str">
        <f>IF(E38="","",IF(②選手情報入力!H45="","",IF(I38=1,VLOOKUP(②選手情報入力!H45,種目情報!$A$4:$B$29,2,FALSE),VLOOKUP(②選手情報入力!H45,種目情報!$E$4:$F$24,2,FALSE))))</f>
        <v/>
      </c>
      <c r="P38" t="str">
        <f>IF(E38="","",IF(②選手情報入力!I45="","",②選手情報入力!I45))</f>
        <v/>
      </c>
      <c r="Q38" s="33" t="str">
        <f>IF(E38="","",IF(②選手情報入力!H45="","",0))</f>
        <v/>
      </c>
      <c r="R38" t="str">
        <f>IF(E38="","",IF(②選手情報入力!H45="","",IF(I38=1,VLOOKUP(②選手情報入力!H45,種目情報!$A$4:$C$29,3,FALSE),VLOOKUP(②選手情報入力!H45,種目情報!$E$4:$G$24,3,FALSE))))</f>
        <v/>
      </c>
      <c r="S38" t="str">
        <f>IF(E38="","",IF(②選手情報入力!J45="","",IF(I38=1,VLOOKUP(②選手情報入力!J45,種目情報!$A$4:$B$29,2,FALSE),VLOOKUP(②選手情報入力!J45,種目情報!$E$4:$F$24,2,FALSE))))</f>
        <v/>
      </c>
      <c r="T38" t="str">
        <f>IF(E38="","",IF(②選手情報入力!K45="","",②選手情報入力!K45))</f>
        <v/>
      </c>
      <c r="U38" s="33" t="str">
        <f>IF(E38="","",IF(②選手情報入力!J45="","",0))</f>
        <v/>
      </c>
      <c r="V38" t="str">
        <f>IF(E38="","",IF(②選手情報入力!J45="","",IF(I38=1,VLOOKUP(②選手情報入力!J45,種目情報!$A$4:$C$29,3,FALSE),VLOOKUP(②選手情報入力!J45,種目情報!$E$4:$G$24,3,FALSE))))</f>
        <v/>
      </c>
      <c r="W38" t="str">
        <f>IF(E38="","",IF(②選手情報入力!L45="","",IF(I38=1,VLOOKUP(②選手情報入力!L45,種目情報!$A$4:$B$29,2,FALSE),VLOOKUP(②選手情報入力!L45,種目情報!$E$4:$F$24,2,FALSE))))</f>
        <v/>
      </c>
      <c r="X38" t="str">
        <f>IF(E38="","",IF(②選手情報入力!M45="","",②選手情報入力!M45))</f>
        <v/>
      </c>
      <c r="Y38" s="33" t="str">
        <f>IF(E38="","",IF(②選手情報入力!L45="","",0))</f>
        <v/>
      </c>
      <c r="Z38" t="str">
        <f>IF(E38="","",IF(②選手情報入力!L45="","",IF(I38=1,VLOOKUP(②選手情報入力!L45,種目情報!$A$4:$C$29,3,FALSE),VLOOKUP(②選手情報入力!L45,種目情報!$E$4:$G$24,3,FALSE))))</f>
        <v/>
      </c>
      <c r="AA38" t="str">
        <f>IF(E38="","",IF(②選手情報入力!N45="","",IF(I38=1,種目情報!$J$4,種目情報!$J$6)))</f>
        <v/>
      </c>
      <c r="AB38" t="str">
        <f>IF(E38="","",IF(②選手情報入力!N45="","",IF(I38=1,IF(②選手情報入力!$N$4="","",②選手情報入力!$N$4),IF(②選手情報入力!$N$5="","",②選手情報入力!$N$5))))</f>
        <v/>
      </c>
      <c r="AC38" t="str">
        <f>IF(E38="","",IF(②選手情報入力!N45="","",0))</f>
        <v/>
      </c>
      <c r="AD38" t="str">
        <f>IF(E38="","",IF(②選手情報入力!N45="","",2))</f>
        <v/>
      </c>
      <c r="AE38" t="str">
        <f>IF(E38="","",IF(②選手情報入力!O45="","",IF(I38=1,種目情報!$J$5,種目情報!$J$7)))</f>
        <v/>
      </c>
      <c r="AF38" t="str">
        <f>IF(E38="","",IF(②選手情報入力!O45="","",IF(I38=1,IF(②選手情報入力!$O$4="","",②選手情報入力!$O$4),IF(②選手情報入力!$O$5="","",②選手情報入力!$O$5))))</f>
        <v/>
      </c>
      <c r="AG38" t="str">
        <f>IF(E38="","",IF(②選手情報入力!O45="","",0))</f>
        <v/>
      </c>
      <c r="AH38" t="str">
        <f>IF(E38="","",IF(②選手情報入力!O45="","",2))</f>
        <v/>
      </c>
    </row>
    <row r="39" spans="1:34">
      <c r="A39" t="str">
        <f>IF(E39="","",I39*1700600+①団体情報入力!$C$3*1001+②選手情報入力!A46)</f>
        <v/>
      </c>
      <c r="B39" t="str">
        <f>IF(E39="","",①団体情報入力!$C$3)</f>
        <v/>
      </c>
      <c r="D39" t="str">
        <f>IF(E39="","",①団体情報入力!$C$9)</f>
        <v/>
      </c>
      <c r="E39" t="str">
        <f>IF(②選手情報入力!B46="","",②選手情報入力!B46)</f>
        <v/>
      </c>
      <c r="F39" t="str">
        <f>IF(E39="","",②選手情報入力!C46)</f>
        <v/>
      </c>
      <c r="G39" t="str">
        <f>IF(E39="","",②選手情報入力!D46)</f>
        <v/>
      </c>
      <c r="H39" t="str">
        <f t="shared" si="0"/>
        <v/>
      </c>
      <c r="I39" t="str">
        <f>IF(E39="","",IF(②選手情報入力!F46="男",1,2))</f>
        <v/>
      </c>
      <c r="J39" t="str">
        <f>IF(E39="","",IF(②選手情報入力!G46="","",②選手情報入力!G46))</f>
        <v/>
      </c>
      <c r="L39" t="str">
        <f t="shared" si="1"/>
        <v/>
      </c>
      <c r="M39" t="str">
        <f t="shared" si="2"/>
        <v/>
      </c>
      <c r="O39" t="str">
        <f>IF(E39="","",IF(②選手情報入力!H46="","",IF(I39=1,VLOOKUP(②選手情報入力!H46,種目情報!$A$4:$B$29,2,FALSE),VLOOKUP(②選手情報入力!H46,種目情報!$E$4:$F$24,2,FALSE))))</f>
        <v/>
      </c>
      <c r="P39" t="str">
        <f>IF(E39="","",IF(②選手情報入力!I46="","",②選手情報入力!I46))</f>
        <v/>
      </c>
      <c r="Q39" s="33" t="str">
        <f>IF(E39="","",IF(②選手情報入力!H46="","",0))</f>
        <v/>
      </c>
      <c r="R39" t="str">
        <f>IF(E39="","",IF(②選手情報入力!H46="","",IF(I39=1,VLOOKUP(②選手情報入力!H46,種目情報!$A$4:$C$29,3,FALSE),VLOOKUP(②選手情報入力!H46,種目情報!$E$4:$G$24,3,FALSE))))</f>
        <v/>
      </c>
      <c r="S39" t="str">
        <f>IF(E39="","",IF(②選手情報入力!J46="","",IF(I39=1,VLOOKUP(②選手情報入力!J46,種目情報!$A$4:$B$29,2,FALSE),VLOOKUP(②選手情報入力!J46,種目情報!$E$4:$F$24,2,FALSE))))</f>
        <v/>
      </c>
      <c r="T39" t="str">
        <f>IF(E39="","",IF(②選手情報入力!K46="","",②選手情報入力!K46))</f>
        <v/>
      </c>
      <c r="U39" s="33" t="str">
        <f>IF(E39="","",IF(②選手情報入力!J46="","",0))</f>
        <v/>
      </c>
      <c r="V39" t="str">
        <f>IF(E39="","",IF(②選手情報入力!J46="","",IF(I39=1,VLOOKUP(②選手情報入力!J46,種目情報!$A$4:$C$29,3,FALSE),VLOOKUP(②選手情報入力!J46,種目情報!$E$4:$G$24,3,FALSE))))</f>
        <v/>
      </c>
      <c r="W39" t="str">
        <f>IF(E39="","",IF(②選手情報入力!L46="","",IF(I39=1,VLOOKUP(②選手情報入力!L46,種目情報!$A$4:$B$29,2,FALSE),VLOOKUP(②選手情報入力!L46,種目情報!$E$4:$F$24,2,FALSE))))</f>
        <v/>
      </c>
      <c r="X39" t="str">
        <f>IF(E39="","",IF(②選手情報入力!M46="","",②選手情報入力!M46))</f>
        <v/>
      </c>
      <c r="Y39" s="33" t="str">
        <f>IF(E39="","",IF(②選手情報入力!L46="","",0))</f>
        <v/>
      </c>
      <c r="Z39" t="str">
        <f>IF(E39="","",IF(②選手情報入力!L46="","",IF(I39=1,VLOOKUP(②選手情報入力!L46,種目情報!$A$4:$C$29,3,FALSE),VLOOKUP(②選手情報入力!L46,種目情報!$E$4:$G$24,3,FALSE))))</f>
        <v/>
      </c>
      <c r="AA39" t="str">
        <f>IF(E39="","",IF(②選手情報入力!N46="","",IF(I39=1,種目情報!$J$4,種目情報!$J$6)))</f>
        <v/>
      </c>
      <c r="AB39" t="str">
        <f>IF(E39="","",IF(②選手情報入力!N46="","",IF(I39=1,IF(②選手情報入力!$N$4="","",②選手情報入力!$N$4),IF(②選手情報入力!$N$5="","",②選手情報入力!$N$5))))</f>
        <v/>
      </c>
      <c r="AC39" t="str">
        <f>IF(E39="","",IF(②選手情報入力!N46="","",0))</f>
        <v/>
      </c>
      <c r="AD39" t="str">
        <f>IF(E39="","",IF(②選手情報入力!N46="","",2))</f>
        <v/>
      </c>
      <c r="AE39" t="str">
        <f>IF(E39="","",IF(②選手情報入力!O46="","",IF(I39=1,種目情報!$J$5,種目情報!$J$7)))</f>
        <v/>
      </c>
      <c r="AF39" t="str">
        <f>IF(E39="","",IF(②選手情報入力!O46="","",IF(I39=1,IF(②選手情報入力!$O$4="","",②選手情報入力!$O$4),IF(②選手情報入力!$O$5="","",②選手情報入力!$O$5))))</f>
        <v/>
      </c>
      <c r="AG39" t="str">
        <f>IF(E39="","",IF(②選手情報入力!O46="","",0))</f>
        <v/>
      </c>
      <c r="AH39" t="str">
        <f>IF(E39="","",IF(②選手情報入力!O46="","",2))</f>
        <v/>
      </c>
    </row>
    <row r="40" spans="1:34">
      <c r="A40" t="str">
        <f>IF(E40="","",I40*1700600+①団体情報入力!$C$3*1001+②選手情報入力!A47)</f>
        <v/>
      </c>
      <c r="B40" t="str">
        <f>IF(E40="","",①団体情報入力!$C$3)</f>
        <v/>
      </c>
      <c r="D40" t="str">
        <f>IF(E40="","",①団体情報入力!$C$9)</f>
        <v/>
      </c>
      <c r="E40" t="str">
        <f>IF(②選手情報入力!B47="","",②選手情報入力!B47)</f>
        <v/>
      </c>
      <c r="F40" t="str">
        <f>IF(E40="","",②選手情報入力!C47)</f>
        <v/>
      </c>
      <c r="G40" t="str">
        <f>IF(E40="","",②選手情報入力!D47)</f>
        <v/>
      </c>
      <c r="H40" t="str">
        <f t="shared" si="0"/>
        <v/>
      </c>
      <c r="I40" t="str">
        <f>IF(E40="","",IF(②選手情報入力!F47="男",1,2))</f>
        <v/>
      </c>
      <c r="J40" t="str">
        <f>IF(E40="","",IF(②選手情報入力!G47="","",②選手情報入力!G47))</f>
        <v/>
      </c>
      <c r="L40" t="str">
        <f t="shared" si="1"/>
        <v/>
      </c>
      <c r="M40" t="str">
        <f t="shared" si="2"/>
        <v/>
      </c>
      <c r="O40" t="str">
        <f>IF(E40="","",IF(②選手情報入力!H47="","",IF(I40=1,VLOOKUP(②選手情報入力!H47,種目情報!$A$4:$B$29,2,FALSE),VLOOKUP(②選手情報入力!H47,種目情報!$E$4:$F$24,2,FALSE))))</f>
        <v/>
      </c>
      <c r="P40" t="str">
        <f>IF(E40="","",IF(②選手情報入力!I47="","",②選手情報入力!I47))</f>
        <v/>
      </c>
      <c r="Q40" s="33" t="str">
        <f>IF(E40="","",IF(②選手情報入力!H47="","",0))</f>
        <v/>
      </c>
      <c r="R40" t="str">
        <f>IF(E40="","",IF(②選手情報入力!H47="","",IF(I40=1,VLOOKUP(②選手情報入力!H47,種目情報!$A$4:$C$29,3,FALSE),VLOOKUP(②選手情報入力!H47,種目情報!$E$4:$G$24,3,FALSE))))</f>
        <v/>
      </c>
      <c r="S40" t="str">
        <f>IF(E40="","",IF(②選手情報入力!J47="","",IF(I40=1,VLOOKUP(②選手情報入力!J47,種目情報!$A$4:$B$29,2,FALSE),VLOOKUP(②選手情報入力!J47,種目情報!$E$4:$F$24,2,FALSE))))</f>
        <v/>
      </c>
      <c r="T40" t="str">
        <f>IF(E40="","",IF(②選手情報入力!K47="","",②選手情報入力!K47))</f>
        <v/>
      </c>
      <c r="U40" s="33" t="str">
        <f>IF(E40="","",IF(②選手情報入力!J47="","",0))</f>
        <v/>
      </c>
      <c r="V40" t="str">
        <f>IF(E40="","",IF(②選手情報入力!J47="","",IF(I40=1,VLOOKUP(②選手情報入力!J47,種目情報!$A$4:$C$29,3,FALSE),VLOOKUP(②選手情報入力!J47,種目情報!$E$4:$G$24,3,FALSE))))</f>
        <v/>
      </c>
      <c r="W40" t="str">
        <f>IF(E40="","",IF(②選手情報入力!L47="","",IF(I40=1,VLOOKUP(②選手情報入力!L47,種目情報!$A$4:$B$29,2,FALSE),VLOOKUP(②選手情報入力!L47,種目情報!$E$4:$F$24,2,FALSE))))</f>
        <v/>
      </c>
      <c r="X40" t="str">
        <f>IF(E40="","",IF(②選手情報入力!M47="","",②選手情報入力!M47))</f>
        <v/>
      </c>
      <c r="Y40" s="33" t="str">
        <f>IF(E40="","",IF(②選手情報入力!L47="","",0))</f>
        <v/>
      </c>
      <c r="Z40" t="str">
        <f>IF(E40="","",IF(②選手情報入力!L47="","",IF(I40=1,VLOOKUP(②選手情報入力!L47,種目情報!$A$4:$C$29,3,FALSE),VLOOKUP(②選手情報入力!L47,種目情報!$E$4:$G$24,3,FALSE))))</f>
        <v/>
      </c>
      <c r="AA40" t="str">
        <f>IF(E40="","",IF(②選手情報入力!N47="","",IF(I40=1,種目情報!$J$4,種目情報!$J$6)))</f>
        <v/>
      </c>
      <c r="AB40" t="str">
        <f>IF(E40="","",IF(②選手情報入力!N47="","",IF(I40=1,IF(②選手情報入力!$N$4="","",②選手情報入力!$N$4),IF(②選手情報入力!$N$5="","",②選手情報入力!$N$5))))</f>
        <v/>
      </c>
      <c r="AC40" t="str">
        <f>IF(E40="","",IF(②選手情報入力!N47="","",0))</f>
        <v/>
      </c>
      <c r="AD40" t="str">
        <f>IF(E40="","",IF(②選手情報入力!N47="","",2))</f>
        <v/>
      </c>
      <c r="AE40" t="str">
        <f>IF(E40="","",IF(②選手情報入力!O47="","",IF(I40=1,種目情報!$J$5,種目情報!$J$7)))</f>
        <v/>
      </c>
      <c r="AF40" t="str">
        <f>IF(E40="","",IF(②選手情報入力!O47="","",IF(I40=1,IF(②選手情報入力!$O$4="","",②選手情報入力!$O$4),IF(②選手情報入力!$O$5="","",②選手情報入力!$O$5))))</f>
        <v/>
      </c>
      <c r="AG40" t="str">
        <f>IF(E40="","",IF(②選手情報入力!O47="","",0))</f>
        <v/>
      </c>
      <c r="AH40" t="str">
        <f>IF(E40="","",IF(②選手情報入力!O47="","",2))</f>
        <v/>
      </c>
    </row>
    <row r="41" spans="1:34">
      <c r="A41" t="str">
        <f>IF(E41="","",I41*1700600+①団体情報入力!$C$3*1001+②選手情報入力!A48)</f>
        <v/>
      </c>
      <c r="B41" t="str">
        <f>IF(E41="","",①団体情報入力!$C$3)</f>
        <v/>
      </c>
      <c r="D41" t="str">
        <f>IF(E41="","",①団体情報入力!$C$9)</f>
        <v/>
      </c>
      <c r="E41" t="str">
        <f>IF(②選手情報入力!B48="","",②選手情報入力!B48)</f>
        <v/>
      </c>
      <c r="F41" t="str">
        <f>IF(E41="","",②選手情報入力!C48)</f>
        <v/>
      </c>
      <c r="G41" t="str">
        <f>IF(E41="","",②選手情報入力!D48)</f>
        <v/>
      </c>
      <c r="H41" t="str">
        <f t="shared" si="0"/>
        <v/>
      </c>
      <c r="I41" t="str">
        <f>IF(E41="","",IF(②選手情報入力!F48="男",1,2))</f>
        <v/>
      </c>
      <c r="J41" t="str">
        <f>IF(E41="","",IF(②選手情報入力!G48="","",②選手情報入力!G48))</f>
        <v/>
      </c>
      <c r="L41" t="str">
        <f t="shared" si="1"/>
        <v/>
      </c>
      <c r="M41" t="str">
        <f t="shared" si="2"/>
        <v/>
      </c>
      <c r="O41" t="str">
        <f>IF(E41="","",IF(②選手情報入力!H48="","",IF(I41=1,VLOOKUP(②選手情報入力!H48,種目情報!$A$4:$B$29,2,FALSE),VLOOKUP(②選手情報入力!H48,種目情報!$E$4:$F$24,2,FALSE))))</f>
        <v/>
      </c>
      <c r="P41" t="str">
        <f>IF(E41="","",IF(②選手情報入力!I48="","",②選手情報入力!I48))</f>
        <v/>
      </c>
      <c r="Q41" s="33" t="str">
        <f>IF(E41="","",IF(②選手情報入力!H48="","",0))</f>
        <v/>
      </c>
      <c r="R41" t="str">
        <f>IF(E41="","",IF(②選手情報入力!H48="","",IF(I41=1,VLOOKUP(②選手情報入力!H48,種目情報!$A$4:$C$29,3,FALSE),VLOOKUP(②選手情報入力!H48,種目情報!$E$4:$G$24,3,FALSE))))</f>
        <v/>
      </c>
      <c r="S41" t="str">
        <f>IF(E41="","",IF(②選手情報入力!J48="","",IF(I41=1,VLOOKUP(②選手情報入力!J48,種目情報!$A$4:$B$29,2,FALSE),VLOOKUP(②選手情報入力!J48,種目情報!$E$4:$F$24,2,FALSE))))</f>
        <v/>
      </c>
      <c r="T41" t="str">
        <f>IF(E41="","",IF(②選手情報入力!K48="","",②選手情報入力!K48))</f>
        <v/>
      </c>
      <c r="U41" s="33" t="str">
        <f>IF(E41="","",IF(②選手情報入力!J48="","",0))</f>
        <v/>
      </c>
      <c r="V41" t="str">
        <f>IF(E41="","",IF(②選手情報入力!J48="","",IF(I41=1,VLOOKUP(②選手情報入力!J48,種目情報!$A$4:$C$29,3,FALSE),VLOOKUP(②選手情報入力!J48,種目情報!$E$4:$G$24,3,FALSE))))</f>
        <v/>
      </c>
      <c r="W41" t="str">
        <f>IF(E41="","",IF(②選手情報入力!L48="","",IF(I41=1,VLOOKUP(②選手情報入力!L48,種目情報!$A$4:$B$29,2,FALSE),VLOOKUP(②選手情報入力!L48,種目情報!$E$4:$F$24,2,FALSE))))</f>
        <v/>
      </c>
      <c r="X41" t="str">
        <f>IF(E41="","",IF(②選手情報入力!M48="","",②選手情報入力!M48))</f>
        <v/>
      </c>
      <c r="Y41" s="33" t="str">
        <f>IF(E41="","",IF(②選手情報入力!L48="","",0))</f>
        <v/>
      </c>
      <c r="Z41" t="str">
        <f>IF(E41="","",IF(②選手情報入力!L48="","",IF(I41=1,VLOOKUP(②選手情報入力!L48,種目情報!$A$4:$C$29,3,FALSE),VLOOKUP(②選手情報入力!L48,種目情報!$E$4:$G$24,3,FALSE))))</f>
        <v/>
      </c>
      <c r="AA41" t="str">
        <f>IF(E41="","",IF(②選手情報入力!N48="","",IF(I41=1,種目情報!$J$4,種目情報!$J$6)))</f>
        <v/>
      </c>
      <c r="AB41" t="str">
        <f>IF(E41="","",IF(②選手情報入力!N48="","",IF(I41=1,IF(②選手情報入力!$N$4="","",②選手情報入力!$N$4),IF(②選手情報入力!$N$5="","",②選手情報入力!$N$5))))</f>
        <v/>
      </c>
      <c r="AC41" t="str">
        <f>IF(E41="","",IF(②選手情報入力!N48="","",0))</f>
        <v/>
      </c>
      <c r="AD41" t="str">
        <f>IF(E41="","",IF(②選手情報入力!N48="","",2))</f>
        <v/>
      </c>
      <c r="AE41" t="str">
        <f>IF(E41="","",IF(②選手情報入力!O48="","",IF(I41=1,種目情報!$J$5,種目情報!$J$7)))</f>
        <v/>
      </c>
      <c r="AF41" t="str">
        <f>IF(E41="","",IF(②選手情報入力!O48="","",IF(I41=1,IF(②選手情報入力!$O$4="","",②選手情報入力!$O$4),IF(②選手情報入力!$O$5="","",②選手情報入力!$O$5))))</f>
        <v/>
      </c>
      <c r="AG41" t="str">
        <f>IF(E41="","",IF(②選手情報入力!O48="","",0))</f>
        <v/>
      </c>
      <c r="AH41" t="str">
        <f>IF(E41="","",IF(②選手情報入力!O48="","",2))</f>
        <v/>
      </c>
    </row>
    <row r="42" spans="1:34">
      <c r="A42" t="str">
        <f>IF(E42="","",I42*1700600+①団体情報入力!$C$3*1001+②選手情報入力!A49)</f>
        <v/>
      </c>
      <c r="B42" t="str">
        <f>IF(E42="","",①団体情報入力!$C$3)</f>
        <v/>
      </c>
      <c r="D42" t="str">
        <f>IF(E42="","",①団体情報入力!$C$9)</f>
        <v/>
      </c>
      <c r="E42" t="str">
        <f>IF(②選手情報入力!B49="","",②選手情報入力!B49)</f>
        <v/>
      </c>
      <c r="F42" t="str">
        <f>IF(E42="","",②選手情報入力!C49)</f>
        <v/>
      </c>
      <c r="G42" t="str">
        <f>IF(E42="","",②選手情報入力!D49)</f>
        <v/>
      </c>
      <c r="H42" t="str">
        <f t="shared" si="0"/>
        <v/>
      </c>
      <c r="I42" t="str">
        <f>IF(E42="","",IF(②選手情報入力!F49="男",1,2))</f>
        <v/>
      </c>
      <c r="J42" t="str">
        <f>IF(E42="","",IF(②選手情報入力!G49="","",②選手情報入力!G49))</f>
        <v/>
      </c>
      <c r="L42" t="str">
        <f t="shared" si="1"/>
        <v/>
      </c>
      <c r="M42" t="str">
        <f t="shared" si="2"/>
        <v/>
      </c>
      <c r="O42" t="str">
        <f>IF(E42="","",IF(②選手情報入力!H49="","",IF(I42=1,VLOOKUP(②選手情報入力!H49,種目情報!$A$4:$B$29,2,FALSE),VLOOKUP(②選手情報入力!H49,種目情報!$E$4:$F$24,2,FALSE))))</f>
        <v/>
      </c>
      <c r="P42" t="str">
        <f>IF(E42="","",IF(②選手情報入力!I49="","",②選手情報入力!I49))</f>
        <v/>
      </c>
      <c r="Q42" s="33" t="str">
        <f>IF(E42="","",IF(②選手情報入力!H49="","",0))</f>
        <v/>
      </c>
      <c r="R42" t="str">
        <f>IF(E42="","",IF(②選手情報入力!H49="","",IF(I42=1,VLOOKUP(②選手情報入力!H49,種目情報!$A$4:$C$29,3,FALSE),VLOOKUP(②選手情報入力!H49,種目情報!$E$4:$G$24,3,FALSE))))</f>
        <v/>
      </c>
      <c r="S42" t="str">
        <f>IF(E42="","",IF(②選手情報入力!J49="","",IF(I42=1,VLOOKUP(②選手情報入力!J49,種目情報!$A$4:$B$29,2,FALSE),VLOOKUP(②選手情報入力!J49,種目情報!$E$4:$F$24,2,FALSE))))</f>
        <v/>
      </c>
      <c r="T42" t="str">
        <f>IF(E42="","",IF(②選手情報入力!K49="","",②選手情報入力!K49))</f>
        <v/>
      </c>
      <c r="U42" s="33" t="str">
        <f>IF(E42="","",IF(②選手情報入力!J49="","",0))</f>
        <v/>
      </c>
      <c r="V42" t="str">
        <f>IF(E42="","",IF(②選手情報入力!J49="","",IF(I42=1,VLOOKUP(②選手情報入力!J49,種目情報!$A$4:$C$29,3,FALSE),VLOOKUP(②選手情報入力!J49,種目情報!$E$4:$G$24,3,FALSE))))</f>
        <v/>
      </c>
      <c r="W42" t="str">
        <f>IF(E42="","",IF(②選手情報入力!L49="","",IF(I42=1,VLOOKUP(②選手情報入力!L49,種目情報!$A$4:$B$29,2,FALSE),VLOOKUP(②選手情報入力!L49,種目情報!$E$4:$F$24,2,FALSE))))</f>
        <v/>
      </c>
      <c r="X42" t="str">
        <f>IF(E42="","",IF(②選手情報入力!M49="","",②選手情報入力!M49))</f>
        <v/>
      </c>
      <c r="Y42" s="33" t="str">
        <f>IF(E42="","",IF(②選手情報入力!L49="","",0))</f>
        <v/>
      </c>
      <c r="Z42" t="str">
        <f>IF(E42="","",IF(②選手情報入力!L49="","",IF(I42=1,VLOOKUP(②選手情報入力!L49,種目情報!$A$4:$C$29,3,FALSE),VLOOKUP(②選手情報入力!L49,種目情報!$E$4:$G$24,3,FALSE))))</f>
        <v/>
      </c>
      <c r="AA42" t="str">
        <f>IF(E42="","",IF(②選手情報入力!N49="","",IF(I42=1,種目情報!$J$4,種目情報!$J$6)))</f>
        <v/>
      </c>
      <c r="AB42" t="str">
        <f>IF(E42="","",IF(②選手情報入力!N49="","",IF(I42=1,IF(②選手情報入力!$N$4="","",②選手情報入力!$N$4),IF(②選手情報入力!$N$5="","",②選手情報入力!$N$5))))</f>
        <v/>
      </c>
      <c r="AC42" t="str">
        <f>IF(E42="","",IF(②選手情報入力!N49="","",0))</f>
        <v/>
      </c>
      <c r="AD42" t="str">
        <f>IF(E42="","",IF(②選手情報入力!N49="","",2))</f>
        <v/>
      </c>
      <c r="AE42" t="str">
        <f>IF(E42="","",IF(②選手情報入力!O49="","",IF(I42=1,種目情報!$J$5,種目情報!$J$7)))</f>
        <v/>
      </c>
      <c r="AF42" t="str">
        <f>IF(E42="","",IF(②選手情報入力!O49="","",IF(I42=1,IF(②選手情報入力!$O$4="","",②選手情報入力!$O$4),IF(②選手情報入力!$O$5="","",②選手情報入力!$O$5))))</f>
        <v/>
      </c>
      <c r="AG42" t="str">
        <f>IF(E42="","",IF(②選手情報入力!O49="","",0))</f>
        <v/>
      </c>
      <c r="AH42" t="str">
        <f>IF(E42="","",IF(②選手情報入力!O49="","",2))</f>
        <v/>
      </c>
    </row>
    <row r="43" spans="1:34">
      <c r="A43" t="str">
        <f>IF(E43="","",I43*1700600+①団体情報入力!$C$3*1001+②選手情報入力!A50)</f>
        <v/>
      </c>
      <c r="B43" t="str">
        <f>IF(E43="","",①団体情報入力!$C$3)</f>
        <v/>
      </c>
      <c r="D43" t="str">
        <f>IF(E43="","",①団体情報入力!$C$9)</f>
        <v/>
      </c>
      <c r="E43" t="str">
        <f>IF(②選手情報入力!B50="","",②選手情報入力!B50)</f>
        <v/>
      </c>
      <c r="F43" t="str">
        <f>IF(E43="","",②選手情報入力!C50)</f>
        <v/>
      </c>
      <c r="G43" t="str">
        <f>IF(E43="","",②選手情報入力!D50)</f>
        <v/>
      </c>
      <c r="H43" t="str">
        <f t="shared" si="0"/>
        <v/>
      </c>
      <c r="I43" t="str">
        <f>IF(E43="","",IF(②選手情報入力!F50="男",1,2))</f>
        <v/>
      </c>
      <c r="J43" t="str">
        <f>IF(E43="","",IF(②選手情報入力!G50="","",②選手情報入力!G50))</f>
        <v/>
      </c>
      <c r="L43" t="str">
        <f t="shared" si="1"/>
        <v/>
      </c>
      <c r="M43" t="str">
        <f t="shared" si="2"/>
        <v/>
      </c>
      <c r="O43" t="str">
        <f>IF(E43="","",IF(②選手情報入力!H50="","",IF(I43=1,VLOOKUP(②選手情報入力!H50,種目情報!$A$4:$B$29,2,FALSE),VLOOKUP(②選手情報入力!H50,種目情報!$E$4:$F$24,2,FALSE))))</f>
        <v/>
      </c>
      <c r="P43" t="str">
        <f>IF(E43="","",IF(②選手情報入力!I50="","",②選手情報入力!I50))</f>
        <v/>
      </c>
      <c r="Q43" s="33" t="str">
        <f>IF(E43="","",IF(②選手情報入力!H50="","",0))</f>
        <v/>
      </c>
      <c r="R43" t="str">
        <f>IF(E43="","",IF(②選手情報入力!H50="","",IF(I43=1,VLOOKUP(②選手情報入力!H50,種目情報!$A$4:$C$29,3,FALSE),VLOOKUP(②選手情報入力!H50,種目情報!$E$4:$G$24,3,FALSE))))</f>
        <v/>
      </c>
      <c r="S43" t="str">
        <f>IF(E43="","",IF(②選手情報入力!J50="","",IF(I43=1,VLOOKUP(②選手情報入力!J50,種目情報!$A$4:$B$29,2,FALSE),VLOOKUP(②選手情報入力!J50,種目情報!$E$4:$F$24,2,FALSE))))</f>
        <v/>
      </c>
      <c r="T43" t="str">
        <f>IF(E43="","",IF(②選手情報入力!K50="","",②選手情報入力!K50))</f>
        <v/>
      </c>
      <c r="U43" s="33" t="str">
        <f>IF(E43="","",IF(②選手情報入力!J50="","",0))</f>
        <v/>
      </c>
      <c r="V43" t="str">
        <f>IF(E43="","",IF(②選手情報入力!J50="","",IF(I43=1,VLOOKUP(②選手情報入力!J50,種目情報!$A$4:$C$29,3,FALSE),VLOOKUP(②選手情報入力!J50,種目情報!$E$4:$G$24,3,FALSE))))</f>
        <v/>
      </c>
      <c r="W43" t="str">
        <f>IF(E43="","",IF(②選手情報入力!L50="","",IF(I43=1,VLOOKUP(②選手情報入力!L50,種目情報!$A$4:$B$29,2,FALSE),VLOOKUP(②選手情報入力!L50,種目情報!$E$4:$F$24,2,FALSE))))</f>
        <v/>
      </c>
      <c r="X43" t="str">
        <f>IF(E43="","",IF(②選手情報入力!M50="","",②選手情報入力!M50))</f>
        <v/>
      </c>
      <c r="Y43" s="33" t="str">
        <f>IF(E43="","",IF(②選手情報入力!L50="","",0))</f>
        <v/>
      </c>
      <c r="Z43" t="str">
        <f>IF(E43="","",IF(②選手情報入力!L50="","",IF(I43=1,VLOOKUP(②選手情報入力!L50,種目情報!$A$4:$C$29,3,FALSE),VLOOKUP(②選手情報入力!L50,種目情報!$E$4:$G$24,3,FALSE))))</f>
        <v/>
      </c>
      <c r="AA43" t="str">
        <f>IF(E43="","",IF(②選手情報入力!N50="","",IF(I43=1,種目情報!$J$4,種目情報!$J$6)))</f>
        <v/>
      </c>
      <c r="AB43" t="str">
        <f>IF(E43="","",IF(②選手情報入力!N50="","",IF(I43=1,IF(②選手情報入力!$N$4="","",②選手情報入力!$N$4),IF(②選手情報入力!$N$5="","",②選手情報入力!$N$5))))</f>
        <v/>
      </c>
      <c r="AC43" t="str">
        <f>IF(E43="","",IF(②選手情報入力!N50="","",0))</f>
        <v/>
      </c>
      <c r="AD43" t="str">
        <f>IF(E43="","",IF(②選手情報入力!N50="","",2))</f>
        <v/>
      </c>
      <c r="AE43" t="str">
        <f>IF(E43="","",IF(②選手情報入力!O50="","",IF(I43=1,種目情報!$J$5,種目情報!$J$7)))</f>
        <v/>
      </c>
      <c r="AF43" t="str">
        <f>IF(E43="","",IF(②選手情報入力!O50="","",IF(I43=1,IF(②選手情報入力!$O$4="","",②選手情報入力!$O$4),IF(②選手情報入力!$O$5="","",②選手情報入力!$O$5))))</f>
        <v/>
      </c>
      <c r="AG43" t="str">
        <f>IF(E43="","",IF(②選手情報入力!O50="","",0))</f>
        <v/>
      </c>
      <c r="AH43" t="str">
        <f>IF(E43="","",IF(②選手情報入力!O50="","",2))</f>
        <v/>
      </c>
    </row>
    <row r="44" spans="1:34">
      <c r="A44" t="str">
        <f>IF(E44="","",I44*1700600+①団体情報入力!$C$3*1001+②選手情報入力!A51)</f>
        <v/>
      </c>
      <c r="B44" t="str">
        <f>IF(E44="","",①団体情報入力!$C$3)</f>
        <v/>
      </c>
      <c r="D44" t="str">
        <f>IF(E44="","",①団体情報入力!$C$9)</f>
        <v/>
      </c>
      <c r="E44" t="str">
        <f>IF(②選手情報入力!B51="","",②選手情報入力!B51)</f>
        <v/>
      </c>
      <c r="F44" t="str">
        <f>IF(E44="","",②選手情報入力!C51)</f>
        <v/>
      </c>
      <c r="G44" t="str">
        <f>IF(E44="","",②選手情報入力!D51)</f>
        <v/>
      </c>
      <c r="H44" t="str">
        <f t="shared" si="0"/>
        <v/>
      </c>
      <c r="I44" t="str">
        <f>IF(E44="","",IF(②選手情報入力!F51="男",1,2))</f>
        <v/>
      </c>
      <c r="J44" t="str">
        <f>IF(E44="","",IF(②選手情報入力!G51="","",②選手情報入力!G51))</f>
        <v/>
      </c>
      <c r="L44" t="str">
        <f t="shared" si="1"/>
        <v/>
      </c>
      <c r="M44" t="str">
        <f t="shared" si="2"/>
        <v/>
      </c>
      <c r="O44" t="str">
        <f>IF(E44="","",IF(②選手情報入力!H51="","",IF(I44=1,VLOOKUP(②選手情報入力!H51,種目情報!$A$4:$B$29,2,FALSE),VLOOKUP(②選手情報入力!H51,種目情報!$E$4:$F$24,2,FALSE))))</f>
        <v/>
      </c>
      <c r="P44" t="str">
        <f>IF(E44="","",IF(②選手情報入力!I51="","",②選手情報入力!I51))</f>
        <v/>
      </c>
      <c r="Q44" s="33" t="str">
        <f>IF(E44="","",IF(②選手情報入力!H51="","",0))</f>
        <v/>
      </c>
      <c r="R44" t="str">
        <f>IF(E44="","",IF(②選手情報入力!H51="","",IF(I44=1,VLOOKUP(②選手情報入力!H51,種目情報!$A$4:$C$29,3,FALSE),VLOOKUP(②選手情報入力!H51,種目情報!$E$4:$G$24,3,FALSE))))</f>
        <v/>
      </c>
      <c r="S44" t="str">
        <f>IF(E44="","",IF(②選手情報入力!J51="","",IF(I44=1,VLOOKUP(②選手情報入力!J51,種目情報!$A$4:$B$29,2,FALSE),VLOOKUP(②選手情報入力!J51,種目情報!$E$4:$F$24,2,FALSE))))</f>
        <v/>
      </c>
      <c r="T44" t="str">
        <f>IF(E44="","",IF(②選手情報入力!K51="","",②選手情報入力!K51))</f>
        <v/>
      </c>
      <c r="U44" s="33" t="str">
        <f>IF(E44="","",IF(②選手情報入力!J51="","",0))</f>
        <v/>
      </c>
      <c r="V44" t="str">
        <f>IF(E44="","",IF(②選手情報入力!J51="","",IF(I44=1,VLOOKUP(②選手情報入力!J51,種目情報!$A$4:$C$29,3,FALSE),VLOOKUP(②選手情報入力!J51,種目情報!$E$4:$G$24,3,FALSE))))</f>
        <v/>
      </c>
      <c r="W44" t="str">
        <f>IF(E44="","",IF(②選手情報入力!L51="","",IF(I44=1,VLOOKUP(②選手情報入力!L51,種目情報!$A$4:$B$29,2,FALSE),VLOOKUP(②選手情報入力!L51,種目情報!$E$4:$F$24,2,FALSE))))</f>
        <v/>
      </c>
      <c r="X44" t="str">
        <f>IF(E44="","",IF(②選手情報入力!M51="","",②選手情報入力!M51))</f>
        <v/>
      </c>
      <c r="Y44" s="33" t="str">
        <f>IF(E44="","",IF(②選手情報入力!L51="","",0))</f>
        <v/>
      </c>
      <c r="Z44" t="str">
        <f>IF(E44="","",IF(②選手情報入力!L51="","",IF(I44=1,VLOOKUP(②選手情報入力!L51,種目情報!$A$4:$C$29,3,FALSE),VLOOKUP(②選手情報入力!L51,種目情報!$E$4:$G$24,3,FALSE))))</f>
        <v/>
      </c>
      <c r="AA44" t="str">
        <f>IF(E44="","",IF(②選手情報入力!N51="","",IF(I44=1,種目情報!$J$4,種目情報!$J$6)))</f>
        <v/>
      </c>
      <c r="AB44" t="str">
        <f>IF(E44="","",IF(②選手情報入力!N51="","",IF(I44=1,IF(②選手情報入力!$N$4="","",②選手情報入力!$N$4),IF(②選手情報入力!$N$5="","",②選手情報入力!$N$5))))</f>
        <v/>
      </c>
      <c r="AC44" t="str">
        <f>IF(E44="","",IF(②選手情報入力!N51="","",0))</f>
        <v/>
      </c>
      <c r="AD44" t="str">
        <f>IF(E44="","",IF(②選手情報入力!N51="","",2))</f>
        <v/>
      </c>
      <c r="AE44" t="str">
        <f>IF(E44="","",IF(②選手情報入力!O51="","",IF(I44=1,種目情報!$J$5,種目情報!$J$7)))</f>
        <v/>
      </c>
      <c r="AF44" t="str">
        <f>IF(E44="","",IF(②選手情報入力!O51="","",IF(I44=1,IF(②選手情報入力!$O$4="","",②選手情報入力!$O$4),IF(②選手情報入力!$O$5="","",②選手情報入力!$O$5))))</f>
        <v/>
      </c>
      <c r="AG44" t="str">
        <f>IF(E44="","",IF(②選手情報入力!O51="","",0))</f>
        <v/>
      </c>
      <c r="AH44" t="str">
        <f>IF(E44="","",IF(②選手情報入力!O51="","",2))</f>
        <v/>
      </c>
    </row>
    <row r="45" spans="1:34">
      <c r="A45" t="str">
        <f>IF(E45="","",I45*1700600+①団体情報入力!$C$3*1001+②選手情報入力!A52)</f>
        <v/>
      </c>
      <c r="B45" t="str">
        <f>IF(E45="","",①団体情報入力!$C$3)</f>
        <v/>
      </c>
      <c r="D45" t="str">
        <f>IF(E45="","",①団体情報入力!$C$9)</f>
        <v/>
      </c>
      <c r="E45" t="str">
        <f>IF(②選手情報入力!B52="","",②選手情報入力!B52)</f>
        <v/>
      </c>
      <c r="F45" t="str">
        <f>IF(E45="","",②選手情報入力!C52)</f>
        <v/>
      </c>
      <c r="G45" t="str">
        <f>IF(E45="","",②選手情報入力!D52)</f>
        <v/>
      </c>
      <c r="H45" t="str">
        <f t="shared" si="0"/>
        <v/>
      </c>
      <c r="I45" t="str">
        <f>IF(E45="","",IF(②選手情報入力!F52="男",1,2))</f>
        <v/>
      </c>
      <c r="J45" t="str">
        <f>IF(E45="","",IF(②選手情報入力!G52="","",②選手情報入力!G52))</f>
        <v/>
      </c>
      <c r="L45" t="str">
        <f t="shared" si="1"/>
        <v/>
      </c>
      <c r="M45" t="str">
        <f t="shared" si="2"/>
        <v/>
      </c>
      <c r="O45" t="str">
        <f>IF(E45="","",IF(②選手情報入力!H52="","",IF(I45=1,VLOOKUP(②選手情報入力!H52,種目情報!$A$4:$B$29,2,FALSE),VLOOKUP(②選手情報入力!H52,種目情報!$E$4:$F$24,2,FALSE))))</f>
        <v/>
      </c>
      <c r="P45" t="str">
        <f>IF(E45="","",IF(②選手情報入力!I52="","",②選手情報入力!I52))</f>
        <v/>
      </c>
      <c r="Q45" s="33" t="str">
        <f>IF(E45="","",IF(②選手情報入力!H52="","",0))</f>
        <v/>
      </c>
      <c r="R45" t="str">
        <f>IF(E45="","",IF(②選手情報入力!H52="","",IF(I45=1,VLOOKUP(②選手情報入力!H52,種目情報!$A$4:$C$29,3,FALSE),VLOOKUP(②選手情報入力!H52,種目情報!$E$4:$G$24,3,FALSE))))</f>
        <v/>
      </c>
      <c r="S45" t="str">
        <f>IF(E45="","",IF(②選手情報入力!J52="","",IF(I45=1,VLOOKUP(②選手情報入力!J52,種目情報!$A$4:$B$29,2,FALSE),VLOOKUP(②選手情報入力!J52,種目情報!$E$4:$F$24,2,FALSE))))</f>
        <v/>
      </c>
      <c r="T45" t="str">
        <f>IF(E45="","",IF(②選手情報入力!K52="","",②選手情報入力!K52))</f>
        <v/>
      </c>
      <c r="U45" s="33" t="str">
        <f>IF(E45="","",IF(②選手情報入力!J52="","",0))</f>
        <v/>
      </c>
      <c r="V45" t="str">
        <f>IF(E45="","",IF(②選手情報入力!J52="","",IF(I45=1,VLOOKUP(②選手情報入力!J52,種目情報!$A$4:$C$29,3,FALSE),VLOOKUP(②選手情報入力!J52,種目情報!$E$4:$G$24,3,FALSE))))</f>
        <v/>
      </c>
      <c r="W45" t="str">
        <f>IF(E45="","",IF(②選手情報入力!L52="","",IF(I45=1,VLOOKUP(②選手情報入力!L52,種目情報!$A$4:$B$29,2,FALSE),VLOOKUP(②選手情報入力!L52,種目情報!$E$4:$F$24,2,FALSE))))</f>
        <v/>
      </c>
      <c r="X45" t="str">
        <f>IF(E45="","",IF(②選手情報入力!M52="","",②選手情報入力!M52))</f>
        <v/>
      </c>
      <c r="Y45" s="33" t="str">
        <f>IF(E45="","",IF(②選手情報入力!L52="","",0))</f>
        <v/>
      </c>
      <c r="Z45" t="str">
        <f>IF(E45="","",IF(②選手情報入力!L52="","",IF(I45=1,VLOOKUP(②選手情報入力!L52,種目情報!$A$4:$C$29,3,FALSE),VLOOKUP(②選手情報入力!L52,種目情報!$E$4:$G$24,3,FALSE))))</f>
        <v/>
      </c>
      <c r="AA45" t="str">
        <f>IF(E45="","",IF(②選手情報入力!N52="","",IF(I45=1,種目情報!$J$4,種目情報!$J$6)))</f>
        <v/>
      </c>
      <c r="AB45" t="str">
        <f>IF(E45="","",IF(②選手情報入力!N52="","",IF(I45=1,IF(②選手情報入力!$N$4="","",②選手情報入力!$N$4),IF(②選手情報入力!$N$5="","",②選手情報入力!$N$5))))</f>
        <v/>
      </c>
      <c r="AC45" t="str">
        <f>IF(E45="","",IF(②選手情報入力!N52="","",0))</f>
        <v/>
      </c>
      <c r="AD45" t="str">
        <f>IF(E45="","",IF(②選手情報入力!N52="","",2))</f>
        <v/>
      </c>
      <c r="AE45" t="str">
        <f>IF(E45="","",IF(②選手情報入力!O52="","",IF(I45=1,種目情報!$J$5,種目情報!$J$7)))</f>
        <v/>
      </c>
      <c r="AF45" t="str">
        <f>IF(E45="","",IF(②選手情報入力!O52="","",IF(I45=1,IF(②選手情報入力!$O$4="","",②選手情報入力!$O$4),IF(②選手情報入力!$O$5="","",②選手情報入力!$O$5))))</f>
        <v/>
      </c>
      <c r="AG45" t="str">
        <f>IF(E45="","",IF(②選手情報入力!O52="","",0))</f>
        <v/>
      </c>
      <c r="AH45" t="str">
        <f>IF(E45="","",IF(②選手情報入力!O52="","",2))</f>
        <v/>
      </c>
    </row>
    <row r="46" spans="1:34">
      <c r="A46" t="str">
        <f>IF(E46="","",I46*1700600+①団体情報入力!$C$3*1001+②選手情報入力!A53)</f>
        <v/>
      </c>
      <c r="B46" t="str">
        <f>IF(E46="","",①団体情報入力!$C$3)</f>
        <v/>
      </c>
      <c r="D46" t="str">
        <f>IF(E46="","",①団体情報入力!$C$9)</f>
        <v/>
      </c>
      <c r="E46" t="str">
        <f>IF(②選手情報入力!B53="","",②選手情報入力!B53)</f>
        <v/>
      </c>
      <c r="F46" t="str">
        <f>IF(E46="","",②選手情報入力!C53)</f>
        <v/>
      </c>
      <c r="G46" t="str">
        <f>IF(E46="","",②選手情報入力!D53)</f>
        <v/>
      </c>
      <c r="H46" t="str">
        <f t="shared" si="0"/>
        <v/>
      </c>
      <c r="I46" t="str">
        <f>IF(E46="","",IF(②選手情報入力!F53="男",1,2))</f>
        <v/>
      </c>
      <c r="J46" t="str">
        <f>IF(E46="","",IF(②選手情報入力!G53="","",②選手情報入力!G53))</f>
        <v/>
      </c>
      <c r="L46" t="str">
        <f t="shared" si="1"/>
        <v/>
      </c>
      <c r="M46" t="str">
        <f t="shared" si="2"/>
        <v/>
      </c>
      <c r="O46" t="str">
        <f>IF(E46="","",IF(②選手情報入力!H53="","",IF(I46=1,VLOOKUP(②選手情報入力!H53,種目情報!$A$4:$B$29,2,FALSE),VLOOKUP(②選手情報入力!H53,種目情報!$E$4:$F$24,2,FALSE))))</f>
        <v/>
      </c>
      <c r="P46" t="str">
        <f>IF(E46="","",IF(②選手情報入力!I53="","",②選手情報入力!I53))</f>
        <v/>
      </c>
      <c r="Q46" s="33" t="str">
        <f>IF(E46="","",IF(②選手情報入力!H53="","",0))</f>
        <v/>
      </c>
      <c r="R46" t="str">
        <f>IF(E46="","",IF(②選手情報入力!H53="","",IF(I46=1,VLOOKUP(②選手情報入力!H53,種目情報!$A$4:$C$29,3,FALSE),VLOOKUP(②選手情報入力!H53,種目情報!$E$4:$G$24,3,FALSE))))</f>
        <v/>
      </c>
      <c r="S46" t="str">
        <f>IF(E46="","",IF(②選手情報入力!J53="","",IF(I46=1,VLOOKUP(②選手情報入力!J53,種目情報!$A$4:$B$29,2,FALSE),VLOOKUP(②選手情報入力!J53,種目情報!$E$4:$F$24,2,FALSE))))</f>
        <v/>
      </c>
      <c r="T46" t="str">
        <f>IF(E46="","",IF(②選手情報入力!K53="","",②選手情報入力!K53))</f>
        <v/>
      </c>
      <c r="U46" s="33" t="str">
        <f>IF(E46="","",IF(②選手情報入力!J53="","",0))</f>
        <v/>
      </c>
      <c r="V46" t="str">
        <f>IF(E46="","",IF(②選手情報入力!J53="","",IF(I46=1,VLOOKUP(②選手情報入力!J53,種目情報!$A$4:$C$29,3,FALSE),VLOOKUP(②選手情報入力!J53,種目情報!$E$4:$G$24,3,FALSE))))</f>
        <v/>
      </c>
      <c r="W46" t="str">
        <f>IF(E46="","",IF(②選手情報入力!L53="","",IF(I46=1,VLOOKUP(②選手情報入力!L53,種目情報!$A$4:$B$29,2,FALSE),VLOOKUP(②選手情報入力!L53,種目情報!$E$4:$F$24,2,FALSE))))</f>
        <v/>
      </c>
      <c r="X46" t="str">
        <f>IF(E46="","",IF(②選手情報入力!M53="","",②選手情報入力!M53))</f>
        <v/>
      </c>
      <c r="Y46" s="33" t="str">
        <f>IF(E46="","",IF(②選手情報入力!L53="","",0))</f>
        <v/>
      </c>
      <c r="Z46" t="str">
        <f>IF(E46="","",IF(②選手情報入力!L53="","",IF(I46=1,VLOOKUP(②選手情報入力!L53,種目情報!$A$4:$C$29,3,FALSE),VLOOKUP(②選手情報入力!L53,種目情報!$E$4:$G$24,3,FALSE))))</f>
        <v/>
      </c>
      <c r="AA46" t="str">
        <f>IF(E46="","",IF(②選手情報入力!N53="","",IF(I46=1,種目情報!$J$4,種目情報!$J$6)))</f>
        <v/>
      </c>
      <c r="AB46" t="str">
        <f>IF(E46="","",IF(②選手情報入力!N53="","",IF(I46=1,IF(②選手情報入力!$N$4="","",②選手情報入力!$N$4),IF(②選手情報入力!$N$5="","",②選手情報入力!$N$5))))</f>
        <v/>
      </c>
      <c r="AC46" t="str">
        <f>IF(E46="","",IF(②選手情報入力!N53="","",0))</f>
        <v/>
      </c>
      <c r="AD46" t="str">
        <f>IF(E46="","",IF(②選手情報入力!N53="","",2))</f>
        <v/>
      </c>
      <c r="AE46" t="str">
        <f>IF(E46="","",IF(②選手情報入力!O53="","",IF(I46=1,種目情報!$J$5,種目情報!$J$7)))</f>
        <v/>
      </c>
      <c r="AF46" t="str">
        <f>IF(E46="","",IF(②選手情報入力!O53="","",IF(I46=1,IF(②選手情報入力!$O$4="","",②選手情報入力!$O$4),IF(②選手情報入力!$O$5="","",②選手情報入力!$O$5))))</f>
        <v/>
      </c>
      <c r="AG46" t="str">
        <f>IF(E46="","",IF(②選手情報入力!O53="","",0))</f>
        <v/>
      </c>
      <c r="AH46" t="str">
        <f>IF(E46="","",IF(②選手情報入力!O53="","",2))</f>
        <v/>
      </c>
    </row>
    <row r="47" spans="1:34">
      <c r="A47" t="str">
        <f>IF(E47="","",I47*1700600+①団体情報入力!$C$3*1001+②選手情報入力!A54)</f>
        <v/>
      </c>
      <c r="B47" t="str">
        <f>IF(E47="","",①団体情報入力!$C$3)</f>
        <v/>
      </c>
      <c r="D47" t="str">
        <f>IF(E47="","",①団体情報入力!$C$9)</f>
        <v/>
      </c>
      <c r="E47" t="str">
        <f>IF(②選手情報入力!B54="","",②選手情報入力!B54)</f>
        <v/>
      </c>
      <c r="F47" t="str">
        <f>IF(E47="","",②選手情報入力!C54)</f>
        <v/>
      </c>
      <c r="G47" t="str">
        <f>IF(E47="","",②選手情報入力!D54)</f>
        <v/>
      </c>
      <c r="H47" t="str">
        <f t="shared" si="0"/>
        <v/>
      </c>
      <c r="I47" t="str">
        <f>IF(E47="","",IF(②選手情報入力!F54="男",1,2))</f>
        <v/>
      </c>
      <c r="J47" t="str">
        <f>IF(E47="","",IF(②選手情報入力!G54="","",②選手情報入力!G54))</f>
        <v/>
      </c>
      <c r="L47" t="str">
        <f t="shared" si="1"/>
        <v/>
      </c>
      <c r="M47" t="str">
        <f t="shared" si="2"/>
        <v/>
      </c>
      <c r="O47" t="str">
        <f>IF(E47="","",IF(②選手情報入力!H54="","",IF(I47=1,VLOOKUP(②選手情報入力!H54,種目情報!$A$4:$B$29,2,FALSE),VLOOKUP(②選手情報入力!H54,種目情報!$E$4:$F$24,2,FALSE))))</f>
        <v/>
      </c>
      <c r="P47" t="str">
        <f>IF(E47="","",IF(②選手情報入力!I54="","",②選手情報入力!I54))</f>
        <v/>
      </c>
      <c r="Q47" s="33" t="str">
        <f>IF(E47="","",IF(②選手情報入力!H54="","",0))</f>
        <v/>
      </c>
      <c r="R47" t="str">
        <f>IF(E47="","",IF(②選手情報入力!H54="","",IF(I47=1,VLOOKUP(②選手情報入力!H54,種目情報!$A$4:$C$29,3,FALSE),VLOOKUP(②選手情報入力!H54,種目情報!$E$4:$G$24,3,FALSE))))</f>
        <v/>
      </c>
      <c r="S47" t="str">
        <f>IF(E47="","",IF(②選手情報入力!J54="","",IF(I47=1,VLOOKUP(②選手情報入力!J54,種目情報!$A$4:$B$29,2,FALSE),VLOOKUP(②選手情報入力!J54,種目情報!$E$4:$F$24,2,FALSE))))</f>
        <v/>
      </c>
      <c r="T47" t="str">
        <f>IF(E47="","",IF(②選手情報入力!K54="","",②選手情報入力!K54))</f>
        <v/>
      </c>
      <c r="U47" s="33" t="str">
        <f>IF(E47="","",IF(②選手情報入力!J54="","",0))</f>
        <v/>
      </c>
      <c r="V47" t="str">
        <f>IF(E47="","",IF(②選手情報入力!J54="","",IF(I47=1,VLOOKUP(②選手情報入力!J54,種目情報!$A$4:$C$29,3,FALSE),VLOOKUP(②選手情報入力!J54,種目情報!$E$4:$G$24,3,FALSE))))</f>
        <v/>
      </c>
      <c r="W47" t="str">
        <f>IF(E47="","",IF(②選手情報入力!L54="","",IF(I47=1,VLOOKUP(②選手情報入力!L54,種目情報!$A$4:$B$29,2,FALSE),VLOOKUP(②選手情報入力!L54,種目情報!$E$4:$F$24,2,FALSE))))</f>
        <v/>
      </c>
      <c r="X47" t="str">
        <f>IF(E47="","",IF(②選手情報入力!M54="","",②選手情報入力!M54))</f>
        <v/>
      </c>
      <c r="Y47" s="33" t="str">
        <f>IF(E47="","",IF(②選手情報入力!L54="","",0))</f>
        <v/>
      </c>
      <c r="Z47" t="str">
        <f>IF(E47="","",IF(②選手情報入力!L54="","",IF(I47=1,VLOOKUP(②選手情報入力!L54,種目情報!$A$4:$C$29,3,FALSE),VLOOKUP(②選手情報入力!L54,種目情報!$E$4:$G$24,3,FALSE))))</f>
        <v/>
      </c>
      <c r="AA47" t="str">
        <f>IF(E47="","",IF(②選手情報入力!N54="","",IF(I47=1,種目情報!$J$4,種目情報!$J$6)))</f>
        <v/>
      </c>
      <c r="AB47" t="str">
        <f>IF(E47="","",IF(②選手情報入力!N54="","",IF(I47=1,IF(②選手情報入力!$N$4="","",②選手情報入力!$N$4),IF(②選手情報入力!$N$5="","",②選手情報入力!$N$5))))</f>
        <v/>
      </c>
      <c r="AC47" t="str">
        <f>IF(E47="","",IF(②選手情報入力!N54="","",0))</f>
        <v/>
      </c>
      <c r="AD47" t="str">
        <f>IF(E47="","",IF(②選手情報入力!N54="","",2))</f>
        <v/>
      </c>
      <c r="AE47" t="str">
        <f>IF(E47="","",IF(②選手情報入力!O54="","",IF(I47=1,種目情報!$J$5,種目情報!$J$7)))</f>
        <v/>
      </c>
      <c r="AF47" t="str">
        <f>IF(E47="","",IF(②選手情報入力!O54="","",IF(I47=1,IF(②選手情報入力!$O$4="","",②選手情報入力!$O$4),IF(②選手情報入力!$O$5="","",②選手情報入力!$O$5))))</f>
        <v/>
      </c>
      <c r="AG47" t="str">
        <f>IF(E47="","",IF(②選手情報入力!O54="","",0))</f>
        <v/>
      </c>
      <c r="AH47" t="str">
        <f>IF(E47="","",IF(②選手情報入力!O54="","",2))</f>
        <v/>
      </c>
    </row>
    <row r="48" spans="1:34">
      <c r="A48" t="str">
        <f>IF(E48="","",I48*1700600+①団体情報入力!$C$3*1001+②選手情報入力!A55)</f>
        <v/>
      </c>
      <c r="B48" t="str">
        <f>IF(E48="","",①団体情報入力!$C$3)</f>
        <v/>
      </c>
      <c r="D48" t="str">
        <f>IF(E48="","",①団体情報入力!$C$9)</f>
        <v/>
      </c>
      <c r="E48" t="str">
        <f>IF(②選手情報入力!B55="","",②選手情報入力!B55)</f>
        <v/>
      </c>
      <c r="F48" t="str">
        <f>IF(E48="","",②選手情報入力!C55)</f>
        <v/>
      </c>
      <c r="G48" t="str">
        <f>IF(E48="","",②選手情報入力!D55)</f>
        <v/>
      </c>
      <c r="H48" t="str">
        <f t="shared" si="0"/>
        <v/>
      </c>
      <c r="I48" t="str">
        <f>IF(E48="","",IF(②選手情報入力!F55="男",1,2))</f>
        <v/>
      </c>
      <c r="J48" t="str">
        <f>IF(E48="","",IF(②選手情報入力!G55="","",②選手情報入力!G55))</f>
        <v/>
      </c>
      <c r="L48" t="str">
        <f t="shared" si="1"/>
        <v/>
      </c>
      <c r="M48" t="str">
        <f t="shared" si="2"/>
        <v/>
      </c>
      <c r="O48" t="str">
        <f>IF(E48="","",IF(②選手情報入力!H55="","",IF(I48=1,VLOOKUP(②選手情報入力!H55,種目情報!$A$4:$B$29,2,FALSE),VLOOKUP(②選手情報入力!H55,種目情報!$E$4:$F$24,2,FALSE))))</f>
        <v/>
      </c>
      <c r="P48" t="str">
        <f>IF(E48="","",IF(②選手情報入力!I55="","",②選手情報入力!I55))</f>
        <v/>
      </c>
      <c r="Q48" s="33" t="str">
        <f>IF(E48="","",IF(②選手情報入力!H55="","",0))</f>
        <v/>
      </c>
      <c r="R48" t="str">
        <f>IF(E48="","",IF(②選手情報入力!H55="","",IF(I48=1,VLOOKUP(②選手情報入力!H55,種目情報!$A$4:$C$29,3,FALSE),VLOOKUP(②選手情報入力!H55,種目情報!$E$4:$G$24,3,FALSE))))</f>
        <v/>
      </c>
      <c r="S48" t="str">
        <f>IF(E48="","",IF(②選手情報入力!J55="","",IF(I48=1,VLOOKUP(②選手情報入力!J55,種目情報!$A$4:$B$29,2,FALSE),VLOOKUP(②選手情報入力!J55,種目情報!$E$4:$F$24,2,FALSE))))</f>
        <v/>
      </c>
      <c r="T48" t="str">
        <f>IF(E48="","",IF(②選手情報入力!K55="","",②選手情報入力!K55))</f>
        <v/>
      </c>
      <c r="U48" s="33" t="str">
        <f>IF(E48="","",IF(②選手情報入力!J55="","",0))</f>
        <v/>
      </c>
      <c r="V48" t="str">
        <f>IF(E48="","",IF(②選手情報入力!J55="","",IF(I48=1,VLOOKUP(②選手情報入力!J55,種目情報!$A$4:$C$29,3,FALSE),VLOOKUP(②選手情報入力!J55,種目情報!$E$4:$G$24,3,FALSE))))</f>
        <v/>
      </c>
      <c r="W48" t="str">
        <f>IF(E48="","",IF(②選手情報入力!L55="","",IF(I48=1,VLOOKUP(②選手情報入力!L55,種目情報!$A$4:$B$29,2,FALSE),VLOOKUP(②選手情報入力!L55,種目情報!$E$4:$F$24,2,FALSE))))</f>
        <v/>
      </c>
      <c r="X48" t="str">
        <f>IF(E48="","",IF(②選手情報入力!M55="","",②選手情報入力!M55))</f>
        <v/>
      </c>
      <c r="Y48" s="33" t="str">
        <f>IF(E48="","",IF(②選手情報入力!L55="","",0))</f>
        <v/>
      </c>
      <c r="Z48" t="str">
        <f>IF(E48="","",IF(②選手情報入力!L55="","",IF(I48=1,VLOOKUP(②選手情報入力!L55,種目情報!$A$4:$C$29,3,FALSE),VLOOKUP(②選手情報入力!L55,種目情報!$E$4:$G$24,3,FALSE))))</f>
        <v/>
      </c>
      <c r="AA48" t="str">
        <f>IF(E48="","",IF(②選手情報入力!N55="","",IF(I48=1,種目情報!$J$4,種目情報!$J$6)))</f>
        <v/>
      </c>
      <c r="AB48" t="str">
        <f>IF(E48="","",IF(②選手情報入力!N55="","",IF(I48=1,IF(②選手情報入力!$N$4="","",②選手情報入力!$N$4),IF(②選手情報入力!$N$5="","",②選手情報入力!$N$5))))</f>
        <v/>
      </c>
      <c r="AC48" t="str">
        <f>IF(E48="","",IF(②選手情報入力!N55="","",0))</f>
        <v/>
      </c>
      <c r="AD48" t="str">
        <f>IF(E48="","",IF(②選手情報入力!N55="","",2))</f>
        <v/>
      </c>
      <c r="AE48" t="str">
        <f>IF(E48="","",IF(②選手情報入力!O55="","",IF(I48=1,種目情報!$J$5,種目情報!$J$7)))</f>
        <v/>
      </c>
      <c r="AF48" t="str">
        <f>IF(E48="","",IF(②選手情報入力!O55="","",IF(I48=1,IF(②選手情報入力!$O$4="","",②選手情報入力!$O$4),IF(②選手情報入力!$O$5="","",②選手情報入力!$O$5))))</f>
        <v/>
      </c>
      <c r="AG48" t="str">
        <f>IF(E48="","",IF(②選手情報入力!O55="","",0))</f>
        <v/>
      </c>
      <c r="AH48" t="str">
        <f>IF(E48="","",IF(②選手情報入力!O55="","",2))</f>
        <v/>
      </c>
    </row>
    <row r="49" spans="1:34">
      <c r="A49" t="str">
        <f>IF(E49="","",I49*1700600+①団体情報入力!$C$3*1001+②選手情報入力!A56)</f>
        <v/>
      </c>
      <c r="B49" t="str">
        <f>IF(E49="","",①団体情報入力!$C$3)</f>
        <v/>
      </c>
      <c r="D49" t="str">
        <f>IF(E49="","",①団体情報入力!$C$9)</f>
        <v/>
      </c>
      <c r="E49" t="str">
        <f>IF(②選手情報入力!B56="","",②選手情報入力!B56)</f>
        <v/>
      </c>
      <c r="F49" t="str">
        <f>IF(E49="","",②選手情報入力!C56)</f>
        <v/>
      </c>
      <c r="G49" t="str">
        <f>IF(E49="","",②選手情報入力!D56)</f>
        <v/>
      </c>
      <c r="H49" t="str">
        <f t="shared" si="0"/>
        <v/>
      </c>
      <c r="I49" t="str">
        <f>IF(E49="","",IF(②選手情報入力!F56="男",1,2))</f>
        <v/>
      </c>
      <c r="J49" t="str">
        <f>IF(E49="","",IF(②選手情報入力!G56="","",②選手情報入力!G56))</f>
        <v/>
      </c>
      <c r="L49" t="str">
        <f t="shared" si="1"/>
        <v/>
      </c>
      <c r="M49" t="str">
        <f t="shared" si="2"/>
        <v/>
      </c>
      <c r="O49" t="str">
        <f>IF(E49="","",IF(②選手情報入力!H56="","",IF(I49=1,VLOOKUP(②選手情報入力!H56,種目情報!$A$4:$B$29,2,FALSE),VLOOKUP(②選手情報入力!H56,種目情報!$E$4:$F$24,2,FALSE))))</f>
        <v/>
      </c>
      <c r="P49" t="str">
        <f>IF(E49="","",IF(②選手情報入力!I56="","",②選手情報入力!I56))</f>
        <v/>
      </c>
      <c r="Q49" s="33" t="str">
        <f>IF(E49="","",IF(②選手情報入力!H56="","",0))</f>
        <v/>
      </c>
      <c r="R49" t="str">
        <f>IF(E49="","",IF(②選手情報入力!H56="","",IF(I49=1,VLOOKUP(②選手情報入力!H56,種目情報!$A$4:$C$29,3,FALSE),VLOOKUP(②選手情報入力!H56,種目情報!$E$4:$G$24,3,FALSE))))</f>
        <v/>
      </c>
      <c r="S49" t="str">
        <f>IF(E49="","",IF(②選手情報入力!J56="","",IF(I49=1,VLOOKUP(②選手情報入力!J56,種目情報!$A$4:$B$29,2,FALSE),VLOOKUP(②選手情報入力!J56,種目情報!$E$4:$F$24,2,FALSE))))</f>
        <v/>
      </c>
      <c r="T49" t="str">
        <f>IF(E49="","",IF(②選手情報入力!K56="","",②選手情報入力!K56))</f>
        <v/>
      </c>
      <c r="U49" s="33" t="str">
        <f>IF(E49="","",IF(②選手情報入力!J56="","",0))</f>
        <v/>
      </c>
      <c r="V49" t="str">
        <f>IF(E49="","",IF(②選手情報入力!J56="","",IF(I49=1,VLOOKUP(②選手情報入力!J56,種目情報!$A$4:$C$29,3,FALSE),VLOOKUP(②選手情報入力!J56,種目情報!$E$4:$G$24,3,FALSE))))</f>
        <v/>
      </c>
      <c r="W49" t="str">
        <f>IF(E49="","",IF(②選手情報入力!L56="","",IF(I49=1,VLOOKUP(②選手情報入力!L56,種目情報!$A$4:$B$29,2,FALSE),VLOOKUP(②選手情報入力!L56,種目情報!$E$4:$F$24,2,FALSE))))</f>
        <v/>
      </c>
      <c r="X49" t="str">
        <f>IF(E49="","",IF(②選手情報入力!M56="","",②選手情報入力!M56))</f>
        <v/>
      </c>
      <c r="Y49" s="33" t="str">
        <f>IF(E49="","",IF(②選手情報入力!L56="","",0))</f>
        <v/>
      </c>
      <c r="Z49" t="str">
        <f>IF(E49="","",IF(②選手情報入力!L56="","",IF(I49=1,VLOOKUP(②選手情報入力!L56,種目情報!$A$4:$C$29,3,FALSE),VLOOKUP(②選手情報入力!L56,種目情報!$E$4:$G$24,3,FALSE))))</f>
        <v/>
      </c>
      <c r="AA49" t="str">
        <f>IF(E49="","",IF(②選手情報入力!N56="","",IF(I49=1,種目情報!$J$4,種目情報!$J$6)))</f>
        <v/>
      </c>
      <c r="AB49" t="str">
        <f>IF(E49="","",IF(②選手情報入力!N56="","",IF(I49=1,IF(②選手情報入力!$N$4="","",②選手情報入力!$N$4),IF(②選手情報入力!$N$5="","",②選手情報入力!$N$5))))</f>
        <v/>
      </c>
      <c r="AC49" t="str">
        <f>IF(E49="","",IF(②選手情報入力!N56="","",0))</f>
        <v/>
      </c>
      <c r="AD49" t="str">
        <f>IF(E49="","",IF(②選手情報入力!N56="","",2))</f>
        <v/>
      </c>
      <c r="AE49" t="str">
        <f>IF(E49="","",IF(②選手情報入力!O56="","",IF(I49=1,種目情報!$J$5,種目情報!$J$7)))</f>
        <v/>
      </c>
      <c r="AF49" t="str">
        <f>IF(E49="","",IF(②選手情報入力!O56="","",IF(I49=1,IF(②選手情報入力!$O$4="","",②選手情報入力!$O$4),IF(②選手情報入力!$O$5="","",②選手情報入力!$O$5))))</f>
        <v/>
      </c>
      <c r="AG49" t="str">
        <f>IF(E49="","",IF(②選手情報入力!O56="","",0))</f>
        <v/>
      </c>
      <c r="AH49" t="str">
        <f>IF(E49="","",IF(②選手情報入力!O56="","",2))</f>
        <v/>
      </c>
    </row>
    <row r="50" spans="1:34">
      <c r="A50" t="str">
        <f>IF(E50="","",I50*1700600+①団体情報入力!$C$3*1001+②選手情報入力!A57)</f>
        <v/>
      </c>
      <c r="B50" t="str">
        <f>IF(E50="","",①団体情報入力!$C$3)</f>
        <v/>
      </c>
      <c r="D50" t="str">
        <f>IF(E50="","",①団体情報入力!$C$9)</f>
        <v/>
      </c>
      <c r="E50" t="str">
        <f>IF(②選手情報入力!B57="","",②選手情報入力!B57)</f>
        <v/>
      </c>
      <c r="F50" t="str">
        <f>IF(E50="","",②選手情報入力!C57)</f>
        <v/>
      </c>
      <c r="G50" t="str">
        <f>IF(E50="","",②選手情報入力!D57)</f>
        <v/>
      </c>
      <c r="H50" t="str">
        <f t="shared" si="0"/>
        <v/>
      </c>
      <c r="I50" t="str">
        <f>IF(E50="","",IF(②選手情報入力!F57="男",1,2))</f>
        <v/>
      </c>
      <c r="J50" t="str">
        <f>IF(E50="","",IF(②選手情報入力!G57="","",②選手情報入力!G57))</f>
        <v/>
      </c>
      <c r="L50" t="str">
        <f t="shared" si="1"/>
        <v/>
      </c>
      <c r="M50" t="str">
        <f t="shared" si="2"/>
        <v/>
      </c>
      <c r="O50" t="str">
        <f>IF(E50="","",IF(②選手情報入力!H57="","",IF(I50=1,VLOOKUP(②選手情報入力!H57,種目情報!$A$4:$B$29,2,FALSE),VLOOKUP(②選手情報入力!H57,種目情報!$E$4:$F$24,2,FALSE))))</f>
        <v/>
      </c>
      <c r="P50" t="str">
        <f>IF(E50="","",IF(②選手情報入力!I57="","",②選手情報入力!I57))</f>
        <v/>
      </c>
      <c r="Q50" s="33" t="str">
        <f>IF(E50="","",IF(②選手情報入力!H57="","",0))</f>
        <v/>
      </c>
      <c r="R50" t="str">
        <f>IF(E50="","",IF(②選手情報入力!H57="","",IF(I50=1,VLOOKUP(②選手情報入力!H57,種目情報!$A$4:$C$29,3,FALSE),VLOOKUP(②選手情報入力!H57,種目情報!$E$4:$G$24,3,FALSE))))</f>
        <v/>
      </c>
      <c r="S50" t="str">
        <f>IF(E50="","",IF(②選手情報入力!J57="","",IF(I50=1,VLOOKUP(②選手情報入力!J57,種目情報!$A$4:$B$29,2,FALSE),VLOOKUP(②選手情報入力!J57,種目情報!$E$4:$F$24,2,FALSE))))</f>
        <v/>
      </c>
      <c r="T50" t="str">
        <f>IF(E50="","",IF(②選手情報入力!K57="","",②選手情報入力!K57))</f>
        <v/>
      </c>
      <c r="U50" s="33" t="str">
        <f>IF(E50="","",IF(②選手情報入力!J57="","",0))</f>
        <v/>
      </c>
      <c r="V50" t="str">
        <f>IF(E50="","",IF(②選手情報入力!J57="","",IF(I50=1,VLOOKUP(②選手情報入力!J57,種目情報!$A$4:$C$29,3,FALSE),VLOOKUP(②選手情報入力!J57,種目情報!$E$4:$G$24,3,FALSE))))</f>
        <v/>
      </c>
      <c r="W50" t="str">
        <f>IF(E50="","",IF(②選手情報入力!L57="","",IF(I50=1,VLOOKUP(②選手情報入力!L57,種目情報!$A$4:$B$29,2,FALSE),VLOOKUP(②選手情報入力!L57,種目情報!$E$4:$F$24,2,FALSE))))</f>
        <v/>
      </c>
      <c r="X50" t="str">
        <f>IF(E50="","",IF(②選手情報入力!M57="","",②選手情報入力!M57))</f>
        <v/>
      </c>
      <c r="Y50" s="33" t="str">
        <f>IF(E50="","",IF(②選手情報入力!L57="","",0))</f>
        <v/>
      </c>
      <c r="Z50" t="str">
        <f>IF(E50="","",IF(②選手情報入力!L57="","",IF(I50=1,VLOOKUP(②選手情報入力!L57,種目情報!$A$4:$C$29,3,FALSE),VLOOKUP(②選手情報入力!L57,種目情報!$E$4:$G$24,3,FALSE))))</f>
        <v/>
      </c>
      <c r="AA50" t="str">
        <f>IF(E50="","",IF(②選手情報入力!N57="","",IF(I50=1,種目情報!$J$4,種目情報!$J$6)))</f>
        <v/>
      </c>
      <c r="AB50" t="str">
        <f>IF(E50="","",IF(②選手情報入力!N57="","",IF(I50=1,IF(②選手情報入力!$N$4="","",②選手情報入力!$N$4),IF(②選手情報入力!$N$5="","",②選手情報入力!$N$5))))</f>
        <v/>
      </c>
      <c r="AC50" t="str">
        <f>IF(E50="","",IF(②選手情報入力!N57="","",0))</f>
        <v/>
      </c>
      <c r="AD50" t="str">
        <f>IF(E50="","",IF(②選手情報入力!N57="","",2))</f>
        <v/>
      </c>
      <c r="AE50" t="str">
        <f>IF(E50="","",IF(②選手情報入力!O57="","",IF(I50=1,種目情報!$J$5,種目情報!$J$7)))</f>
        <v/>
      </c>
      <c r="AF50" t="str">
        <f>IF(E50="","",IF(②選手情報入力!O57="","",IF(I50=1,IF(②選手情報入力!$O$4="","",②選手情報入力!$O$4),IF(②選手情報入力!$O$5="","",②選手情報入力!$O$5))))</f>
        <v/>
      </c>
      <c r="AG50" t="str">
        <f>IF(E50="","",IF(②選手情報入力!O57="","",0))</f>
        <v/>
      </c>
      <c r="AH50" t="str">
        <f>IF(E50="","",IF(②選手情報入力!O57="","",2))</f>
        <v/>
      </c>
    </row>
    <row r="51" spans="1:34">
      <c r="A51" t="str">
        <f>IF(E51="","",I51*1700600+①団体情報入力!$C$3*1001+②選手情報入力!A58)</f>
        <v/>
      </c>
      <c r="B51" t="str">
        <f>IF(E51="","",①団体情報入力!$C$3)</f>
        <v/>
      </c>
      <c r="D51" t="str">
        <f>IF(E51="","",①団体情報入力!$C$9)</f>
        <v/>
      </c>
      <c r="E51" t="str">
        <f>IF(②選手情報入力!B58="","",②選手情報入力!B58)</f>
        <v/>
      </c>
      <c r="F51" t="str">
        <f>IF(E51="","",②選手情報入力!C58)</f>
        <v/>
      </c>
      <c r="G51" t="str">
        <f>IF(E51="","",②選手情報入力!D58)</f>
        <v/>
      </c>
      <c r="H51" t="str">
        <f t="shared" si="0"/>
        <v/>
      </c>
      <c r="I51" t="str">
        <f>IF(E51="","",IF(②選手情報入力!F58="男",1,2))</f>
        <v/>
      </c>
      <c r="J51" t="str">
        <f>IF(E51="","",IF(②選手情報入力!G58="","",②選手情報入力!G58))</f>
        <v/>
      </c>
      <c r="L51" t="str">
        <f t="shared" si="1"/>
        <v/>
      </c>
      <c r="M51" t="str">
        <f t="shared" si="2"/>
        <v/>
      </c>
      <c r="O51" t="str">
        <f>IF(E51="","",IF(②選手情報入力!H58="","",IF(I51=1,VLOOKUP(②選手情報入力!H58,種目情報!$A$4:$B$29,2,FALSE),VLOOKUP(②選手情報入力!H58,種目情報!$E$4:$F$24,2,FALSE))))</f>
        <v/>
      </c>
      <c r="P51" t="str">
        <f>IF(E51="","",IF(②選手情報入力!I58="","",②選手情報入力!I58))</f>
        <v/>
      </c>
      <c r="Q51" s="33" t="str">
        <f>IF(E51="","",IF(②選手情報入力!H58="","",0))</f>
        <v/>
      </c>
      <c r="R51" t="str">
        <f>IF(E51="","",IF(②選手情報入力!H58="","",IF(I51=1,VLOOKUP(②選手情報入力!H58,種目情報!$A$4:$C$29,3,FALSE),VLOOKUP(②選手情報入力!H58,種目情報!$E$4:$G$24,3,FALSE))))</f>
        <v/>
      </c>
      <c r="S51" t="str">
        <f>IF(E51="","",IF(②選手情報入力!J58="","",IF(I51=1,VLOOKUP(②選手情報入力!J58,種目情報!$A$4:$B$29,2,FALSE),VLOOKUP(②選手情報入力!J58,種目情報!$E$4:$F$24,2,FALSE))))</f>
        <v/>
      </c>
      <c r="T51" t="str">
        <f>IF(E51="","",IF(②選手情報入力!K58="","",②選手情報入力!K58))</f>
        <v/>
      </c>
      <c r="U51" s="33" t="str">
        <f>IF(E51="","",IF(②選手情報入力!J58="","",0))</f>
        <v/>
      </c>
      <c r="V51" t="str">
        <f>IF(E51="","",IF(②選手情報入力!J58="","",IF(I51=1,VLOOKUP(②選手情報入力!J58,種目情報!$A$4:$C$29,3,FALSE),VLOOKUP(②選手情報入力!J58,種目情報!$E$4:$G$24,3,FALSE))))</f>
        <v/>
      </c>
      <c r="W51" t="str">
        <f>IF(E51="","",IF(②選手情報入力!L58="","",IF(I51=1,VLOOKUP(②選手情報入力!L58,種目情報!$A$4:$B$29,2,FALSE),VLOOKUP(②選手情報入力!L58,種目情報!$E$4:$F$24,2,FALSE))))</f>
        <v/>
      </c>
      <c r="X51" t="str">
        <f>IF(E51="","",IF(②選手情報入力!M58="","",②選手情報入力!M58))</f>
        <v/>
      </c>
      <c r="Y51" s="33" t="str">
        <f>IF(E51="","",IF(②選手情報入力!L58="","",0))</f>
        <v/>
      </c>
      <c r="Z51" t="str">
        <f>IF(E51="","",IF(②選手情報入力!L58="","",IF(I51=1,VLOOKUP(②選手情報入力!L58,種目情報!$A$4:$C$29,3,FALSE),VLOOKUP(②選手情報入力!L58,種目情報!$E$4:$G$24,3,FALSE))))</f>
        <v/>
      </c>
      <c r="AA51" t="str">
        <f>IF(E51="","",IF(②選手情報入力!N58="","",IF(I51=1,種目情報!$J$4,種目情報!$J$6)))</f>
        <v/>
      </c>
      <c r="AB51" t="str">
        <f>IF(E51="","",IF(②選手情報入力!N58="","",IF(I51=1,IF(②選手情報入力!$N$4="","",②選手情報入力!$N$4),IF(②選手情報入力!$N$5="","",②選手情報入力!$N$5))))</f>
        <v/>
      </c>
      <c r="AC51" t="str">
        <f>IF(E51="","",IF(②選手情報入力!N58="","",0))</f>
        <v/>
      </c>
      <c r="AD51" t="str">
        <f>IF(E51="","",IF(②選手情報入力!N58="","",2))</f>
        <v/>
      </c>
      <c r="AE51" t="str">
        <f>IF(E51="","",IF(②選手情報入力!O58="","",IF(I51=1,種目情報!$J$5,種目情報!$J$7)))</f>
        <v/>
      </c>
      <c r="AF51" t="str">
        <f>IF(E51="","",IF(②選手情報入力!O58="","",IF(I51=1,IF(②選手情報入力!$O$4="","",②選手情報入力!$O$4),IF(②選手情報入力!$O$5="","",②選手情報入力!$O$5))))</f>
        <v/>
      </c>
      <c r="AG51" t="str">
        <f>IF(E51="","",IF(②選手情報入力!O58="","",0))</f>
        <v/>
      </c>
      <c r="AH51" t="str">
        <f>IF(E51="","",IF(②選手情報入力!O58="","",2))</f>
        <v/>
      </c>
    </row>
    <row r="52" spans="1:34">
      <c r="A52" t="str">
        <f>IF(E52="","",I52*1700600+①団体情報入力!$C$3*1001+②選手情報入力!A59)</f>
        <v/>
      </c>
      <c r="B52" t="str">
        <f>IF(E52="","",①団体情報入力!$C$3)</f>
        <v/>
      </c>
      <c r="D52" t="str">
        <f>IF(E52="","",①団体情報入力!$C$9)</f>
        <v/>
      </c>
      <c r="E52" t="str">
        <f>IF(②選手情報入力!B59="","",②選手情報入力!B59)</f>
        <v/>
      </c>
      <c r="F52" t="str">
        <f>IF(E52="","",②選手情報入力!C59)</f>
        <v/>
      </c>
      <c r="G52" t="str">
        <f>IF(E52="","",②選手情報入力!D59)</f>
        <v/>
      </c>
      <c r="H52" t="str">
        <f t="shared" si="0"/>
        <v/>
      </c>
      <c r="I52" t="str">
        <f>IF(E52="","",IF(②選手情報入力!F59="男",1,2))</f>
        <v/>
      </c>
      <c r="J52" t="str">
        <f>IF(E52="","",IF(②選手情報入力!G59="","",②選手情報入力!G59))</f>
        <v/>
      </c>
      <c r="L52" t="str">
        <f t="shared" si="1"/>
        <v/>
      </c>
      <c r="M52" t="str">
        <f t="shared" si="2"/>
        <v/>
      </c>
      <c r="O52" t="str">
        <f>IF(E52="","",IF(②選手情報入力!H59="","",IF(I52=1,VLOOKUP(②選手情報入力!H59,種目情報!$A$4:$B$29,2,FALSE),VLOOKUP(②選手情報入力!H59,種目情報!$E$4:$F$24,2,FALSE))))</f>
        <v/>
      </c>
      <c r="P52" t="str">
        <f>IF(E52="","",IF(②選手情報入力!I59="","",②選手情報入力!I59))</f>
        <v/>
      </c>
      <c r="Q52" s="33" t="str">
        <f>IF(E52="","",IF(②選手情報入力!H59="","",0))</f>
        <v/>
      </c>
      <c r="R52" t="str">
        <f>IF(E52="","",IF(②選手情報入力!H59="","",IF(I52=1,VLOOKUP(②選手情報入力!H59,種目情報!$A$4:$C$29,3,FALSE),VLOOKUP(②選手情報入力!H59,種目情報!$E$4:$G$24,3,FALSE))))</f>
        <v/>
      </c>
      <c r="S52" t="str">
        <f>IF(E52="","",IF(②選手情報入力!J59="","",IF(I52=1,VLOOKUP(②選手情報入力!J59,種目情報!$A$4:$B$29,2,FALSE),VLOOKUP(②選手情報入力!J59,種目情報!$E$4:$F$24,2,FALSE))))</f>
        <v/>
      </c>
      <c r="T52" t="str">
        <f>IF(E52="","",IF(②選手情報入力!K59="","",②選手情報入力!K59))</f>
        <v/>
      </c>
      <c r="U52" s="33" t="str">
        <f>IF(E52="","",IF(②選手情報入力!J59="","",0))</f>
        <v/>
      </c>
      <c r="V52" t="str">
        <f>IF(E52="","",IF(②選手情報入力!J59="","",IF(I52=1,VLOOKUP(②選手情報入力!J59,種目情報!$A$4:$C$29,3,FALSE),VLOOKUP(②選手情報入力!J59,種目情報!$E$4:$G$24,3,FALSE))))</f>
        <v/>
      </c>
      <c r="W52" t="str">
        <f>IF(E52="","",IF(②選手情報入力!L59="","",IF(I52=1,VLOOKUP(②選手情報入力!L59,種目情報!$A$4:$B$29,2,FALSE),VLOOKUP(②選手情報入力!L59,種目情報!$E$4:$F$24,2,FALSE))))</f>
        <v/>
      </c>
      <c r="X52" t="str">
        <f>IF(E52="","",IF(②選手情報入力!M59="","",②選手情報入力!M59))</f>
        <v/>
      </c>
      <c r="Y52" s="33" t="str">
        <f>IF(E52="","",IF(②選手情報入力!L59="","",0))</f>
        <v/>
      </c>
      <c r="Z52" t="str">
        <f>IF(E52="","",IF(②選手情報入力!L59="","",IF(I52=1,VLOOKUP(②選手情報入力!L59,種目情報!$A$4:$C$29,3,FALSE),VLOOKUP(②選手情報入力!L59,種目情報!$E$4:$G$24,3,FALSE))))</f>
        <v/>
      </c>
      <c r="AA52" t="str">
        <f>IF(E52="","",IF(②選手情報入力!N59="","",IF(I52=1,種目情報!$J$4,種目情報!$J$6)))</f>
        <v/>
      </c>
      <c r="AB52" t="str">
        <f>IF(E52="","",IF(②選手情報入力!N59="","",IF(I52=1,IF(②選手情報入力!$N$4="","",②選手情報入力!$N$4),IF(②選手情報入力!$N$5="","",②選手情報入力!$N$5))))</f>
        <v/>
      </c>
      <c r="AC52" t="str">
        <f>IF(E52="","",IF(②選手情報入力!N59="","",0))</f>
        <v/>
      </c>
      <c r="AD52" t="str">
        <f>IF(E52="","",IF(②選手情報入力!N59="","",2))</f>
        <v/>
      </c>
      <c r="AE52" t="str">
        <f>IF(E52="","",IF(②選手情報入力!O59="","",IF(I52=1,種目情報!$J$5,種目情報!$J$7)))</f>
        <v/>
      </c>
      <c r="AF52" t="str">
        <f>IF(E52="","",IF(②選手情報入力!O59="","",IF(I52=1,IF(②選手情報入力!$O$4="","",②選手情報入力!$O$4),IF(②選手情報入力!$O$5="","",②選手情報入力!$O$5))))</f>
        <v/>
      </c>
      <c r="AG52" t="str">
        <f>IF(E52="","",IF(②選手情報入力!O59="","",0))</f>
        <v/>
      </c>
      <c r="AH52" t="str">
        <f>IF(E52="","",IF(②選手情報入力!O59="","",2))</f>
        <v/>
      </c>
    </row>
    <row r="53" spans="1:34">
      <c r="A53" t="str">
        <f>IF(E53="","",I53*1700600+①団体情報入力!$C$3*1001+②選手情報入力!A60)</f>
        <v/>
      </c>
      <c r="B53" t="str">
        <f>IF(E53="","",①団体情報入力!$C$3)</f>
        <v/>
      </c>
      <c r="D53" t="str">
        <f>IF(E53="","",①団体情報入力!$C$9)</f>
        <v/>
      </c>
      <c r="E53" t="str">
        <f>IF(②選手情報入力!B60="","",②選手情報入力!B60)</f>
        <v/>
      </c>
      <c r="F53" t="str">
        <f>IF(E53="","",②選手情報入力!C60)</f>
        <v/>
      </c>
      <c r="G53" t="str">
        <f>IF(E53="","",②選手情報入力!D60)</f>
        <v/>
      </c>
      <c r="H53" t="str">
        <f t="shared" si="0"/>
        <v/>
      </c>
      <c r="I53" t="str">
        <f>IF(E53="","",IF(②選手情報入力!F60="男",1,2))</f>
        <v/>
      </c>
      <c r="J53" t="str">
        <f>IF(E53="","",IF(②選手情報入力!G60="","",②選手情報入力!G60))</f>
        <v/>
      </c>
      <c r="L53" t="str">
        <f t="shared" si="1"/>
        <v/>
      </c>
      <c r="M53" t="str">
        <f t="shared" si="2"/>
        <v/>
      </c>
      <c r="O53" t="str">
        <f>IF(E53="","",IF(②選手情報入力!H60="","",IF(I53=1,VLOOKUP(②選手情報入力!H60,種目情報!$A$4:$B$29,2,FALSE),VLOOKUP(②選手情報入力!H60,種目情報!$E$4:$F$24,2,FALSE))))</f>
        <v/>
      </c>
      <c r="P53" t="str">
        <f>IF(E53="","",IF(②選手情報入力!I60="","",②選手情報入力!I60))</f>
        <v/>
      </c>
      <c r="Q53" s="33" t="str">
        <f>IF(E53="","",IF(②選手情報入力!H60="","",0))</f>
        <v/>
      </c>
      <c r="R53" t="str">
        <f>IF(E53="","",IF(②選手情報入力!H60="","",IF(I53=1,VLOOKUP(②選手情報入力!H60,種目情報!$A$4:$C$29,3,FALSE),VLOOKUP(②選手情報入力!H60,種目情報!$E$4:$G$24,3,FALSE))))</f>
        <v/>
      </c>
      <c r="S53" t="str">
        <f>IF(E53="","",IF(②選手情報入力!J60="","",IF(I53=1,VLOOKUP(②選手情報入力!J60,種目情報!$A$4:$B$29,2,FALSE),VLOOKUP(②選手情報入力!J60,種目情報!$E$4:$F$24,2,FALSE))))</f>
        <v/>
      </c>
      <c r="T53" t="str">
        <f>IF(E53="","",IF(②選手情報入力!K60="","",②選手情報入力!K60))</f>
        <v/>
      </c>
      <c r="U53" s="33" t="str">
        <f>IF(E53="","",IF(②選手情報入力!J60="","",0))</f>
        <v/>
      </c>
      <c r="V53" t="str">
        <f>IF(E53="","",IF(②選手情報入力!J60="","",IF(I53=1,VLOOKUP(②選手情報入力!J60,種目情報!$A$4:$C$29,3,FALSE),VLOOKUP(②選手情報入力!J60,種目情報!$E$4:$G$24,3,FALSE))))</f>
        <v/>
      </c>
      <c r="W53" t="str">
        <f>IF(E53="","",IF(②選手情報入力!L60="","",IF(I53=1,VLOOKUP(②選手情報入力!L60,種目情報!$A$4:$B$29,2,FALSE),VLOOKUP(②選手情報入力!L60,種目情報!$E$4:$F$24,2,FALSE))))</f>
        <v/>
      </c>
      <c r="X53" t="str">
        <f>IF(E53="","",IF(②選手情報入力!M60="","",②選手情報入力!M60))</f>
        <v/>
      </c>
      <c r="Y53" s="33" t="str">
        <f>IF(E53="","",IF(②選手情報入力!L60="","",0))</f>
        <v/>
      </c>
      <c r="Z53" t="str">
        <f>IF(E53="","",IF(②選手情報入力!L60="","",IF(I53=1,VLOOKUP(②選手情報入力!L60,種目情報!$A$4:$C$29,3,FALSE),VLOOKUP(②選手情報入力!L60,種目情報!$E$4:$G$24,3,FALSE))))</f>
        <v/>
      </c>
      <c r="AA53" t="str">
        <f>IF(E53="","",IF(②選手情報入力!N60="","",IF(I53=1,種目情報!$J$4,種目情報!$J$6)))</f>
        <v/>
      </c>
      <c r="AB53" t="str">
        <f>IF(E53="","",IF(②選手情報入力!N60="","",IF(I53=1,IF(②選手情報入力!$N$4="","",②選手情報入力!$N$4),IF(②選手情報入力!$N$5="","",②選手情報入力!$N$5))))</f>
        <v/>
      </c>
      <c r="AC53" t="str">
        <f>IF(E53="","",IF(②選手情報入力!N60="","",0))</f>
        <v/>
      </c>
      <c r="AD53" t="str">
        <f>IF(E53="","",IF(②選手情報入力!N60="","",2))</f>
        <v/>
      </c>
      <c r="AE53" t="str">
        <f>IF(E53="","",IF(②選手情報入力!O60="","",IF(I53=1,種目情報!$J$5,種目情報!$J$7)))</f>
        <v/>
      </c>
      <c r="AF53" t="str">
        <f>IF(E53="","",IF(②選手情報入力!O60="","",IF(I53=1,IF(②選手情報入力!$O$4="","",②選手情報入力!$O$4),IF(②選手情報入力!$O$5="","",②選手情報入力!$O$5))))</f>
        <v/>
      </c>
      <c r="AG53" t="str">
        <f>IF(E53="","",IF(②選手情報入力!O60="","",0))</f>
        <v/>
      </c>
      <c r="AH53" t="str">
        <f>IF(E53="","",IF(②選手情報入力!O60="","",2))</f>
        <v/>
      </c>
    </row>
    <row r="54" spans="1:34">
      <c r="A54" t="str">
        <f>IF(E54="","",I54*1700600+①団体情報入力!$C$3*1001+②選手情報入力!A61)</f>
        <v/>
      </c>
      <c r="B54" t="str">
        <f>IF(E54="","",①団体情報入力!$C$3)</f>
        <v/>
      </c>
      <c r="D54" t="str">
        <f>IF(E54="","",①団体情報入力!$C$9)</f>
        <v/>
      </c>
      <c r="E54" t="str">
        <f>IF(②選手情報入力!B61="","",②選手情報入力!B61)</f>
        <v/>
      </c>
      <c r="F54" t="str">
        <f>IF(E54="","",②選手情報入力!C61)</f>
        <v/>
      </c>
      <c r="G54" t="str">
        <f>IF(E54="","",②選手情報入力!D61)</f>
        <v/>
      </c>
      <c r="H54" t="str">
        <f t="shared" si="0"/>
        <v/>
      </c>
      <c r="I54" t="str">
        <f>IF(E54="","",IF(②選手情報入力!F61="男",1,2))</f>
        <v/>
      </c>
      <c r="J54" t="str">
        <f>IF(E54="","",IF(②選手情報入力!G61="","",②選手情報入力!G61))</f>
        <v/>
      </c>
      <c r="L54" t="str">
        <f t="shared" si="1"/>
        <v/>
      </c>
      <c r="M54" t="str">
        <f t="shared" si="2"/>
        <v/>
      </c>
      <c r="O54" t="str">
        <f>IF(E54="","",IF(②選手情報入力!H61="","",IF(I54=1,VLOOKUP(②選手情報入力!H61,種目情報!$A$4:$B$29,2,FALSE),VLOOKUP(②選手情報入力!H61,種目情報!$E$4:$F$24,2,FALSE))))</f>
        <v/>
      </c>
      <c r="P54" t="str">
        <f>IF(E54="","",IF(②選手情報入力!I61="","",②選手情報入力!I61))</f>
        <v/>
      </c>
      <c r="Q54" s="33" t="str">
        <f>IF(E54="","",IF(②選手情報入力!H61="","",0))</f>
        <v/>
      </c>
      <c r="R54" t="str">
        <f>IF(E54="","",IF(②選手情報入力!H61="","",IF(I54=1,VLOOKUP(②選手情報入力!H61,種目情報!$A$4:$C$29,3,FALSE),VLOOKUP(②選手情報入力!H61,種目情報!$E$4:$G$24,3,FALSE))))</f>
        <v/>
      </c>
      <c r="S54" t="str">
        <f>IF(E54="","",IF(②選手情報入力!J61="","",IF(I54=1,VLOOKUP(②選手情報入力!J61,種目情報!$A$4:$B$29,2,FALSE),VLOOKUP(②選手情報入力!J61,種目情報!$E$4:$F$24,2,FALSE))))</f>
        <v/>
      </c>
      <c r="T54" t="str">
        <f>IF(E54="","",IF(②選手情報入力!K61="","",②選手情報入力!K61))</f>
        <v/>
      </c>
      <c r="U54" s="33" t="str">
        <f>IF(E54="","",IF(②選手情報入力!J61="","",0))</f>
        <v/>
      </c>
      <c r="V54" t="str">
        <f>IF(E54="","",IF(②選手情報入力!J61="","",IF(I54=1,VLOOKUP(②選手情報入力!J61,種目情報!$A$4:$C$29,3,FALSE),VLOOKUP(②選手情報入力!J61,種目情報!$E$4:$G$24,3,FALSE))))</f>
        <v/>
      </c>
      <c r="W54" t="str">
        <f>IF(E54="","",IF(②選手情報入力!L61="","",IF(I54=1,VLOOKUP(②選手情報入力!L61,種目情報!$A$4:$B$29,2,FALSE),VLOOKUP(②選手情報入力!L61,種目情報!$E$4:$F$24,2,FALSE))))</f>
        <v/>
      </c>
      <c r="X54" t="str">
        <f>IF(E54="","",IF(②選手情報入力!M61="","",②選手情報入力!M61))</f>
        <v/>
      </c>
      <c r="Y54" s="33" t="str">
        <f>IF(E54="","",IF(②選手情報入力!L61="","",0))</f>
        <v/>
      </c>
      <c r="Z54" t="str">
        <f>IF(E54="","",IF(②選手情報入力!L61="","",IF(I54=1,VLOOKUP(②選手情報入力!L61,種目情報!$A$4:$C$29,3,FALSE),VLOOKUP(②選手情報入力!L61,種目情報!$E$4:$G$24,3,FALSE))))</f>
        <v/>
      </c>
      <c r="AA54" t="str">
        <f>IF(E54="","",IF(②選手情報入力!N61="","",IF(I54=1,種目情報!$J$4,種目情報!$J$6)))</f>
        <v/>
      </c>
      <c r="AB54" t="str">
        <f>IF(E54="","",IF(②選手情報入力!N61="","",IF(I54=1,IF(②選手情報入力!$N$4="","",②選手情報入力!$N$4),IF(②選手情報入力!$N$5="","",②選手情報入力!$N$5))))</f>
        <v/>
      </c>
      <c r="AC54" t="str">
        <f>IF(E54="","",IF(②選手情報入力!N61="","",0))</f>
        <v/>
      </c>
      <c r="AD54" t="str">
        <f>IF(E54="","",IF(②選手情報入力!N61="","",2))</f>
        <v/>
      </c>
      <c r="AE54" t="str">
        <f>IF(E54="","",IF(②選手情報入力!O61="","",IF(I54=1,種目情報!$J$5,種目情報!$J$7)))</f>
        <v/>
      </c>
      <c r="AF54" t="str">
        <f>IF(E54="","",IF(②選手情報入力!O61="","",IF(I54=1,IF(②選手情報入力!$O$4="","",②選手情報入力!$O$4),IF(②選手情報入力!$O$5="","",②選手情報入力!$O$5))))</f>
        <v/>
      </c>
      <c r="AG54" t="str">
        <f>IF(E54="","",IF(②選手情報入力!O61="","",0))</f>
        <v/>
      </c>
      <c r="AH54" t="str">
        <f>IF(E54="","",IF(②選手情報入力!O61="","",2))</f>
        <v/>
      </c>
    </row>
    <row r="55" spans="1:34">
      <c r="A55" t="str">
        <f>IF(E55="","",I55*1700600+①団体情報入力!$C$3*1001+②選手情報入力!A62)</f>
        <v/>
      </c>
      <c r="B55" t="str">
        <f>IF(E55="","",①団体情報入力!$C$3)</f>
        <v/>
      </c>
      <c r="D55" t="str">
        <f>IF(E55="","",①団体情報入力!$C$9)</f>
        <v/>
      </c>
      <c r="E55" t="str">
        <f>IF(②選手情報入力!B62="","",②選手情報入力!B62)</f>
        <v/>
      </c>
      <c r="F55" t="str">
        <f>IF(E55="","",②選手情報入力!C62)</f>
        <v/>
      </c>
      <c r="G55" t="str">
        <f>IF(E55="","",②選手情報入力!D62)</f>
        <v/>
      </c>
      <c r="H55" t="str">
        <f t="shared" si="0"/>
        <v/>
      </c>
      <c r="I55" t="str">
        <f>IF(E55="","",IF(②選手情報入力!F62="男",1,2))</f>
        <v/>
      </c>
      <c r="J55" t="str">
        <f>IF(E55="","",IF(②選手情報入力!G62="","",②選手情報入力!G62))</f>
        <v/>
      </c>
      <c r="L55" t="str">
        <f t="shared" si="1"/>
        <v/>
      </c>
      <c r="M55" t="str">
        <f t="shared" si="2"/>
        <v/>
      </c>
      <c r="O55" t="str">
        <f>IF(E55="","",IF(②選手情報入力!H62="","",IF(I55=1,VLOOKUP(②選手情報入力!H62,種目情報!$A$4:$B$29,2,FALSE),VLOOKUP(②選手情報入力!H62,種目情報!$E$4:$F$24,2,FALSE))))</f>
        <v/>
      </c>
      <c r="P55" t="str">
        <f>IF(E55="","",IF(②選手情報入力!I62="","",②選手情報入力!I62))</f>
        <v/>
      </c>
      <c r="Q55" s="33" t="str">
        <f>IF(E55="","",IF(②選手情報入力!H62="","",0))</f>
        <v/>
      </c>
      <c r="R55" t="str">
        <f>IF(E55="","",IF(②選手情報入力!H62="","",IF(I55=1,VLOOKUP(②選手情報入力!H62,種目情報!$A$4:$C$29,3,FALSE),VLOOKUP(②選手情報入力!H62,種目情報!$E$4:$G$24,3,FALSE))))</f>
        <v/>
      </c>
      <c r="S55" t="str">
        <f>IF(E55="","",IF(②選手情報入力!J62="","",IF(I55=1,VLOOKUP(②選手情報入力!J62,種目情報!$A$4:$B$29,2,FALSE),VLOOKUP(②選手情報入力!J62,種目情報!$E$4:$F$24,2,FALSE))))</f>
        <v/>
      </c>
      <c r="T55" t="str">
        <f>IF(E55="","",IF(②選手情報入力!K62="","",②選手情報入力!K62))</f>
        <v/>
      </c>
      <c r="U55" s="33" t="str">
        <f>IF(E55="","",IF(②選手情報入力!J62="","",0))</f>
        <v/>
      </c>
      <c r="V55" t="str">
        <f>IF(E55="","",IF(②選手情報入力!J62="","",IF(I55=1,VLOOKUP(②選手情報入力!J62,種目情報!$A$4:$C$29,3,FALSE),VLOOKUP(②選手情報入力!J62,種目情報!$E$4:$G$24,3,FALSE))))</f>
        <v/>
      </c>
      <c r="W55" t="str">
        <f>IF(E55="","",IF(②選手情報入力!L62="","",IF(I55=1,VLOOKUP(②選手情報入力!L62,種目情報!$A$4:$B$29,2,FALSE),VLOOKUP(②選手情報入力!L62,種目情報!$E$4:$F$24,2,FALSE))))</f>
        <v/>
      </c>
      <c r="X55" t="str">
        <f>IF(E55="","",IF(②選手情報入力!M62="","",②選手情報入力!M62))</f>
        <v/>
      </c>
      <c r="Y55" s="33" t="str">
        <f>IF(E55="","",IF(②選手情報入力!L62="","",0))</f>
        <v/>
      </c>
      <c r="Z55" t="str">
        <f>IF(E55="","",IF(②選手情報入力!L62="","",IF(I55=1,VLOOKUP(②選手情報入力!L62,種目情報!$A$4:$C$29,3,FALSE),VLOOKUP(②選手情報入力!L62,種目情報!$E$4:$G$24,3,FALSE))))</f>
        <v/>
      </c>
      <c r="AA55" t="str">
        <f>IF(E55="","",IF(②選手情報入力!N62="","",IF(I55=1,種目情報!$J$4,種目情報!$J$6)))</f>
        <v/>
      </c>
      <c r="AB55" t="str">
        <f>IF(E55="","",IF(②選手情報入力!N62="","",IF(I55=1,IF(②選手情報入力!$N$4="","",②選手情報入力!$N$4),IF(②選手情報入力!$N$5="","",②選手情報入力!$N$5))))</f>
        <v/>
      </c>
      <c r="AC55" t="str">
        <f>IF(E55="","",IF(②選手情報入力!N62="","",0))</f>
        <v/>
      </c>
      <c r="AD55" t="str">
        <f>IF(E55="","",IF(②選手情報入力!N62="","",2))</f>
        <v/>
      </c>
      <c r="AE55" t="str">
        <f>IF(E55="","",IF(②選手情報入力!O62="","",IF(I55=1,種目情報!$J$5,種目情報!$J$7)))</f>
        <v/>
      </c>
      <c r="AF55" t="str">
        <f>IF(E55="","",IF(②選手情報入力!O62="","",IF(I55=1,IF(②選手情報入力!$O$4="","",②選手情報入力!$O$4),IF(②選手情報入力!$O$5="","",②選手情報入力!$O$5))))</f>
        <v/>
      </c>
      <c r="AG55" t="str">
        <f>IF(E55="","",IF(②選手情報入力!O62="","",0))</f>
        <v/>
      </c>
      <c r="AH55" t="str">
        <f>IF(E55="","",IF(②選手情報入力!O62="","",2))</f>
        <v/>
      </c>
    </row>
    <row r="56" spans="1:34">
      <c r="A56" t="str">
        <f>IF(E56="","",I56*1700600+①団体情報入力!$C$3*1001+②選手情報入力!A63)</f>
        <v/>
      </c>
      <c r="B56" t="str">
        <f>IF(E56="","",①団体情報入力!$C$3)</f>
        <v/>
      </c>
      <c r="D56" t="str">
        <f>IF(E56="","",①団体情報入力!$C$9)</f>
        <v/>
      </c>
      <c r="E56" t="str">
        <f>IF(②選手情報入力!B63="","",②選手情報入力!B63)</f>
        <v/>
      </c>
      <c r="F56" t="str">
        <f>IF(E56="","",②選手情報入力!C63)</f>
        <v/>
      </c>
      <c r="G56" t="str">
        <f>IF(E56="","",②選手情報入力!D63)</f>
        <v/>
      </c>
      <c r="H56" t="str">
        <f t="shared" si="0"/>
        <v/>
      </c>
      <c r="I56" t="str">
        <f>IF(E56="","",IF(②選手情報入力!F63="男",1,2))</f>
        <v/>
      </c>
      <c r="J56" t="str">
        <f>IF(E56="","",IF(②選手情報入力!G63="","",②選手情報入力!G63))</f>
        <v/>
      </c>
      <c r="L56" t="str">
        <f t="shared" si="1"/>
        <v/>
      </c>
      <c r="M56" t="str">
        <f t="shared" si="2"/>
        <v/>
      </c>
      <c r="O56" t="str">
        <f>IF(E56="","",IF(②選手情報入力!H63="","",IF(I56=1,VLOOKUP(②選手情報入力!H63,種目情報!$A$4:$B$29,2,FALSE),VLOOKUP(②選手情報入力!H63,種目情報!$E$4:$F$24,2,FALSE))))</f>
        <v/>
      </c>
      <c r="P56" t="str">
        <f>IF(E56="","",IF(②選手情報入力!I63="","",②選手情報入力!I63))</f>
        <v/>
      </c>
      <c r="Q56" s="33" t="str">
        <f>IF(E56="","",IF(②選手情報入力!H63="","",0))</f>
        <v/>
      </c>
      <c r="R56" t="str">
        <f>IF(E56="","",IF(②選手情報入力!H63="","",IF(I56=1,VLOOKUP(②選手情報入力!H63,種目情報!$A$4:$C$29,3,FALSE),VLOOKUP(②選手情報入力!H63,種目情報!$E$4:$G$24,3,FALSE))))</f>
        <v/>
      </c>
      <c r="S56" t="str">
        <f>IF(E56="","",IF(②選手情報入力!J63="","",IF(I56=1,VLOOKUP(②選手情報入力!J63,種目情報!$A$4:$B$29,2,FALSE),VLOOKUP(②選手情報入力!J63,種目情報!$E$4:$F$24,2,FALSE))))</f>
        <v/>
      </c>
      <c r="T56" t="str">
        <f>IF(E56="","",IF(②選手情報入力!K63="","",②選手情報入力!K63))</f>
        <v/>
      </c>
      <c r="U56" s="33" t="str">
        <f>IF(E56="","",IF(②選手情報入力!J63="","",0))</f>
        <v/>
      </c>
      <c r="V56" t="str">
        <f>IF(E56="","",IF(②選手情報入力!J63="","",IF(I56=1,VLOOKUP(②選手情報入力!J63,種目情報!$A$4:$C$29,3,FALSE),VLOOKUP(②選手情報入力!J63,種目情報!$E$4:$G$24,3,FALSE))))</f>
        <v/>
      </c>
      <c r="W56" t="str">
        <f>IF(E56="","",IF(②選手情報入力!L63="","",IF(I56=1,VLOOKUP(②選手情報入力!L63,種目情報!$A$4:$B$29,2,FALSE),VLOOKUP(②選手情報入力!L63,種目情報!$E$4:$F$24,2,FALSE))))</f>
        <v/>
      </c>
      <c r="X56" t="str">
        <f>IF(E56="","",IF(②選手情報入力!M63="","",②選手情報入力!M63))</f>
        <v/>
      </c>
      <c r="Y56" s="33" t="str">
        <f>IF(E56="","",IF(②選手情報入力!L63="","",0))</f>
        <v/>
      </c>
      <c r="Z56" t="str">
        <f>IF(E56="","",IF(②選手情報入力!L63="","",IF(I56=1,VLOOKUP(②選手情報入力!L63,種目情報!$A$4:$C$29,3,FALSE),VLOOKUP(②選手情報入力!L63,種目情報!$E$4:$G$24,3,FALSE))))</f>
        <v/>
      </c>
      <c r="AA56" t="str">
        <f>IF(E56="","",IF(②選手情報入力!N63="","",IF(I56=1,種目情報!$J$4,種目情報!$J$6)))</f>
        <v/>
      </c>
      <c r="AB56" t="str">
        <f>IF(E56="","",IF(②選手情報入力!N63="","",IF(I56=1,IF(②選手情報入力!$N$4="","",②選手情報入力!$N$4),IF(②選手情報入力!$N$5="","",②選手情報入力!$N$5))))</f>
        <v/>
      </c>
      <c r="AC56" t="str">
        <f>IF(E56="","",IF(②選手情報入力!N63="","",0))</f>
        <v/>
      </c>
      <c r="AD56" t="str">
        <f>IF(E56="","",IF(②選手情報入力!N63="","",2))</f>
        <v/>
      </c>
      <c r="AE56" t="str">
        <f>IF(E56="","",IF(②選手情報入力!O63="","",IF(I56=1,種目情報!$J$5,種目情報!$J$7)))</f>
        <v/>
      </c>
      <c r="AF56" t="str">
        <f>IF(E56="","",IF(②選手情報入力!O63="","",IF(I56=1,IF(②選手情報入力!$O$4="","",②選手情報入力!$O$4),IF(②選手情報入力!$O$5="","",②選手情報入力!$O$5))))</f>
        <v/>
      </c>
      <c r="AG56" t="str">
        <f>IF(E56="","",IF(②選手情報入力!O63="","",0))</f>
        <v/>
      </c>
      <c r="AH56" t="str">
        <f>IF(E56="","",IF(②選手情報入力!O63="","",2))</f>
        <v/>
      </c>
    </row>
    <row r="57" spans="1:34">
      <c r="A57" t="str">
        <f>IF(E57="","",I57*1700600+①団体情報入力!$C$3*1001+②選手情報入力!A64)</f>
        <v/>
      </c>
      <c r="B57" t="str">
        <f>IF(E57="","",①団体情報入力!$C$3)</f>
        <v/>
      </c>
      <c r="D57" t="str">
        <f>IF(E57="","",①団体情報入力!$C$9)</f>
        <v/>
      </c>
      <c r="E57" t="str">
        <f>IF(②選手情報入力!B64="","",②選手情報入力!B64)</f>
        <v/>
      </c>
      <c r="F57" t="str">
        <f>IF(E57="","",②選手情報入力!C64)</f>
        <v/>
      </c>
      <c r="G57" t="str">
        <f>IF(E57="","",②選手情報入力!D64)</f>
        <v/>
      </c>
      <c r="H57" t="str">
        <f t="shared" si="0"/>
        <v/>
      </c>
      <c r="I57" t="str">
        <f>IF(E57="","",IF(②選手情報入力!F64="男",1,2))</f>
        <v/>
      </c>
      <c r="J57" t="str">
        <f>IF(E57="","",IF(②選手情報入力!G64="","",②選手情報入力!G64))</f>
        <v/>
      </c>
      <c r="L57" t="str">
        <f t="shared" si="1"/>
        <v/>
      </c>
      <c r="M57" t="str">
        <f t="shared" si="2"/>
        <v/>
      </c>
      <c r="O57" t="str">
        <f>IF(E57="","",IF(②選手情報入力!H64="","",IF(I57=1,VLOOKUP(②選手情報入力!H64,種目情報!$A$4:$B$29,2,FALSE),VLOOKUP(②選手情報入力!H64,種目情報!$E$4:$F$24,2,FALSE))))</f>
        <v/>
      </c>
      <c r="P57" t="str">
        <f>IF(E57="","",IF(②選手情報入力!I64="","",②選手情報入力!I64))</f>
        <v/>
      </c>
      <c r="Q57" s="33" t="str">
        <f>IF(E57="","",IF(②選手情報入力!H64="","",0))</f>
        <v/>
      </c>
      <c r="R57" t="str">
        <f>IF(E57="","",IF(②選手情報入力!H64="","",IF(I57=1,VLOOKUP(②選手情報入力!H64,種目情報!$A$4:$C$29,3,FALSE),VLOOKUP(②選手情報入力!H64,種目情報!$E$4:$G$24,3,FALSE))))</f>
        <v/>
      </c>
      <c r="S57" t="str">
        <f>IF(E57="","",IF(②選手情報入力!J64="","",IF(I57=1,VLOOKUP(②選手情報入力!J64,種目情報!$A$4:$B$29,2,FALSE),VLOOKUP(②選手情報入力!J64,種目情報!$E$4:$F$24,2,FALSE))))</f>
        <v/>
      </c>
      <c r="T57" t="str">
        <f>IF(E57="","",IF(②選手情報入力!K64="","",②選手情報入力!K64))</f>
        <v/>
      </c>
      <c r="U57" s="33" t="str">
        <f>IF(E57="","",IF(②選手情報入力!J64="","",0))</f>
        <v/>
      </c>
      <c r="V57" t="str">
        <f>IF(E57="","",IF(②選手情報入力!J64="","",IF(I57=1,VLOOKUP(②選手情報入力!J64,種目情報!$A$4:$C$29,3,FALSE),VLOOKUP(②選手情報入力!J64,種目情報!$E$4:$G$24,3,FALSE))))</f>
        <v/>
      </c>
      <c r="W57" t="str">
        <f>IF(E57="","",IF(②選手情報入力!L64="","",IF(I57=1,VLOOKUP(②選手情報入力!L64,種目情報!$A$4:$B$29,2,FALSE),VLOOKUP(②選手情報入力!L64,種目情報!$E$4:$F$24,2,FALSE))))</f>
        <v/>
      </c>
      <c r="X57" t="str">
        <f>IF(E57="","",IF(②選手情報入力!M64="","",②選手情報入力!M64))</f>
        <v/>
      </c>
      <c r="Y57" s="33" t="str">
        <f>IF(E57="","",IF(②選手情報入力!L64="","",0))</f>
        <v/>
      </c>
      <c r="Z57" t="str">
        <f>IF(E57="","",IF(②選手情報入力!L64="","",IF(I57=1,VLOOKUP(②選手情報入力!L64,種目情報!$A$4:$C$29,3,FALSE),VLOOKUP(②選手情報入力!L64,種目情報!$E$4:$G$24,3,FALSE))))</f>
        <v/>
      </c>
      <c r="AA57" t="str">
        <f>IF(E57="","",IF(②選手情報入力!N64="","",IF(I57=1,種目情報!$J$4,種目情報!$J$6)))</f>
        <v/>
      </c>
      <c r="AB57" t="str">
        <f>IF(E57="","",IF(②選手情報入力!N64="","",IF(I57=1,IF(②選手情報入力!$N$4="","",②選手情報入力!$N$4),IF(②選手情報入力!$N$5="","",②選手情報入力!$N$5))))</f>
        <v/>
      </c>
      <c r="AC57" t="str">
        <f>IF(E57="","",IF(②選手情報入力!N64="","",0))</f>
        <v/>
      </c>
      <c r="AD57" t="str">
        <f>IF(E57="","",IF(②選手情報入力!N64="","",2))</f>
        <v/>
      </c>
      <c r="AE57" t="str">
        <f>IF(E57="","",IF(②選手情報入力!O64="","",IF(I57=1,種目情報!$J$5,種目情報!$J$7)))</f>
        <v/>
      </c>
      <c r="AF57" t="str">
        <f>IF(E57="","",IF(②選手情報入力!O64="","",IF(I57=1,IF(②選手情報入力!$O$4="","",②選手情報入力!$O$4),IF(②選手情報入力!$O$5="","",②選手情報入力!$O$5))))</f>
        <v/>
      </c>
      <c r="AG57" t="str">
        <f>IF(E57="","",IF(②選手情報入力!O64="","",0))</f>
        <v/>
      </c>
      <c r="AH57" t="str">
        <f>IF(E57="","",IF(②選手情報入力!O64="","",2))</f>
        <v/>
      </c>
    </row>
    <row r="58" spans="1:34">
      <c r="A58" t="str">
        <f>IF(E58="","",I58*1700600+①団体情報入力!$C$3*1001+②選手情報入力!A65)</f>
        <v/>
      </c>
      <c r="B58" t="str">
        <f>IF(E58="","",①団体情報入力!$C$3)</f>
        <v/>
      </c>
      <c r="D58" t="str">
        <f>IF(E58="","",①団体情報入力!$C$9)</f>
        <v/>
      </c>
      <c r="E58" t="str">
        <f>IF(②選手情報入力!B65="","",②選手情報入力!B65)</f>
        <v/>
      </c>
      <c r="F58" t="str">
        <f>IF(E58="","",②選手情報入力!C65)</f>
        <v/>
      </c>
      <c r="G58" t="str">
        <f>IF(E58="","",②選手情報入力!D65)</f>
        <v/>
      </c>
      <c r="H58" t="str">
        <f t="shared" si="0"/>
        <v/>
      </c>
      <c r="I58" t="str">
        <f>IF(E58="","",IF(②選手情報入力!F65="男",1,2))</f>
        <v/>
      </c>
      <c r="J58" t="str">
        <f>IF(E58="","",IF(②選手情報入力!G65="","",②選手情報入力!G65))</f>
        <v/>
      </c>
      <c r="L58" t="str">
        <f t="shared" si="1"/>
        <v/>
      </c>
      <c r="M58" t="str">
        <f t="shared" si="2"/>
        <v/>
      </c>
      <c r="O58" t="str">
        <f>IF(E58="","",IF(②選手情報入力!H65="","",IF(I58=1,VLOOKUP(②選手情報入力!H65,種目情報!$A$4:$B$29,2,FALSE),VLOOKUP(②選手情報入力!H65,種目情報!$E$4:$F$24,2,FALSE))))</f>
        <v/>
      </c>
      <c r="P58" t="str">
        <f>IF(E58="","",IF(②選手情報入力!I65="","",②選手情報入力!I65))</f>
        <v/>
      </c>
      <c r="Q58" s="33" t="str">
        <f>IF(E58="","",IF(②選手情報入力!H65="","",0))</f>
        <v/>
      </c>
      <c r="R58" t="str">
        <f>IF(E58="","",IF(②選手情報入力!H65="","",IF(I58=1,VLOOKUP(②選手情報入力!H65,種目情報!$A$4:$C$29,3,FALSE),VLOOKUP(②選手情報入力!H65,種目情報!$E$4:$G$24,3,FALSE))))</f>
        <v/>
      </c>
      <c r="S58" t="str">
        <f>IF(E58="","",IF(②選手情報入力!J65="","",IF(I58=1,VLOOKUP(②選手情報入力!J65,種目情報!$A$4:$B$29,2,FALSE),VLOOKUP(②選手情報入力!J65,種目情報!$E$4:$F$24,2,FALSE))))</f>
        <v/>
      </c>
      <c r="T58" t="str">
        <f>IF(E58="","",IF(②選手情報入力!K65="","",②選手情報入力!K65))</f>
        <v/>
      </c>
      <c r="U58" s="33" t="str">
        <f>IF(E58="","",IF(②選手情報入力!J65="","",0))</f>
        <v/>
      </c>
      <c r="V58" t="str">
        <f>IF(E58="","",IF(②選手情報入力!J65="","",IF(I58=1,VLOOKUP(②選手情報入力!J65,種目情報!$A$4:$C$29,3,FALSE),VLOOKUP(②選手情報入力!J65,種目情報!$E$4:$G$24,3,FALSE))))</f>
        <v/>
      </c>
      <c r="W58" t="str">
        <f>IF(E58="","",IF(②選手情報入力!L65="","",IF(I58=1,VLOOKUP(②選手情報入力!L65,種目情報!$A$4:$B$29,2,FALSE),VLOOKUP(②選手情報入力!L65,種目情報!$E$4:$F$24,2,FALSE))))</f>
        <v/>
      </c>
      <c r="X58" t="str">
        <f>IF(E58="","",IF(②選手情報入力!M65="","",②選手情報入力!M65))</f>
        <v/>
      </c>
      <c r="Y58" s="33" t="str">
        <f>IF(E58="","",IF(②選手情報入力!L65="","",0))</f>
        <v/>
      </c>
      <c r="Z58" t="str">
        <f>IF(E58="","",IF(②選手情報入力!L65="","",IF(I58=1,VLOOKUP(②選手情報入力!L65,種目情報!$A$4:$C$29,3,FALSE),VLOOKUP(②選手情報入力!L65,種目情報!$E$4:$G$24,3,FALSE))))</f>
        <v/>
      </c>
      <c r="AA58" t="str">
        <f>IF(E58="","",IF(②選手情報入力!N65="","",IF(I58=1,種目情報!$J$4,種目情報!$J$6)))</f>
        <v/>
      </c>
      <c r="AB58" t="str">
        <f>IF(E58="","",IF(②選手情報入力!N65="","",IF(I58=1,IF(②選手情報入力!$N$4="","",②選手情報入力!$N$4),IF(②選手情報入力!$N$5="","",②選手情報入力!$N$5))))</f>
        <v/>
      </c>
      <c r="AC58" t="str">
        <f>IF(E58="","",IF(②選手情報入力!N65="","",0))</f>
        <v/>
      </c>
      <c r="AD58" t="str">
        <f>IF(E58="","",IF(②選手情報入力!N65="","",2))</f>
        <v/>
      </c>
      <c r="AE58" t="str">
        <f>IF(E58="","",IF(②選手情報入力!O65="","",IF(I58=1,種目情報!$J$5,種目情報!$J$7)))</f>
        <v/>
      </c>
      <c r="AF58" t="str">
        <f>IF(E58="","",IF(②選手情報入力!O65="","",IF(I58=1,IF(②選手情報入力!$O$4="","",②選手情報入力!$O$4),IF(②選手情報入力!$O$5="","",②選手情報入力!$O$5))))</f>
        <v/>
      </c>
      <c r="AG58" t="str">
        <f>IF(E58="","",IF(②選手情報入力!O65="","",0))</f>
        <v/>
      </c>
      <c r="AH58" t="str">
        <f>IF(E58="","",IF(②選手情報入力!O65="","",2))</f>
        <v/>
      </c>
    </row>
    <row r="59" spans="1:34">
      <c r="A59" t="str">
        <f>IF(E59="","",I59*1700600+①団体情報入力!$C$3*1001+②選手情報入力!A66)</f>
        <v/>
      </c>
      <c r="B59" t="str">
        <f>IF(E59="","",①団体情報入力!$C$3)</f>
        <v/>
      </c>
      <c r="D59" t="str">
        <f>IF(E59="","",①団体情報入力!$C$9)</f>
        <v/>
      </c>
      <c r="E59" t="str">
        <f>IF(②選手情報入力!B66="","",②選手情報入力!B66)</f>
        <v/>
      </c>
      <c r="F59" t="str">
        <f>IF(E59="","",②選手情報入力!C66)</f>
        <v/>
      </c>
      <c r="G59" t="str">
        <f>IF(E59="","",②選手情報入力!D66)</f>
        <v/>
      </c>
      <c r="H59" t="str">
        <f t="shared" si="0"/>
        <v/>
      </c>
      <c r="I59" t="str">
        <f>IF(E59="","",IF(②選手情報入力!F66="男",1,2))</f>
        <v/>
      </c>
      <c r="J59" t="str">
        <f>IF(E59="","",IF(②選手情報入力!G66="","",②選手情報入力!G66))</f>
        <v/>
      </c>
      <c r="L59" t="str">
        <f t="shared" si="1"/>
        <v/>
      </c>
      <c r="M59" t="str">
        <f t="shared" si="2"/>
        <v/>
      </c>
      <c r="O59" t="str">
        <f>IF(E59="","",IF(②選手情報入力!H66="","",IF(I59=1,VLOOKUP(②選手情報入力!H66,種目情報!$A$4:$B$29,2,FALSE),VLOOKUP(②選手情報入力!H66,種目情報!$E$4:$F$24,2,FALSE))))</f>
        <v/>
      </c>
      <c r="P59" t="str">
        <f>IF(E59="","",IF(②選手情報入力!I66="","",②選手情報入力!I66))</f>
        <v/>
      </c>
      <c r="Q59" s="33" t="str">
        <f>IF(E59="","",IF(②選手情報入力!H66="","",0))</f>
        <v/>
      </c>
      <c r="R59" t="str">
        <f>IF(E59="","",IF(②選手情報入力!H66="","",IF(I59=1,VLOOKUP(②選手情報入力!H66,種目情報!$A$4:$C$29,3,FALSE),VLOOKUP(②選手情報入力!H66,種目情報!$E$4:$G$24,3,FALSE))))</f>
        <v/>
      </c>
      <c r="S59" t="str">
        <f>IF(E59="","",IF(②選手情報入力!J66="","",IF(I59=1,VLOOKUP(②選手情報入力!J66,種目情報!$A$4:$B$29,2,FALSE),VLOOKUP(②選手情報入力!J66,種目情報!$E$4:$F$24,2,FALSE))))</f>
        <v/>
      </c>
      <c r="T59" t="str">
        <f>IF(E59="","",IF(②選手情報入力!K66="","",②選手情報入力!K66))</f>
        <v/>
      </c>
      <c r="U59" s="33" t="str">
        <f>IF(E59="","",IF(②選手情報入力!J66="","",0))</f>
        <v/>
      </c>
      <c r="V59" t="str">
        <f>IF(E59="","",IF(②選手情報入力!J66="","",IF(I59=1,VLOOKUP(②選手情報入力!J66,種目情報!$A$4:$C$29,3,FALSE),VLOOKUP(②選手情報入力!J66,種目情報!$E$4:$G$24,3,FALSE))))</f>
        <v/>
      </c>
      <c r="W59" t="str">
        <f>IF(E59="","",IF(②選手情報入力!L66="","",IF(I59=1,VLOOKUP(②選手情報入力!L66,種目情報!$A$4:$B$29,2,FALSE),VLOOKUP(②選手情報入力!L66,種目情報!$E$4:$F$24,2,FALSE))))</f>
        <v/>
      </c>
      <c r="X59" t="str">
        <f>IF(E59="","",IF(②選手情報入力!M66="","",②選手情報入力!M66))</f>
        <v/>
      </c>
      <c r="Y59" s="33" t="str">
        <f>IF(E59="","",IF(②選手情報入力!L66="","",0))</f>
        <v/>
      </c>
      <c r="Z59" t="str">
        <f>IF(E59="","",IF(②選手情報入力!L66="","",IF(I59=1,VLOOKUP(②選手情報入力!L66,種目情報!$A$4:$C$29,3,FALSE),VLOOKUP(②選手情報入力!L66,種目情報!$E$4:$G$24,3,FALSE))))</f>
        <v/>
      </c>
      <c r="AA59" t="str">
        <f>IF(E59="","",IF(②選手情報入力!N66="","",IF(I59=1,種目情報!$J$4,種目情報!$J$6)))</f>
        <v/>
      </c>
      <c r="AB59" t="str">
        <f>IF(E59="","",IF(②選手情報入力!N66="","",IF(I59=1,IF(②選手情報入力!$N$4="","",②選手情報入力!$N$4),IF(②選手情報入力!$N$5="","",②選手情報入力!$N$5))))</f>
        <v/>
      </c>
      <c r="AC59" t="str">
        <f>IF(E59="","",IF(②選手情報入力!N66="","",0))</f>
        <v/>
      </c>
      <c r="AD59" t="str">
        <f>IF(E59="","",IF(②選手情報入力!N66="","",2))</f>
        <v/>
      </c>
      <c r="AE59" t="str">
        <f>IF(E59="","",IF(②選手情報入力!O66="","",IF(I59=1,種目情報!$J$5,種目情報!$J$7)))</f>
        <v/>
      </c>
      <c r="AF59" t="str">
        <f>IF(E59="","",IF(②選手情報入力!O66="","",IF(I59=1,IF(②選手情報入力!$O$4="","",②選手情報入力!$O$4),IF(②選手情報入力!$O$5="","",②選手情報入力!$O$5))))</f>
        <v/>
      </c>
      <c r="AG59" t="str">
        <f>IF(E59="","",IF(②選手情報入力!O66="","",0))</f>
        <v/>
      </c>
      <c r="AH59" t="str">
        <f>IF(E59="","",IF(②選手情報入力!O66="","",2))</f>
        <v/>
      </c>
    </row>
    <row r="60" spans="1:34">
      <c r="A60" t="str">
        <f>IF(E60="","",I60*1700600+①団体情報入力!$C$3*1001+②選手情報入力!A67)</f>
        <v/>
      </c>
      <c r="B60" t="str">
        <f>IF(E60="","",①団体情報入力!$C$3)</f>
        <v/>
      </c>
      <c r="D60" t="str">
        <f>IF(E60="","",①団体情報入力!$C$9)</f>
        <v/>
      </c>
      <c r="E60" t="str">
        <f>IF(②選手情報入力!B67="","",②選手情報入力!B67)</f>
        <v/>
      </c>
      <c r="F60" t="str">
        <f>IF(E60="","",②選手情報入力!C67)</f>
        <v/>
      </c>
      <c r="G60" t="str">
        <f>IF(E60="","",②選手情報入力!D67)</f>
        <v/>
      </c>
      <c r="H60" t="str">
        <f t="shared" si="0"/>
        <v/>
      </c>
      <c r="I60" t="str">
        <f>IF(E60="","",IF(②選手情報入力!F67="男",1,2))</f>
        <v/>
      </c>
      <c r="J60" t="str">
        <f>IF(E60="","",IF(②選手情報入力!G67="","",②選手情報入力!G67))</f>
        <v/>
      </c>
      <c r="L60" t="str">
        <f t="shared" si="1"/>
        <v/>
      </c>
      <c r="M60" t="str">
        <f t="shared" si="2"/>
        <v/>
      </c>
      <c r="O60" t="str">
        <f>IF(E60="","",IF(②選手情報入力!H67="","",IF(I60=1,VLOOKUP(②選手情報入力!H67,種目情報!$A$4:$B$29,2,FALSE),VLOOKUP(②選手情報入力!H67,種目情報!$E$4:$F$24,2,FALSE))))</f>
        <v/>
      </c>
      <c r="P60" t="str">
        <f>IF(E60="","",IF(②選手情報入力!I67="","",②選手情報入力!I67))</f>
        <v/>
      </c>
      <c r="Q60" s="33" t="str">
        <f>IF(E60="","",IF(②選手情報入力!H67="","",0))</f>
        <v/>
      </c>
      <c r="R60" t="str">
        <f>IF(E60="","",IF(②選手情報入力!H67="","",IF(I60=1,VLOOKUP(②選手情報入力!H67,種目情報!$A$4:$C$29,3,FALSE),VLOOKUP(②選手情報入力!H67,種目情報!$E$4:$G$24,3,FALSE))))</f>
        <v/>
      </c>
      <c r="S60" t="str">
        <f>IF(E60="","",IF(②選手情報入力!J67="","",IF(I60=1,VLOOKUP(②選手情報入力!J67,種目情報!$A$4:$B$29,2,FALSE),VLOOKUP(②選手情報入力!J67,種目情報!$E$4:$F$24,2,FALSE))))</f>
        <v/>
      </c>
      <c r="T60" t="str">
        <f>IF(E60="","",IF(②選手情報入力!K67="","",②選手情報入力!K67))</f>
        <v/>
      </c>
      <c r="U60" s="33" t="str">
        <f>IF(E60="","",IF(②選手情報入力!J67="","",0))</f>
        <v/>
      </c>
      <c r="V60" t="str">
        <f>IF(E60="","",IF(②選手情報入力!J67="","",IF(I60=1,VLOOKUP(②選手情報入力!J67,種目情報!$A$4:$C$29,3,FALSE),VLOOKUP(②選手情報入力!J67,種目情報!$E$4:$G$24,3,FALSE))))</f>
        <v/>
      </c>
      <c r="W60" t="str">
        <f>IF(E60="","",IF(②選手情報入力!L67="","",IF(I60=1,VLOOKUP(②選手情報入力!L67,種目情報!$A$4:$B$29,2,FALSE),VLOOKUP(②選手情報入力!L67,種目情報!$E$4:$F$24,2,FALSE))))</f>
        <v/>
      </c>
      <c r="X60" t="str">
        <f>IF(E60="","",IF(②選手情報入力!M67="","",②選手情報入力!M67))</f>
        <v/>
      </c>
      <c r="Y60" s="33" t="str">
        <f>IF(E60="","",IF(②選手情報入力!L67="","",0))</f>
        <v/>
      </c>
      <c r="Z60" t="str">
        <f>IF(E60="","",IF(②選手情報入力!L67="","",IF(I60=1,VLOOKUP(②選手情報入力!L67,種目情報!$A$4:$C$29,3,FALSE),VLOOKUP(②選手情報入力!L67,種目情報!$E$4:$G$24,3,FALSE))))</f>
        <v/>
      </c>
      <c r="AA60" t="str">
        <f>IF(E60="","",IF(②選手情報入力!N67="","",IF(I60=1,種目情報!$J$4,種目情報!$J$6)))</f>
        <v/>
      </c>
      <c r="AB60" t="str">
        <f>IF(E60="","",IF(②選手情報入力!N67="","",IF(I60=1,IF(②選手情報入力!$N$4="","",②選手情報入力!$N$4),IF(②選手情報入力!$N$5="","",②選手情報入力!$N$5))))</f>
        <v/>
      </c>
      <c r="AC60" t="str">
        <f>IF(E60="","",IF(②選手情報入力!N67="","",0))</f>
        <v/>
      </c>
      <c r="AD60" t="str">
        <f>IF(E60="","",IF(②選手情報入力!N67="","",2))</f>
        <v/>
      </c>
      <c r="AE60" t="str">
        <f>IF(E60="","",IF(②選手情報入力!O67="","",IF(I60=1,種目情報!$J$5,種目情報!$J$7)))</f>
        <v/>
      </c>
      <c r="AF60" t="str">
        <f>IF(E60="","",IF(②選手情報入力!O67="","",IF(I60=1,IF(②選手情報入力!$O$4="","",②選手情報入力!$O$4),IF(②選手情報入力!$O$5="","",②選手情報入力!$O$5))))</f>
        <v/>
      </c>
      <c r="AG60" t="str">
        <f>IF(E60="","",IF(②選手情報入力!O67="","",0))</f>
        <v/>
      </c>
      <c r="AH60" t="str">
        <f>IF(E60="","",IF(②選手情報入力!O67="","",2))</f>
        <v/>
      </c>
    </row>
    <row r="61" spans="1:34">
      <c r="A61" t="str">
        <f>IF(E61="","",I61*1700600+①団体情報入力!$C$3*1001+②選手情報入力!A68)</f>
        <v/>
      </c>
      <c r="B61" t="str">
        <f>IF(E61="","",①団体情報入力!$C$3)</f>
        <v/>
      </c>
      <c r="D61" t="str">
        <f>IF(E61="","",①団体情報入力!$C$9)</f>
        <v/>
      </c>
      <c r="E61" t="str">
        <f>IF(②選手情報入力!B68="","",②選手情報入力!B68)</f>
        <v/>
      </c>
      <c r="F61" t="str">
        <f>IF(E61="","",②選手情報入力!C68)</f>
        <v/>
      </c>
      <c r="G61" t="str">
        <f>IF(E61="","",②選手情報入力!D68)</f>
        <v/>
      </c>
      <c r="H61" t="str">
        <f t="shared" si="0"/>
        <v/>
      </c>
      <c r="I61" t="str">
        <f>IF(E61="","",IF(②選手情報入力!F68="男",1,2))</f>
        <v/>
      </c>
      <c r="J61" t="str">
        <f>IF(E61="","",IF(②選手情報入力!G68="","",②選手情報入力!G68))</f>
        <v/>
      </c>
      <c r="L61" t="str">
        <f t="shared" si="1"/>
        <v/>
      </c>
      <c r="M61" t="str">
        <f t="shared" si="2"/>
        <v/>
      </c>
      <c r="O61" t="str">
        <f>IF(E61="","",IF(②選手情報入力!H68="","",IF(I61=1,VLOOKUP(②選手情報入力!H68,種目情報!$A$4:$B$29,2,FALSE),VLOOKUP(②選手情報入力!H68,種目情報!$E$4:$F$24,2,FALSE))))</f>
        <v/>
      </c>
      <c r="P61" t="str">
        <f>IF(E61="","",IF(②選手情報入力!I68="","",②選手情報入力!I68))</f>
        <v/>
      </c>
      <c r="Q61" s="33" t="str">
        <f>IF(E61="","",IF(②選手情報入力!H68="","",0))</f>
        <v/>
      </c>
      <c r="R61" t="str">
        <f>IF(E61="","",IF(②選手情報入力!H68="","",IF(I61=1,VLOOKUP(②選手情報入力!H68,種目情報!$A$4:$C$29,3,FALSE),VLOOKUP(②選手情報入力!H68,種目情報!$E$4:$G$24,3,FALSE))))</f>
        <v/>
      </c>
      <c r="S61" t="str">
        <f>IF(E61="","",IF(②選手情報入力!J68="","",IF(I61=1,VLOOKUP(②選手情報入力!J68,種目情報!$A$4:$B$29,2,FALSE),VLOOKUP(②選手情報入力!J68,種目情報!$E$4:$F$24,2,FALSE))))</f>
        <v/>
      </c>
      <c r="T61" t="str">
        <f>IF(E61="","",IF(②選手情報入力!K68="","",②選手情報入力!K68))</f>
        <v/>
      </c>
      <c r="U61" s="33" t="str">
        <f>IF(E61="","",IF(②選手情報入力!J68="","",0))</f>
        <v/>
      </c>
      <c r="V61" t="str">
        <f>IF(E61="","",IF(②選手情報入力!J68="","",IF(I61=1,VLOOKUP(②選手情報入力!J68,種目情報!$A$4:$C$29,3,FALSE),VLOOKUP(②選手情報入力!J68,種目情報!$E$4:$G$24,3,FALSE))))</f>
        <v/>
      </c>
      <c r="W61" t="str">
        <f>IF(E61="","",IF(②選手情報入力!L68="","",IF(I61=1,VLOOKUP(②選手情報入力!L68,種目情報!$A$4:$B$29,2,FALSE),VLOOKUP(②選手情報入力!L68,種目情報!$E$4:$F$24,2,FALSE))))</f>
        <v/>
      </c>
      <c r="X61" t="str">
        <f>IF(E61="","",IF(②選手情報入力!M68="","",②選手情報入力!M68))</f>
        <v/>
      </c>
      <c r="Y61" s="33" t="str">
        <f>IF(E61="","",IF(②選手情報入力!L68="","",0))</f>
        <v/>
      </c>
      <c r="Z61" t="str">
        <f>IF(E61="","",IF(②選手情報入力!L68="","",IF(I61=1,VLOOKUP(②選手情報入力!L68,種目情報!$A$4:$C$29,3,FALSE),VLOOKUP(②選手情報入力!L68,種目情報!$E$4:$G$24,3,FALSE))))</f>
        <v/>
      </c>
      <c r="AA61" t="str">
        <f>IF(E61="","",IF(②選手情報入力!N68="","",IF(I61=1,種目情報!$J$4,種目情報!$J$6)))</f>
        <v/>
      </c>
      <c r="AB61" t="str">
        <f>IF(E61="","",IF(②選手情報入力!N68="","",IF(I61=1,IF(②選手情報入力!$N$4="","",②選手情報入力!$N$4),IF(②選手情報入力!$N$5="","",②選手情報入力!$N$5))))</f>
        <v/>
      </c>
      <c r="AC61" t="str">
        <f>IF(E61="","",IF(②選手情報入力!N68="","",0))</f>
        <v/>
      </c>
      <c r="AD61" t="str">
        <f>IF(E61="","",IF(②選手情報入力!N68="","",2))</f>
        <v/>
      </c>
      <c r="AE61" t="str">
        <f>IF(E61="","",IF(②選手情報入力!O68="","",IF(I61=1,種目情報!$J$5,種目情報!$J$7)))</f>
        <v/>
      </c>
      <c r="AF61" t="str">
        <f>IF(E61="","",IF(②選手情報入力!O68="","",IF(I61=1,IF(②選手情報入力!$O$4="","",②選手情報入力!$O$4),IF(②選手情報入力!$O$5="","",②選手情報入力!$O$5))))</f>
        <v/>
      </c>
      <c r="AG61" t="str">
        <f>IF(E61="","",IF(②選手情報入力!O68="","",0))</f>
        <v/>
      </c>
      <c r="AH61" t="str">
        <f>IF(E61="","",IF(②選手情報入力!O68="","",2))</f>
        <v/>
      </c>
    </row>
    <row r="62" spans="1:34">
      <c r="A62" t="str">
        <f>IF(E62="","",I62*1700600+①団体情報入力!$C$3*1001+②選手情報入力!A69)</f>
        <v/>
      </c>
      <c r="B62" t="str">
        <f>IF(E62="","",①団体情報入力!$C$3)</f>
        <v/>
      </c>
      <c r="D62" t="str">
        <f>IF(E62="","",①団体情報入力!$C$9)</f>
        <v/>
      </c>
      <c r="E62" t="str">
        <f>IF(②選手情報入力!B69="","",②選手情報入力!B69)</f>
        <v/>
      </c>
      <c r="F62" t="str">
        <f>IF(E62="","",②選手情報入力!C69)</f>
        <v/>
      </c>
      <c r="G62" t="str">
        <f>IF(E62="","",②選手情報入力!D69)</f>
        <v/>
      </c>
      <c r="H62" t="str">
        <f t="shared" si="0"/>
        <v/>
      </c>
      <c r="I62" t="str">
        <f>IF(E62="","",IF(②選手情報入力!F69="男",1,2))</f>
        <v/>
      </c>
      <c r="J62" t="str">
        <f>IF(E62="","",IF(②選手情報入力!G69="","",②選手情報入力!G69))</f>
        <v/>
      </c>
      <c r="L62" t="str">
        <f t="shared" si="1"/>
        <v/>
      </c>
      <c r="M62" t="str">
        <f t="shared" si="2"/>
        <v/>
      </c>
      <c r="O62" t="str">
        <f>IF(E62="","",IF(②選手情報入力!H69="","",IF(I62=1,VLOOKUP(②選手情報入力!H69,種目情報!$A$4:$B$29,2,FALSE),VLOOKUP(②選手情報入力!H69,種目情報!$E$4:$F$24,2,FALSE))))</f>
        <v/>
      </c>
      <c r="P62" t="str">
        <f>IF(E62="","",IF(②選手情報入力!I69="","",②選手情報入力!I69))</f>
        <v/>
      </c>
      <c r="Q62" s="33" t="str">
        <f>IF(E62="","",IF(②選手情報入力!H69="","",0))</f>
        <v/>
      </c>
      <c r="R62" t="str">
        <f>IF(E62="","",IF(②選手情報入力!H69="","",IF(I62=1,VLOOKUP(②選手情報入力!H69,種目情報!$A$4:$C$29,3,FALSE),VLOOKUP(②選手情報入力!H69,種目情報!$E$4:$G$24,3,FALSE))))</f>
        <v/>
      </c>
      <c r="S62" t="str">
        <f>IF(E62="","",IF(②選手情報入力!J69="","",IF(I62=1,VLOOKUP(②選手情報入力!J69,種目情報!$A$4:$B$29,2,FALSE),VLOOKUP(②選手情報入力!J69,種目情報!$E$4:$F$24,2,FALSE))))</f>
        <v/>
      </c>
      <c r="T62" t="str">
        <f>IF(E62="","",IF(②選手情報入力!K69="","",②選手情報入力!K69))</f>
        <v/>
      </c>
      <c r="U62" s="33" t="str">
        <f>IF(E62="","",IF(②選手情報入力!J69="","",0))</f>
        <v/>
      </c>
      <c r="V62" t="str">
        <f>IF(E62="","",IF(②選手情報入力!J69="","",IF(I62=1,VLOOKUP(②選手情報入力!J69,種目情報!$A$4:$C$29,3,FALSE),VLOOKUP(②選手情報入力!J69,種目情報!$E$4:$G$24,3,FALSE))))</f>
        <v/>
      </c>
      <c r="W62" t="str">
        <f>IF(E62="","",IF(②選手情報入力!L69="","",IF(I62=1,VLOOKUP(②選手情報入力!L69,種目情報!$A$4:$B$29,2,FALSE),VLOOKUP(②選手情報入力!L69,種目情報!$E$4:$F$24,2,FALSE))))</f>
        <v/>
      </c>
      <c r="X62" t="str">
        <f>IF(E62="","",IF(②選手情報入力!M69="","",②選手情報入力!M69))</f>
        <v/>
      </c>
      <c r="Y62" s="33" t="str">
        <f>IF(E62="","",IF(②選手情報入力!L69="","",0))</f>
        <v/>
      </c>
      <c r="Z62" t="str">
        <f>IF(E62="","",IF(②選手情報入力!L69="","",IF(I62=1,VLOOKUP(②選手情報入力!L69,種目情報!$A$4:$C$29,3,FALSE),VLOOKUP(②選手情報入力!L69,種目情報!$E$4:$G$24,3,FALSE))))</f>
        <v/>
      </c>
      <c r="AA62" t="str">
        <f>IF(E62="","",IF(②選手情報入力!N69="","",IF(I62=1,種目情報!$J$4,種目情報!$J$6)))</f>
        <v/>
      </c>
      <c r="AB62" t="str">
        <f>IF(E62="","",IF(②選手情報入力!N69="","",IF(I62=1,IF(②選手情報入力!$N$4="","",②選手情報入力!$N$4),IF(②選手情報入力!$N$5="","",②選手情報入力!$N$5))))</f>
        <v/>
      </c>
      <c r="AC62" t="str">
        <f>IF(E62="","",IF(②選手情報入力!N69="","",0))</f>
        <v/>
      </c>
      <c r="AD62" t="str">
        <f>IF(E62="","",IF(②選手情報入力!N69="","",2))</f>
        <v/>
      </c>
      <c r="AE62" t="str">
        <f>IF(E62="","",IF(②選手情報入力!O69="","",IF(I62=1,種目情報!$J$5,種目情報!$J$7)))</f>
        <v/>
      </c>
      <c r="AF62" t="str">
        <f>IF(E62="","",IF(②選手情報入力!O69="","",IF(I62=1,IF(②選手情報入力!$O$4="","",②選手情報入力!$O$4),IF(②選手情報入力!$O$5="","",②選手情報入力!$O$5))))</f>
        <v/>
      </c>
      <c r="AG62" t="str">
        <f>IF(E62="","",IF(②選手情報入力!O69="","",0))</f>
        <v/>
      </c>
      <c r="AH62" t="str">
        <f>IF(E62="","",IF(②選手情報入力!O69="","",2))</f>
        <v/>
      </c>
    </row>
    <row r="63" spans="1:34">
      <c r="A63" t="str">
        <f>IF(E63="","",I63*1700600+①団体情報入力!$C$3*1001+②選手情報入力!A70)</f>
        <v/>
      </c>
      <c r="B63" t="str">
        <f>IF(E63="","",①団体情報入力!$C$3)</f>
        <v/>
      </c>
      <c r="D63" t="str">
        <f>IF(E63="","",①団体情報入力!$C$9)</f>
        <v/>
      </c>
      <c r="E63" t="str">
        <f>IF(②選手情報入力!B70="","",②選手情報入力!B70)</f>
        <v/>
      </c>
      <c r="F63" t="str">
        <f>IF(E63="","",②選手情報入力!C70)</f>
        <v/>
      </c>
      <c r="G63" t="str">
        <f>IF(E63="","",②選手情報入力!D70)</f>
        <v/>
      </c>
      <c r="H63" t="str">
        <f t="shared" si="0"/>
        <v/>
      </c>
      <c r="I63" t="str">
        <f>IF(E63="","",IF(②選手情報入力!F70="男",1,2))</f>
        <v/>
      </c>
      <c r="J63" t="str">
        <f>IF(E63="","",IF(②選手情報入力!G70="","",②選手情報入力!G70))</f>
        <v/>
      </c>
      <c r="L63" t="str">
        <f t="shared" si="1"/>
        <v/>
      </c>
      <c r="M63" t="str">
        <f t="shared" si="2"/>
        <v/>
      </c>
      <c r="O63" t="str">
        <f>IF(E63="","",IF(②選手情報入力!H70="","",IF(I63=1,VLOOKUP(②選手情報入力!H70,種目情報!$A$4:$B$29,2,FALSE),VLOOKUP(②選手情報入力!H70,種目情報!$E$4:$F$24,2,FALSE))))</f>
        <v/>
      </c>
      <c r="P63" t="str">
        <f>IF(E63="","",IF(②選手情報入力!I70="","",②選手情報入力!I70))</f>
        <v/>
      </c>
      <c r="Q63" s="33" t="str">
        <f>IF(E63="","",IF(②選手情報入力!H70="","",0))</f>
        <v/>
      </c>
      <c r="R63" t="str">
        <f>IF(E63="","",IF(②選手情報入力!H70="","",IF(I63=1,VLOOKUP(②選手情報入力!H70,種目情報!$A$4:$C$29,3,FALSE),VLOOKUP(②選手情報入力!H70,種目情報!$E$4:$G$24,3,FALSE))))</f>
        <v/>
      </c>
      <c r="S63" t="str">
        <f>IF(E63="","",IF(②選手情報入力!J70="","",IF(I63=1,VLOOKUP(②選手情報入力!J70,種目情報!$A$4:$B$29,2,FALSE),VLOOKUP(②選手情報入力!J70,種目情報!$E$4:$F$24,2,FALSE))))</f>
        <v/>
      </c>
      <c r="T63" t="str">
        <f>IF(E63="","",IF(②選手情報入力!K70="","",②選手情報入力!K70))</f>
        <v/>
      </c>
      <c r="U63" s="33" t="str">
        <f>IF(E63="","",IF(②選手情報入力!J70="","",0))</f>
        <v/>
      </c>
      <c r="V63" t="str">
        <f>IF(E63="","",IF(②選手情報入力!J70="","",IF(I63=1,VLOOKUP(②選手情報入力!J70,種目情報!$A$4:$C$29,3,FALSE),VLOOKUP(②選手情報入力!J70,種目情報!$E$4:$G$24,3,FALSE))))</f>
        <v/>
      </c>
      <c r="W63" t="str">
        <f>IF(E63="","",IF(②選手情報入力!L70="","",IF(I63=1,VLOOKUP(②選手情報入力!L70,種目情報!$A$4:$B$29,2,FALSE),VLOOKUP(②選手情報入力!L70,種目情報!$E$4:$F$24,2,FALSE))))</f>
        <v/>
      </c>
      <c r="X63" t="str">
        <f>IF(E63="","",IF(②選手情報入力!M70="","",②選手情報入力!M70))</f>
        <v/>
      </c>
      <c r="Y63" s="33" t="str">
        <f>IF(E63="","",IF(②選手情報入力!L70="","",0))</f>
        <v/>
      </c>
      <c r="Z63" t="str">
        <f>IF(E63="","",IF(②選手情報入力!L70="","",IF(I63=1,VLOOKUP(②選手情報入力!L70,種目情報!$A$4:$C$29,3,FALSE),VLOOKUP(②選手情報入力!L70,種目情報!$E$4:$G$24,3,FALSE))))</f>
        <v/>
      </c>
      <c r="AA63" t="str">
        <f>IF(E63="","",IF(②選手情報入力!N70="","",IF(I63=1,種目情報!$J$4,種目情報!$J$6)))</f>
        <v/>
      </c>
      <c r="AB63" t="str">
        <f>IF(E63="","",IF(②選手情報入力!N70="","",IF(I63=1,IF(②選手情報入力!$N$4="","",②選手情報入力!$N$4),IF(②選手情報入力!$N$5="","",②選手情報入力!$N$5))))</f>
        <v/>
      </c>
      <c r="AC63" t="str">
        <f>IF(E63="","",IF(②選手情報入力!N70="","",0))</f>
        <v/>
      </c>
      <c r="AD63" t="str">
        <f>IF(E63="","",IF(②選手情報入力!N70="","",2))</f>
        <v/>
      </c>
      <c r="AE63" t="str">
        <f>IF(E63="","",IF(②選手情報入力!O70="","",IF(I63=1,種目情報!$J$5,種目情報!$J$7)))</f>
        <v/>
      </c>
      <c r="AF63" t="str">
        <f>IF(E63="","",IF(②選手情報入力!O70="","",IF(I63=1,IF(②選手情報入力!$O$4="","",②選手情報入力!$O$4),IF(②選手情報入力!$O$5="","",②選手情報入力!$O$5))))</f>
        <v/>
      </c>
      <c r="AG63" t="str">
        <f>IF(E63="","",IF(②選手情報入力!O70="","",0))</f>
        <v/>
      </c>
      <c r="AH63" t="str">
        <f>IF(E63="","",IF(②選手情報入力!O70="","",2))</f>
        <v/>
      </c>
    </row>
    <row r="64" spans="1:34">
      <c r="A64" t="str">
        <f>IF(E64="","",I64*1700600+①団体情報入力!$C$3*1001+②選手情報入力!A71)</f>
        <v/>
      </c>
      <c r="B64" t="str">
        <f>IF(E64="","",①団体情報入力!$C$3)</f>
        <v/>
      </c>
      <c r="D64" t="str">
        <f>IF(E64="","",①団体情報入力!$C$9)</f>
        <v/>
      </c>
      <c r="E64" t="str">
        <f>IF(②選手情報入力!B71="","",②選手情報入力!B71)</f>
        <v/>
      </c>
      <c r="F64" t="str">
        <f>IF(E64="","",②選手情報入力!C71)</f>
        <v/>
      </c>
      <c r="G64" t="str">
        <f>IF(E64="","",②選手情報入力!D71)</f>
        <v/>
      </c>
      <c r="H64" t="str">
        <f t="shared" si="0"/>
        <v/>
      </c>
      <c r="I64" t="str">
        <f>IF(E64="","",IF(②選手情報入力!F71="男",1,2))</f>
        <v/>
      </c>
      <c r="J64" t="str">
        <f>IF(E64="","",IF(②選手情報入力!G71="","",②選手情報入力!G71))</f>
        <v/>
      </c>
      <c r="L64" t="str">
        <f t="shared" si="1"/>
        <v/>
      </c>
      <c r="M64" t="str">
        <f t="shared" si="2"/>
        <v/>
      </c>
      <c r="O64" t="str">
        <f>IF(E64="","",IF(②選手情報入力!H71="","",IF(I64=1,VLOOKUP(②選手情報入力!H71,種目情報!$A$4:$B$29,2,FALSE),VLOOKUP(②選手情報入力!H71,種目情報!$E$4:$F$24,2,FALSE))))</f>
        <v/>
      </c>
      <c r="P64" t="str">
        <f>IF(E64="","",IF(②選手情報入力!I71="","",②選手情報入力!I71))</f>
        <v/>
      </c>
      <c r="Q64" s="33" t="str">
        <f>IF(E64="","",IF(②選手情報入力!H71="","",0))</f>
        <v/>
      </c>
      <c r="R64" t="str">
        <f>IF(E64="","",IF(②選手情報入力!H71="","",IF(I64=1,VLOOKUP(②選手情報入力!H71,種目情報!$A$4:$C$29,3,FALSE),VLOOKUP(②選手情報入力!H71,種目情報!$E$4:$G$24,3,FALSE))))</f>
        <v/>
      </c>
      <c r="S64" t="str">
        <f>IF(E64="","",IF(②選手情報入力!J71="","",IF(I64=1,VLOOKUP(②選手情報入力!J71,種目情報!$A$4:$B$29,2,FALSE),VLOOKUP(②選手情報入力!J71,種目情報!$E$4:$F$24,2,FALSE))))</f>
        <v/>
      </c>
      <c r="T64" t="str">
        <f>IF(E64="","",IF(②選手情報入力!K71="","",②選手情報入力!K71))</f>
        <v/>
      </c>
      <c r="U64" s="33" t="str">
        <f>IF(E64="","",IF(②選手情報入力!J71="","",0))</f>
        <v/>
      </c>
      <c r="V64" t="str">
        <f>IF(E64="","",IF(②選手情報入力!J71="","",IF(I64=1,VLOOKUP(②選手情報入力!J71,種目情報!$A$4:$C$29,3,FALSE),VLOOKUP(②選手情報入力!J71,種目情報!$E$4:$G$24,3,FALSE))))</f>
        <v/>
      </c>
      <c r="W64" t="str">
        <f>IF(E64="","",IF(②選手情報入力!L71="","",IF(I64=1,VLOOKUP(②選手情報入力!L71,種目情報!$A$4:$B$29,2,FALSE),VLOOKUP(②選手情報入力!L71,種目情報!$E$4:$F$24,2,FALSE))))</f>
        <v/>
      </c>
      <c r="X64" t="str">
        <f>IF(E64="","",IF(②選手情報入力!M71="","",②選手情報入力!M71))</f>
        <v/>
      </c>
      <c r="Y64" s="33" t="str">
        <f>IF(E64="","",IF(②選手情報入力!L71="","",0))</f>
        <v/>
      </c>
      <c r="Z64" t="str">
        <f>IF(E64="","",IF(②選手情報入力!L71="","",IF(I64=1,VLOOKUP(②選手情報入力!L71,種目情報!$A$4:$C$29,3,FALSE),VLOOKUP(②選手情報入力!L71,種目情報!$E$4:$G$24,3,FALSE))))</f>
        <v/>
      </c>
      <c r="AA64" t="str">
        <f>IF(E64="","",IF(②選手情報入力!N71="","",IF(I64=1,種目情報!$J$4,種目情報!$J$6)))</f>
        <v/>
      </c>
      <c r="AB64" t="str">
        <f>IF(E64="","",IF(②選手情報入力!N71="","",IF(I64=1,IF(②選手情報入力!$N$4="","",②選手情報入力!$N$4),IF(②選手情報入力!$N$5="","",②選手情報入力!$N$5))))</f>
        <v/>
      </c>
      <c r="AC64" t="str">
        <f>IF(E64="","",IF(②選手情報入力!N71="","",0))</f>
        <v/>
      </c>
      <c r="AD64" t="str">
        <f>IF(E64="","",IF(②選手情報入力!N71="","",2))</f>
        <v/>
      </c>
      <c r="AE64" t="str">
        <f>IF(E64="","",IF(②選手情報入力!O71="","",IF(I64=1,種目情報!$J$5,種目情報!$J$7)))</f>
        <v/>
      </c>
      <c r="AF64" t="str">
        <f>IF(E64="","",IF(②選手情報入力!O71="","",IF(I64=1,IF(②選手情報入力!$O$4="","",②選手情報入力!$O$4),IF(②選手情報入力!$O$5="","",②選手情報入力!$O$5))))</f>
        <v/>
      </c>
      <c r="AG64" t="str">
        <f>IF(E64="","",IF(②選手情報入力!O71="","",0))</f>
        <v/>
      </c>
      <c r="AH64" t="str">
        <f>IF(E64="","",IF(②選手情報入力!O71="","",2))</f>
        <v/>
      </c>
    </row>
    <row r="65" spans="1:34">
      <c r="A65" t="str">
        <f>IF(E65="","",I65*1700600+①団体情報入力!$C$3*1001+②選手情報入力!A72)</f>
        <v/>
      </c>
      <c r="B65" t="str">
        <f>IF(E65="","",①団体情報入力!$C$3)</f>
        <v/>
      </c>
      <c r="D65" t="str">
        <f>IF(E65="","",①団体情報入力!$C$9)</f>
        <v/>
      </c>
      <c r="E65" t="str">
        <f>IF(②選手情報入力!B72="","",②選手情報入力!B72)</f>
        <v/>
      </c>
      <c r="F65" t="str">
        <f>IF(E65="","",②選手情報入力!C72)</f>
        <v/>
      </c>
      <c r="G65" t="str">
        <f>IF(E65="","",②選手情報入力!D72)</f>
        <v/>
      </c>
      <c r="H65" t="str">
        <f t="shared" si="0"/>
        <v/>
      </c>
      <c r="I65" t="str">
        <f>IF(E65="","",IF(②選手情報入力!F72="男",1,2))</f>
        <v/>
      </c>
      <c r="J65" t="str">
        <f>IF(E65="","",IF(②選手情報入力!G72="","",②選手情報入力!G72))</f>
        <v/>
      </c>
      <c r="L65" t="str">
        <f t="shared" si="1"/>
        <v/>
      </c>
      <c r="M65" t="str">
        <f t="shared" si="2"/>
        <v/>
      </c>
      <c r="O65" t="str">
        <f>IF(E65="","",IF(②選手情報入力!H72="","",IF(I65=1,VLOOKUP(②選手情報入力!H72,種目情報!$A$4:$B$29,2,FALSE),VLOOKUP(②選手情報入力!H72,種目情報!$E$4:$F$24,2,FALSE))))</f>
        <v/>
      </c>
      <c r="P65" t="str">
        <f>IF(E65="","",IF(②選手情報入力!I72="","",②選手情報入力!I72))</f>
        <v/>
      </c>
      <c r="Q65" s="33" t="str">
        <f>IF(E65="","",IF(②選手情報入力!H72="","",0))</f>
        <v/>
      </c>
      <c r="R65" t="str">
        <f>IF(E65="","",IF(②選手情報入力!H72="","",IF(I65=1,VLOOKUP(②選手情報入力!H72,種目情報!$A$4:$C$29,3,FALSE),VLOOKUP(②選手情報入力!H72,種目情報!$E$4:$G$24,3,FALSE))))</f>
        <v/>
      </c>
      <c r="S65" t="str">
        <f>IF(E65="","",IF(②選手情報入力!J72="","",IF(I65=1,VLOOKUP(②選手情報入力!J72,種目情報!$A$4:$B$29,2,FALSE),VLOOKUP(②選手情報入力!J72,種目情報!$E$4:$F$24,2,FALSE))))</f>
        <v/>
      </c>
      <c r="T65" t="str">
        <f>IF(E65="","",IF(②選手情報入力!K72="","",②選手情報入力!K72))</f>
        <v/>
      </c>
      <c r="U65" s="33" t="str">
        <f>IF(E65="","",IF(②選手情報入力!J72="","",0))</f>
        <v/>
      </c>
      <c r="V65" t="str">
        <f>IF(E65="","",IF(②選手情報入力!J72="","",IF(I65=1,VLOOKUP(②選手情報入力!J72,種目情報!$A$4:$C$29,3,FALSE),VLOOKUP(②選手情報入力!J72,種目情報!$E$4:$G$24,3,FALSE))))</f>
        <v/>
      </c>
      <c r="W65" t="str">
        <f>IF(E65="","",IF(②選手情報入力!L72="","",IF(I65=1,VLOOKUP(②選手情報入力!L72,種目情報!$A$4:$B$29,2,FALSE),VLOOKUP(②選手情報入力!L72,種目情報!$E$4:$F$24,2,FALSE))))</f>
        <v/>
      </c>
      <c r="X65" t="str">
        <f>IF(E65="","",IF(②選手情報入力!M72="","",②選手情報入力!M72))</f>
        <v/>
      </c>
      <c r="Y65" s="33" t="str">
        <f>IF(E65="","",IF(②選手情報入力!L72="","",0))</f>
        <v/>
      </c>
      <c r="Z65" t="str">
        <f>IF(E65="","",IF(②選手情報入力!L72="","",IF(I65=1,VLOOKUP(②選手情報入力!L72,種目情報!$A$4:$C$29,3,FALSE),VLOOKUP(②選手情報入力!L72,種目情報!$E$4:$G$24,3,FALSE))))</f>
        <v/>
      </c>
      <c r="AA65" t="str">
        <f>IF(E65="","",IF(②選手情報入力!N72="","",IF(I65=1,種目情報!$J$4,種目情報!$J$6)))</f>
        <v/>
      </c>
      <c r="AB65" t="str">
        <f>IF(E65="","",IF(②選手情報入力!N72="","",IF(I65=1,IF(②選手情報入力!$N$4="","",②選手情報入力!$N$4),IF(②選手情報入力!$N$5="","",②選手情報入力!$N$5))))</f>
        <v/>
      </c>
      <c r="AC65" t="str">
        <f>IF(E65="","",IF(②選手情報入力!N72="","",0))</f>
        <v/>
      </c>
      <c r="AD65" t="str">
        <f>IF(E65="","",IF(②選手情報入力!N72="","",2))</f>
        <v/>
      </c>
      <c r="AE65" t="str">
        <f>IF(E65="","",IF(②選手情報入力!O72="","",IF(I65=1,種目情報!$J$5,種目情報!$J$7)))</f>
        <v/>
      </c>
      <c r="AF65" t="str">
        <f>IF(E65="","",IF(②選手情報入力!O72="","",IF(I65=1,IF(②選手情報入力!$O$4="","",②選手情報入力!$O$4),IF(②選手情報入力!$O$5="","",②選手情報入力!$O$5))))</f>
        <v/>
      </c>
      <c r="AG65" t="str">
        <f>IF(E65="","",IF(②選手情報入力!O72="","",0))</f>
        <v/>
      </c>
      <c r="AH65" t="str">
        <f>IF(E65="","",IF(②選手情報入力!O72="","",2))</f>
        <v/>
      </c>
    </row>
    <row r="66" spans="1:34">
      <c r="A66" t="str">
        <f>IF(E66="","",I66*1700600+①団体情報入力!$C$3*1001+②選手情報入力!A73)</f>
        <v/>
      </c>
      <c r="B66" t="str">
        <f>IF(E66="","",①団体情報入力!$C$3)</f>
        <v/>
      </c>
      <c r="D66" t="str">
        <f>IF(E66="","",①団体情報入力!$C$9)</f>
        <v/>
      </c>
      <c r="E66" t="str">
        <f>IF(②選手情報入力!B73="","",②選手情報入力!B73)</f>
        <v/>
      </c>
      <c r="F66" t="str">
        <f>IF(E66="","",②選手情報入力!C73)</f>
        <v/>
      </c>
      <c r="G66" t="str">
        <f>IF(E66="","",②選手情報入力!D73)</f>
        <v/>
      </c>
      <c r="H66" t="str">
        <f t="shared" si="0"/>
        <v/>
      </c>
      <c r="I66" t="str">
        <f>IF(E66="","",IF(②選手情報入力!F73="男",1,2))</f>
        <v/>
      </c>
      <c r="J66" t="str">
        <f>IF(E66="","",IF(②選手情報入力!G73="","",②選手情報入力!G73))</f>
        <v/>
      </c>
      <c r="L66" t="str">
        <f t="shared" si="1"/>
        <v/>
      </c>
      <c r="M66" t="str">
        <f t="shared" si="2"/>
        <v/>
      </c>
      <c r="O66" t="str">
        <f>IF(E66="","",IF(②選手情報入力!H73="","",IF(I66=1,VLOOKUP(②選手情報入力!H73,種目情報!$A$4:$B$29,2,FALSE),VLOOKUP(②選手情報入力!H73,種目情報!$E$4:$F$24,2,FALSE))))</f>
        <v/>
      </c>
      <c r="P66" t="str">
        <f>IF(E66="","",IF(②選手情報入力!I73="","",②選手情報入力!I73))</f>
        <v/>
      </c>
      <c r="Q66" s="33" t="str">
        <f>IF(E66="","",IF(②選手情報入力!H73="","",0))</f>
        <v/>
      </c>
      <c r="R66" t="str">
        <f>IF(E66="","",IF(②選手情報入力!H73="","",IF(I66=1,VLOOKUP(②選手情報入力!H73,種目情報!$A$4:$C$29,3,FALSE),VLOOKUP(②選手情報入力!H73,種目情報!$E$4:$G$24,3,FALSE))))</f>
        <v/>
      </c>
      <c r="S66" t="str">
        <f>IF(E66="","",IF(②選手情報入力!J73="","",IF(I66=1,VLOOKUP(②選手情報入力!J73,種目情報!$A$4:$B$29,2,FALSE),VLOOKUP(②選手情報入力!J73,種目情報!$E$4:$F$24,2,FALSE))))</f>
        <v/>
      </c>
      <c r="T66" t="str">
        <f>IF(E66="","",IF(②選手情報入力!K73="","",②選手情報入力!K73))</f>
        <v/>
      </c>
      <c r="U66" s="33" t="str">
        <f>IF(E66="","",IF(②選手情報入力!J73="","",0))</f>
        <v/>
      </c>
      <c r="V66" t="str">
        <f>IF(E66="","",IF(②選手情報入力!J73="","",IF(I66=1,VLOOKUP(②選手情報入力!J73,種目情報!$A$4:$C$29,3,FALSE),VLOOKUP(②選手情報入力!J73,種目情報!$E$4:$G$24,3,FALSE))))</f>
        <v/>
      </c>
      <c r="W66" t="str">
        <f>IF(E66="","",IF(②選手情報入力!L73="","",IF(I66=1,VLOOKUP(②選手情報入力!L73,種目情報!$A$4:$B$29,2,FALSE),VLOOKUP(②選手情報入力!L73,種目情報!$E$4:$F$24,2,FALSE))))</f>
        <v/>
      </c>
      <c r="X66" t="str">
        <f>IF(E66="","",IF(②選手情報入力!M73="","",②選手情報入力!M73))</f>
        <v/>
      </c>
      <c r="Y66" s="33" t="str">
        <f>IF(E66="","",IF(②選手情報入力!L73="","",0))</f>
        <v/>
      </c>
      <c r="Z66" t="str">
        <f>IF(E66="","",IF(②選手情報入力!L73="","",IF(I66=1,VLOOKUP(②選手情報入力!L73,種目情報!$A$4:$C$29,3,FALSE),VLOOKUP(②選手情報入力!L73,種目情報!$E$4:$G$24,3,FALSE))))</f>
        <v/>
      </c>
      <c r="AA66" t="str">
        <f>IF(E66="","",IF(②選手情報入力!N73="","",IF(I66=1,種目情報!$J$4,種目情報!$J$6)))</f>
        <v/>
      </c>
      <c r="AB66" t="str">
        <f>IF(E66="","",IF(②選手情報入力!N73="","",IF(I66=1,IF(②選手情報入力!$N$4="","",②選手情報入力!$N$4),IF(②選手情報入力!$N$5="","",②選手情報入力!$N$5))))</f>
        <v/>
      </c>
      <c r="AC66" t="str">
        <f>IF(E66="","",IF(②選手情報入力!N73="","",0))</f>
        <v/>
      </c>
      <c r="AD66" t="str">
        <f>IF(E66="","",IF(②選手情報入力!N73="","",2))</f>
        <v/>
      </c>
      <c r="AE66" t="str">
        <f>IF(E66="","",IF(②選手情報入力!O73="","",IF(I66=1,種目情報!$J$5,種目情報!$J$7)))</f>
        <v/>
      </c>
      <c r="AF66" t="str">
        <f>IF(E66="","",IF(②選手情報入力!O73="","",IF(I66=1,IF(②選手情報入力!$O$4="","",②選手情報入力!$O$4),IF(②選手情報入力!$O$5="","",②選手情報入力!$O$5))))</f>
        <v/>
      </c>
      <c r="AG66" t="str">
        <f>IF(E66="","",IF(②選手情報入力!O73="","",0))</f>
        <v/>
      </c>
      <c r="AH66" t="str">
        <f>IF(E66="","",IF(②選手情報入力!O73="","",2))</f>
        <v/>
      </c>
    </row>
    <row r="67" spans="1:34">
      <c r="A67" t="str">
        <f>IF(E67="","",I67*1700600+①団体情報入力!$C$3*1001+②選手情報入力!A74)</f>
        <v/>
      </c>
      <c r="B67" t="str">
        <f>IF(E67="","",①団体情報入力!$C$3)</f>
        <v/>
      </c>
      <c r="D67" t="str">
        <f>IF(E67="","",①団体情報入力!$C$9)</f>
        <v/>
      </c>
      <c r="E67" t="str">
        <f>IF(②選手情報入力!B74="","",②選手情報入力!B74)</f>
        <v/>
      </c>
      <c r="F67" t="str">
        <f>IF(E67="","",②選手情報入力!C74)</f>
        <v/>
      </c>
      <c r="G67" t="str">
        <f>IF(E67="","",②選手情報入力!D74)</f>
        <v/>
      </c>
      <c r="H67" t="str">
        <f t="shared" ref="H67:H91" si="3">IF(E67="","",F67)</f>
        <v/>
      </c>
      <c r="I67" t="str">
        <f>IF(E67="","",IF(②選手情報入力!F74="男",1,2))</f>
        <v/>
      </c>
      <c r="J67" t="str">
        <f>IF(E67="","",IF(②選手情報入力!G74="","",②選手情報入力!G74))</f>
        <v/>
      </c>
      <c r="L67" t="str">
        <f t="shared" ref="L67:L91" si="4">IF(E67="","",0)</f>
        <v/>
      </c>
      <c r="M67" t="str">
        <f t="shared" ref="M67:M91" si="5">IF(E67="","","愛知")</f>
        <v/>
      </c>
      <c r="O67" t="str">
        <f>IF(E67="","",IF(②選手情報入力!H74="","",IF(I67=1,VLOOKUP(②選手情報入力!H74,種目情報!$A$4:$B$29,2,FALSE),VLOOKUP(②選手情報入力!H74,種目情報!$E$4:$F$24,2,FALSE))))</f>
        <v/>
      </c>
      <c r="P67" t="str">
        <f>IF(E67="","",IF(②選手情報入力!I74="","",②選手情報入力!I74))</f>
        <v/>
      </c>
      <c r="Q67" s="33" t="str">
        <f>IF(E67="","",IF(②選手情報入力!H74="","",0))</f>
        <v/>
      </c>
      <c r="R67" t="str">
        <f>IF(E67="","",IF(②選手情報入力!H74="","",IF(I67=1,VLOOKUP(②選手情報入力!H74,種目情報!$A$4:$C$29,3,FALSE),VLOOKUP(②選手情報入力!H74,種目情報!$E$4:$G$24,3,FALSE))))</f>
        <v/>
      </c>
      <c r="S67" t="str">
        <f>IF(E67="","",IF(②選手情報入力!J74="","",IF(I67=1,VLOOKUP(②選手情報入力!J74,種目情報!$A$4:$B$29,2,FALSE),VLOOKUP(②選手情報入力!J74,種目情報!$E$4:$F$24,2,FALSE))))</f>
        <v/>
      </c>
      <c r="T67" t="str">
        <f>IF(E67="","",IF(②選手情報入力!K74="","",②選手情報入力!K74))</f>
        <v/>
      </c>
      <c r="U67" s="33" t="str">
        <f>IF(E67="","",IF(②選手情報入力!J74="","",0))</f>
        <v/>
      </c>
      <c r="V67" t="str">
        <f>IF(E67="","",IF(②選手情報入力!J74="","",IF(I67=1,VLOOKUP(②選手情報入力!J74,種目情報!$A$4:$C$29,3,FALSE),VLOOKUP(②選手情報入力!J74,種目情報!$E$4:$G$24,3,FALSE))))</f>
        <v/>
      </c>
      <c r="W67" t="str">
        <f>IF(E67="","",IF(②選手情報入力!L74="","",IF(I67=1,VLOOKUP(②選手情報入力!L74,種目情報!$A$4:$B$29,2,FALSE),VLOOKUP(②選手情報入力!L74,種目情報!$E$4:$F$24,2,FALSE))))</f>
        <v/>
      </c>
      <c r="X67" t="str">
        <f>IF(E67="","",IF(②選手情報入力!M74="","",②選手情報入力!M74))</f>
        <v/>
      </c>
      <c r="Y67" s="33" t="str">
        <f>IF(E67="","",IF(②選手情報入力!L74="","",0))</f>
        <v/>
      </c>
      <c r="Z67" t="str">
        <f>IF(E67="","",IF(②選手情報入力!L74="","",IF(I67=1,VLOOKUP(②選手情報入力!L74,種目情報!$A$4:$C$29,3,FALSE),VLOOKUP(②選手情報入力!L74,種目情報!$E$4:$G$24,3,FALSE))))</f>
        <v/>
      </c>
      <c r="AA67" t="str">
        <f>IF(E67="","",IF(②選手情報入力!N74="","",IF(I67=1,種目情報!$J$4,種目情報!$J$6)))</f>
        <v/>
      </c>
      <c r="AB67" t="str">
        <f>IF(E67="","",IF(②選手情報入力!N74="","",IF(I67=1,IF(②選手情報入力!$N$4="","",②選手情報入力!$N$4),IF(②選手情報入力!$N$5="","",②選手情報入力!$N$5))))</f>
        <v/>
      </c>
      <c r="AC67" t="str">
        <f>IF(E67="","",IF(②選手情報入力!N74="","",0))</f>
        <v/>
      </c>
      <c r="AD67" t="str">
        <f>IF(E67="","",IF(②選手情報入力!N74="","",2))</f>
        <v/>
      </c>
      <c r="AE67" t="str">
        <f>IF(E67="","",IF(②選手情報入力!O74="","",IF(I67=1,種目情報!$J$5,種目情報!$J$7)))</f>
        <v/>
      </c>
      <c r="AF67" t="str">
        <f>IF(E67="","",IF(②選手情報入力!O74="","",IF(I67=1,IF(②選手情報入力!$O$4="","",②選手情報入力!$O$4),IF(②選手情報入力!$O$5="","",②選手情報入力!$O$5))))</f>
        <v/>
      </c>
      <c r="AG67" t="str">
        <f>IF(E67="","",IF(②選手情報入力!O74="","",0))</f>
        <v/>
      </c>
      <c r="AH67" t="str">
        <f>IF(E67="","",IF(②選手情報入力!O74="","",2))</f>
        <v/>
      </c>
    </row>
    <row r="68" spans="1:34">
      <c r="A68" t="str">
        <f>IF(E68="","",I68*1700600+①団体情報入力!$C$3*1001+②選手情報入力!A75)</f>
        <v/>
      </c>
      <c r="B68" t="str">
        <f>IF(E68="","",①団体情報入力!$C$3)</f>
        <v/>
      </c>
      <c r="D68" t="str">
        <f>IF(E68="","",①団体情報入力!$C$9)</f>
        <v/>
      </c>
      <c r="E68" t="str">
        <f>IF(②選手情報入力!B75="","",②選手情報入力!B75)</f>
        <v/>
      </c>
      <c r="F68" t="str">
        <f>IF(E68="","",②選手情報入力!C75)</f>
        <v/>
      </c>
      <c r="G68" t="str">
        <f>IF(E68="","",②選手情報入力!D75)</f>
        <v/>
      </c>
      <c r="H68" t="str">
        <f t="shared" si="3"/>
        <v/>
      </c>
      <c r="I68" t="str">
        <f>IF(E68="","",IF(②選手情報入力!F75="男",1,2))</f>
        <v/>
      </c>
      <c r="J68" t="str">
        <f>IF(E68="","",IF(②選手情報入力!G75="","",②選手情報入力!G75))</f>
        <v/>
      </c>
      <c r="L68" t="str">
        <f t="shared" si="4"/>
        <v/>
      </c>
      <c r="M68" t="str">
        <f t="shared" si="5"/>
        <v/>
      </c>
      <c r="O68" t="str">
        <f>IF(E68="","",IF(②選手情報入力!H75="","",IF(I68=1,VLOOKUP(②選手情報入力!H75,種目情報!$A$4:$B$29,2,FALSE),VLOOKUP(②選手情報入力!H75,種目情報!$E$4:$F$24,2,FALSE))))</f>
        <v/>
      </c>
      <c r="P68" t="str">
        <f>IF(E68="","",IF(②選手情報入力!I75="","",②選手情報入力!I75))</f>
        <v/>
      </c>
      <c r="Q68" s="33" t="str">
        <f>IF(E68="","",IF(②選手情報入力!H75="","",0))</f>
        <v/>
      </c>
      <c r="R68" t="str">
        <f>IF(E68="","",IF(②選手情報入力!H75="","",IF(I68=1,VLOOKUP(②選手情報入力!H75,種目情報!$A$4:$C$29,3,FALSE),VLOOKUP(②選手情報入力!H75,種目情報!$E$4:$G$24,3,FALSE))))</f>
        <v/>
      </c>
      <c r="S68" t="str">
        <f>IF(E68="","",IF(②選手情報入力!J75="","",IF(I68=1,VLOOKUP(②選手情報入力!J75,種目情報!$A$4:$B$29,2,FALSE),VLOOKUP(②選手情報入力!J75,種目情報!$E$4:$F$24,2,FALSE))))</f>
        <v/>
      </c>
      <c r="T68" t="str">
        <f>IF(E68="","",IF(②選手情報入力!K75="","",②選手情報入力!K75))</f>
        <v/>
      </c>
      <c r="U68" s="33" t="str">
        <f>IF(E68="","",IF(②選手情報入力!J75="","",0))</f>
        <v/>
      </c>
      <c r="V68" t="str">
        <f>IF(E68="","",IF(②選手情報入力!J75="","",IF(I68=1,VLOOKUP(②選手情報入力!J75,種目情報!$A$4:$C$29,3,FALSE),VLOOKUP(②選手情報入力!J75,種目情報!$E$4:$G$24,3,FALSE))))</f>
        <v/>
      </c>
      <c r="W68" t="str">
        <f>IF(E68="","",IF(②選手情報入力!L75="","",IF(I68=1,VLOOKUP(②選手情報入力!L75,種目情報!$A$4:$B$29,2,FALSE),VLOOKUP(②選手情報入力!L75,種目情報!$E$4:$F$24,2,FALSE))))</f>
        <v/>
      </c>
      <c r="X68" t="str">
        <f>IF(E68="","",IF(②選手情報入力!M75="","",②選手情報入力!M75))</f>
        <v/>
      </c>
      <c r="Y68" s="33" t="str">
        <f>IF(E68="","",IF(②選手情報入力!L75="","",0))</f>
        <v/>
      </c>
      <c r="Z68" t="str">
        <f>IF(E68="","",IF(②選手情報入力!L75="","",IF(I68=1,VLOOKUP(②選手情報入力!L75,種目情報!$A$4:$C$29,3,FALSE),VLOOKUP(②選手情報入力!L75,種目情報!$E$4:$G$24,3,FALSE))))</f>
        <v/>
      </c>
      <c r="AA68" t="str">
        <f>IF(E68="","",IF(②選手情報入力!N75="","",IF(I68=1,種目情報!$J$4,種目情報!$J$6)))</f>
        <v/>
      </c>
      <c r="AB68" t="str">
        <f>IF(E68="","",IF(②選手情報入力!N75="","",IF(I68=1,IF(②選手情報入力!$N$4="","",②選手情報入力!$N$4),IF(②選手情報入力!$N$5="","",②選手情報入力!$N$5))))</f>
        <v/>
      </c>
      <c r="AC68" t="str">
        <f>IF(E68="","",IF(②選手情報入力!N75="","",0))</f>
        <v/>
      </c>
      <c r="AD68" t="str">
        <f>IF(E68="","",IF(②選手情報入力!N75="","",2))</f>
        <v/>
      </c>
      <c r="AE68" t="str">
        <f>IF(E68="","",IF(②選手情報入力!O75="","",IF(I68=1,種目情報!$J$5,種目情報!$J$7)))</f>
        <v/>
      </c>
      <c r="AF68" t="str">
        <f>IF(E68="","",IF(②選手情報入力!O75="","",IF(I68=1,IF(②選手情報入力!$O$4="","",②選手情報入力!$O$4),IF(②選手情報入力!$O$5="","",②選手情報入力!$O$5))))</f>
        <v/>
      </c>
      <c r="AG68" t="str">
        <f>IF(E68="","",IF(②選手情報入力!O75="","",0))</f>
        <v/>
      </c>
      <c r="AH68" t="str">
        <f>IF(E68="","",IF(②選手情報入力!O75="","",2))</f>
        <v/>
      </c>
    </row>
    <row r="69" spans="1:34">
      <c r="A69" t="str">
        <f>IF(E69="","",I69*1700600+①団体情報入力!$C$3*1001+②選手情報入力!A76)</f>
        <v/>
      </c>
      <c r="B69" t="str">
        <f>IF(E69="","",①団体情報入力!$C$3)</f>
        <v/>
      </c>
      <c r="D69" t="str">
        <f>IF(E69="","",①団体情報入力!$C$9)</f>
        <v/>
      </c>
      <c r="E69" t="str">
        <f>IF(②選手情報入力!B76="","",②選手情報入力!B76)</f>
        <v/>
      </c>
      <c r="F69" t="str">
        <f>IF(E69="","",②選手情報入力!C76)</f>
        <v/>
      </c>
      <c r="G69" t="str">
        <f>IF(E69="","",②選手情報入力!D76)</f>
        <v/>
      </c>
      <c r="H69" t="str">
        <f t="shared" si="3"/>
        <v/>
      </c>
      <c r="I69" t="str">
        <f>IF(E69="","",IF(②選手情報入力!F76="男",1,2))</f>
        <v/>
      </c>
      <c r="J69" t="str">
        <f>IF(E69="","",IF(②選手情報入力!G76="","",②選手情報入力!G76))</f>
        <v/>
      </c>
      <c r="L69" t="str">
        <f t="shared" si="4"/>
        <v/>
      </c>
      <c r="M69" t="str">
        <f t="shared" si="5"/>
        <v/>
      </c>
      <c r="O69" t="str">
        <f>IF(E69="","",IF(②選手情報入力!H76="","",IF(I69=1,VLOOKUP(②選手情報入力!H76,種目情報!$A$4:$B$29,2,FALSE),VLOOKUP(②選手情報入力!H76,種目情報!$E$4:$F$24,2,FALSE))))</f>
        <v/>
      </c>
      <c r="P69" t="str">
        <f>IF(E69="","",IF(②選手情報入力!I76="","",②選手情報入力!I76))</f>
        <v/>
      </c>
      <c r="Q69" s="33" t="str">
        <f>IF(E69="","",IF(②選手情報入力!H76="","",0))</f>
        <v/>
      </c>
      <c r="R69" t="str">
        <f>IF(E69="","",IF(②選手情報入力!H76="","",IF(I69=1,VLOOKUP(②選手情報入力!H76,種目情報!$A$4:$C$29,3,FALSE),VLOOKUP(②選手情報入力!H76,種目情報!$E$4:$G$24,3,FALSE))))</f>
        <v/>
      </c>
      <c r="S69" t="str">
        <f>IF(E69="","",IF(②選手情報入力!J76="","",IF(I69=1,VLOOKUP(②選手情報入力!J76,種目情報!$A$4:$B$29,2,FALSE),VLOOKUP(②選手情報入力!J76,種目情報!$E$4:$F$24,2,FALSE))))</f>
        <v/>
      </c>
      <c r="T69" t="str">
        <f>IF(E69="","",IF(②選手情報入力!K76="","",②選手情報入力!K76))</f>
        <v/>
      </c>
      <c r="U69" s="33" t="str">
        <f>IF(E69="","",IF(②選手情報入力!J76="","",0))</f>
        <v/>
      </c>
      <c r="V69" t="str">
        <f>IF(E69="","",IF(②選手情報入力!J76="","",IF(I69=1,VLOOKUP(②選手情報入力!J76,種目情報!$A$4:$C$29,3,FALSE),VLOOKUP(②選手情報入力!J76,種目情報!$E$4:$G$24,3,FALSE))))</f>
        <v/>
      </c>
      <c r="W69" t="str">
        <f>IF(E69="","",IF(②選手情報入力!L76="","",IF(I69=1,VLOOKUP(②選手情報入力!L76,種目情報!$A$4:$B$29,2,FALSE),VLOOKUP(②選手情報入力!L76,種目情報!$E$4:$F$24,2,FALSE))))</f>
        <v/>
      </c>
      <c r="X69" t="str">
        <f>IF(E69="","",IF(②選手情報入力!M76="","",②選手情報入力!M76))</f>
        <v/>
      </c>
      <c r="Y69" s="33" t="str">
        <f>IF(E69="","",IF(②選手情報入力!L76="","",0))</f>
        <v/>
      </c>
      <c r="Z69" t="str">
        <f>IF(E69="","",IF(②選手情報入力!L76="","",IF(I69=1,VLOOKUP(②選手情報入力!L76,種目情報!$A$4:$C$29,3,FALSE),VLOOKUP(②選手情報入力!L76,種目情報!$E$4:$G$24,3,FALSE))))</f>
        <v/>
      </c>
      <c r="AA69" t="str">
        <f>IF(E69="","",IF(②選手情報入力!N76="","",IF(I69=1,種目情報!$J$4,種目情報!$J$6)))</f>
        <v/>
      </c>
      <c r="AB69" t="str">
        <f>IF(E69="","",IF(②選手情報入力!N76="","",IF(I69=1,IF(②選手情報入力!$N$4="","",②選手情報入力!$N$4),IF(②選手情報入力!$N$5="","",②選手情報入力!$N$5))))</f>
        <v/>
      </c>
      <c r="AC69" t="str">
        <f>IF(E69="","",IF(②選手情報入力!N76="","",0))</f>
        <v/>
      </c>
      <c r="AD69" t="str">
        <f>IF(E69="","",IF(②選手情報入力!N76="","",2))</f>
        <v/>
      </c>
      <c r="AE69" t="str">
        <f>IF(E69="","",IF(②選手情報入力!O76="","",IF(I69=1,種目情報!$J$5,種目情報!$J$7)))</f>
        <v/>
      </c>
      <c r="AF69" t="str">
        <f>IF(E69="","",IF(②選手情報入力!O76="","",IF(I69=1,IF(②選手情報入力!$O$4="","",②選手情報入力!$O$4),IF(②選手情報入力!$O$5="","",②選手情報入力!$O$5))))</f>
        <v/>
      </c>
      <c r="AG69" t="str">
        <f>IF(E69="","",IF(②選手情報入力!O76="","",0))</f>
        <v/>
      </c>
      <c r="AH69" t="str">
        <f>IF(E69="","",IF(②選手情報入力!O76="","",2))</f>
        <v/>
      </c>
    </row>
    <row r="70" spans="1:34">
      <c r="A70" t="str">
        <f>IF(E70="","",I70*1700600+①団体情報入力!$C$3*1001+②選手情報入力!A77)</f>
        <v/>
      </c>
      <c r="B70" t="str">
        <f>IF(E70="","",①団体情報入力!$C$3)</f>
        <v/>
      </c>
      <c r="D70" t="str">
        <f>IF(E70="","",①団体情報入力!$C$9)</f>
        <v/>
      </c>
      <c r="E70" t="str">
        <f>IF(②選手情報入力!B77="","",②選手情報入力!B77)</f>
        <v/>
      </c>
      <c r="F70" t="str">
        <f>IF(E70="","",②選手情報入力!C77)</f>
        <v/>
      </c>
      <c r="G70" t="str">
        <f>IF(E70="","",②選手情報入力!D77)</f>
        <v/>
      </c>
      <c r="H70" t="str">
        <f t="shared" si="3"/>
        <v/>
      </c>
      <c r="I70" t="str">
        <f>IF(E70="","",IF(②選手情報入力!F77="男",1,2))</f>
        <v/>
      </c>
      <c r="J70" t="str">
        <f>IF(E70="","",IF(②選手情報入力!G77="","",②選手情報入力!G77))</f>
        <v/>
      </c>
      <c r="L70" t="str">
        <f t="shared" si="4"/>
        <v/>
      </c>
      <c r="M70" t="str">
        <f t="shared" si="5"/>
        <v/>
      </c>
      <c r="O70" t="str">
        <f>IF(E70="","",IF(②選手情報入力!H77="","",IF(I70=1,VLOOKUP(②選手情報入力!H77,種目情報!$A$4:$B$29,2,FALSE),VLOOKUP(②選手情報入力!H77,種目情報!$E$4:$F$24,2,FALSE))))</f>
        <v/>
      </c>
      <c r="P70" t="str">
        <f>IF(E70="","",IF(②選手情報入力!I77="","",②選手情報入力!I77))</f>
        <v/>
      </c>
      <c r="Q70" s="33" t="str">
        <f>IF(E70="","",IF(②選手情報入力!H77="","",0))</f>
        <v/>
      </c>
      <c r="R70" t="str">
        <f>IF(E70="","",IF(②選手情報入力!H77="","",IF(I70=1,VLOOKUP(②選手情報入力!H77,種目情報!$A$4:$C$29,3,FALSE),VLOOKUP(②選手情報入力!H77,種目情報!$E$4:$G$24,3,FALSE))))</f>
        <v/>
      </c>
      <c r="S70" t="str">
        <f>IF(E70="","",IF(②選手情報入力!J77="","",IF(I70=1,VLOOKUP(②選手情報入力!J77,種目情報!$A$4:$B$29,2,FALSE),VLOOKUP(②選手情報入力!J77,種目情報!$E$4:$F$24,2,FALSE))))</f>
        <v/>
      </c>
      <c r="T70" t="str">
        <f>IF(E70="","",IF(②選手情報入力!K77="","",②選手情報入力!K77))</f>
        <v/>
      </c>
      <c r="U70" s="33" t="str">
        <f>IF(E70="","",IF(②選手情報入力!J77="","",0))</f>
        <v/>
      </c>
      <c r="V70" t="str">
        <f>IF(E70="","",IF(②選手情報入力!J77="","",IF(I70=1,VLOOKUP(②選手情報入力!J77,種目情報!$A$4:$C$29,3,FALSE),VLOOKUP(②選手情報入力!J77,種目情報!$E$4:$G$24,3,FALSE))))</f>
        <v/>
      </c>
      <c r="W70" t="str">
        <f>IF(E70="","",IF(②選手情報入力!L77="","",IF(I70=1,VLOOKUP(②選手情報入力!L77,種目情報!$A$4:$B$29,2,FALSE),VLOOKUP(②選手情報入力!L77,種目情報!$E$4:$F$24,2,FALSE))))</f>
        <v/>
      </c>
      <c r="X70" t="str">
        <f>IF(E70="","",IF(②選手情報入力!M77="","",②選手情報入力!M77))</f>
        <v/>
      </c>
      <c r="Y70" s="33" t="str">
        <f>IF(E70="","",IF(②選手情報入力!L77="","",0))</f>
        <v/>
      </c>
      <c r="Z70" t="str">
        <f>IF(E70="","",IF(②選手情報入力!L77="","",IF(I70=1,VLOOKUP(②選手情報入力!L77,種目情報!$A$4:$C$29,3,FALSE),VLOOKUP(②選手情報入力!L77,種目情報!$E$4:$G$24,3,FALSE))))</f>
        <v/>
      </c>
      <c r="AA70" t="str">
        <f>IF(E70="","",IF(②選手情報入力!N77="","",IF(I70=1,種目情報!$J$4,種目情報!$J$6)))</f>
        <v/>
      </c>
      <c r="AB70" t="str">
        <f>IF(E70="","",IF(②選手情報入力!N77="","",IF(I70=1,IF(②選手情報入力!$N$4="","",②選手情報入力!$N$4),IF(②選手情報入力!$N$5="","",②選手情報入力!$N$5))))</f>
        <v/>
      </c>
      <c r="AC70" t="str">
        <f>IF(E70="","",IF(②選手情報入力!N77="","",0))</f>
        <v/>
      </c>
      <c r="AD70" t="str">
        <f>IF(E70="","",IF(②選手情報入力!N77="","",2))</f>
        <v/>
      </c>
      <c r="AE70" t="str">
        <f>IF(E70="","",IF(②選手情報入力!O77="","",IF(I70=1,種目情報!$J$5,種目情報!$J$7)))</f>
        <v/>
      </c>
      <c r="AF70" t="str">
        <f>IF(E70="","",IF(②選手情報入力!O77="","",IF(I70=1,IF(②選手情報入力!$O$4="","",②選手情報入力!$O$4),IF(②選手情報入力!$O$5="","",②選手情報入力!$O$5))))</f>
        <v/>
      </c>
      <c r="AG70" t="str">
        <f>IF(E70="","",IF(②選手情報入力!O77="","",0))</f>
        <v/>
      </c>
      <c r="AH70" t="str">
        <f>IF(E70="","",IF(②選手情報入力!O77="","",2))</f>
        <v/>
      </c>
    </row>
    <row r="71" spans="1:34">
      <c r="A71" t="str">
        <f>IF(E71="","",I71*1700600+①団体情報入力!$C$3*1001+②選手情報入力!A78)</f>
        <v/>
      </c>
      <c r="B71" t="str">
        <f>IF(E71="","",①団体情報入力!$C$3)</f>
        <v/>
      </c>
      <c r="D71" t="str">
        <f>IF(E71="","",①団体情報入力!$C$9)</f>
        <v/>
      </c>
      <c r="E71" t="str">
        <f>IF(②選手情報入力!B78="","",②選手情報入力!B78)</f>
        <v/>
      </c>
      <c r="F71" t="str">
        <f>IF(E71="","",②選手情報入力!C78)</f>
        <v/>
      </c>
      <c r="G71" t="str">
        <f>IF(E71="","",②選手情報入力!D78)</f>
        <v/>
      </c>
      <c r="H71" t="str">
        <f t="shared" si="3"/>
        <v/>
      </c>
      <c r="I71" t="str">
        <f>IF(E71="","",IF(②選手情報入力!F78="男",1,2))</f>
        <v/>
      </c>
      <c r="J71" t="str">
        <f>IF(E71="","",IF(②選手情報入力!G78="","",②選手情報入力!G78))</f>
        <v/>
      </c>
      <c r="L71" t="str">
        <f t="shared" si="4"/>
        <v/>
      </c>
      <c r="M71" t="str">
        <f t="shared" si="5"/>
        <v/>
      </c>
      <c r="O71" t="str">
        <f>IF(E71="","",IF(②選手情報入力!H78="","",IF(I71=1,VLOOKUP(②選手情報入力!H78,種目情報!$A$4:$B$29,2,FALSE),VLOOKUP(②選手情報入力!H78,種目情報!$E$4:$F$24,2,FALSE))))</f>
        <v/>
      </c>
      <c r="P71" t="str">
        <f>IF(E71="","",IF(②選手情報入力!I78="","",②選手情報入力!I78))</f>
        <v/>
      </c>
      <c r="Q71" s="33" t="str">
        <f>IF(E71="","",IF(②選手情報入力!H78="","",0))</f>
        <v/>
      </c>
      <c r="R71" t="str">
        <f>IF(E71="","",IF(②選手情報入力!H78="","",IF(I71=1,VLOOKUP(②選手情報入力!H78,種目情報!$A$4:$C$29,3,FALSE),VLOOKUP(②選手情報入力!H78,種目情報!$E$4:$G$24,3,FALSE))))</f>
        <v/>
      </c>
      <c r="S71" t="str">
        <f>IF(E71="","",IF(②選手情報入力!J78="","",IF(I71=1,VLOOKUP(②選手情報入力!J78,種目情報!$A$4:$B$29,2,FALSE),VLOOKUP(②選手情報入力!J78,種目情報!$E$4:$F$24,2,FALSE))))</f>
        <v/>
      </c>
      <c r="T71" t="str">
        <f>IF(E71="","",IF(②選手情報入力!K78="","",②選手情報入力!K78))</f>
        <v/>
      </c>
      <c r="U71" s="33" t="str">
        <f>IF(E71="","",IF(②選手情報入力!J78="","",0))</f>
        <v/>
      </c>
      <c r="V71" t="str">
        <f>IF(E71="","",IF(②選手情報入力!J78="","",IF(I71=1,VLOOKUP(②選手情報入力!J78,種目情報!$A$4:$C$29,3,FALSE),VLOOKUP(②選手情報入力!J78,種目情報!$E$4:$G$24,3,FALSE))))</f>
        <v/>
      </c>
      <c r="W71" t="str">
        <f>IF(E71="","",IF(②選手情報入力!L78="","",IF(I71=1,VLOOKUP(②選手情報入力!L78,種目情報!$A$4:$B$29,2,FALSE),VLOOKUP(②選手情報入力!L78,種目情報!$E$4:$F$24,2,FALSE))))</f>
        <v/>
      </c>
      <c r="X71" t="str">
        <f>IF(E71="","",IF(②選手情報入力!M78="","",②選手情報入力!M78))</f>
        <v/>
      </c>
      <c r="Y71" s="33" t="str">
        <f>IF(E71="","",IF(②選手情報入力!L78="","",0))</f>
        <v/>
      </c>
      <c r="Z71" t="str">
        <f>IF(E71="","",IF(②選手情報入力!L78="","",IF(I71=1,VLOOKUP(②選手情報入力!L78,種目情報!$A$4:$C$29,3,FALSE),VLOOKUP(②選手情報入力!L78,種目情報!$E$4:$G$24,3,FALSE))))</f>
        <v/>
      </c>
      <c r="AA71" t="str">
        <f>IF(E71="","",IF(②選手情報入力!N78="","",IF(I71=1,種目情報!$J$4,種目情報!$J$6)))</f>
        <v/>
      </c>
      <c r="AB71" t="str">
        <f>IF(E71="","",IF(②選手情報入力!N78="","",IF(I71=1,IF(②選手情報入力!$N$4="","",②選手情報入力!$N$4),IF(②選手情報入力!$N$5="","",②選手情報入力!$N$5))))</f>
        <v/>
      </c>
      <c r="AC71" t="str">
        <f>IF(E71="","",IF(②選手情報入力!N78="","",0))</f>
        <v/>
      </c>
      <c r="AD71" t="str">
        <f>IF(E71="","",IF(②選手情報入力!N78="","",2))</f>
        <v/>
      </c>
      <c r="AE71" t="str">
        <f>IF(E71="","",IF(②選手情報入力!O78="","",IF(I71=1,種目情報!$J$5,種目情報!$J$7)))</f>
        <v/>
      </c>
      <c r="AF71" t="str">
        <f>IF(E71="","",IF(②選手情報入力!O78="","",IF(I71=1,IF(②選手情報入力!$O$4="","",②選手情報入力!$O$4),IF(②選手情報入力!$O$5="","",②選手情報入力!$O$5))))</f>
        <v/>
      </c>
      <c r="AG71" t="str">
        <f>IF(E71="","",IF(②選手情報入力!O78="","",0))</f>
        <v/>
      </c>
      <c r="AH71" t="str">
        <f>IF(E71="","",IF(②選手情報入力!O78="","",2))</f>
        <v/>
      </c>
    </row>
    <row r="72" spans="1:34">
      <c r="A72" t="str">
        <f>IF(E72="","",I72*1700600+①団体情報入力!$C$3*1001+②選手情報入力!A79)</f>
        <v/>
      </c>
      <c r="B72" t="str">
        <f>IF(E72="","",①団体情報入力!$C$3)</f>
        <v/>
      </c>
      <c r="D72" t="str">
        <f>IF(E72="","",①団体情報入力!$C$9)</f>
        <v/>
      </c>
      <c r="E72" t="str">
        <f>IF(②選手情報入力!B79="","",②選手情報入力!B79)</f>
        <v/>
      </c>
      <c r="F72" t="str">
        <f>IF(E72="","",②選手情報入力!C79)</f>
        <v/>
      </c>
      <c r="G72" t="str">
        <f>IF(E72="","",②選手情報入力!D79)</f>
        <v/>
      </c>
      <c r="H72" t="str">
        <f t="shared" si="3"/>
        <v/>
      </c>
      <c r="I72" t="str">
        <f>IF(E72="","",IF(②選手情報入力!F79="男",1,2))</f>
        <v/>
      </c>
      <c r="J72" t="str">
        <f>IF(E72="","",IF(②選手情報入力!G79="","",②選手情報入力!G79))</f>
        <v/>
      </c>
      <c r="L72" t="str">
        <f t="shared" si="4"/>
        <v/>
      </c>
      <c r="M72" t="str">
        <f t="shared" si="5"/>
        <v/>
      </c>
      <c r="O72" t="str">
        <f>IF(E72="","",IF(②選手情報入力!H79="","",IF(I72=1,VLOOKUP(②選手情報入力!H79,種目情報!$A$4:$B$29,2,FALSE),VLOOKUP(②選手情報入力!H79,種目情報!$E$4:$F$24,2,FALSE))))</f>
        <v/>
      </c>
      <c r="P72" t="str">
        <f>IF(E72="","",IF(②選手情報入力!I79="","",②選手情報入力!I79))</f>
        <v/>
      </c>
      <c r="Q72" s="33" t="str">
        <f>IF(E72="","",IF(②選手情報入力!H79="","",0))</f>
        <v/>
      </c>
      <c r="R72" t="str">
        <f>IF(E72="","",IF(②選手情報入力!H79="","",IF(I72=1,VLOOKUP(②選手情報入力!H79,種目情報!$A$4:$C$29,3,FALSE),VLOOKUP(②選手情報入力!H79,種目情報!$E$4:$G$24,3,FALSE))))</f>
        <v/>
      </c>
      <c r="S72" t="str">
        <f>IF(E72="","",IF(②選手情報入力!J79="","",IF(I72=1,VLOOKUP(②選手情報入力!J79,種目情報!$A$4:$B$29,2,FALSE),VLOOKUP(②選手情報入力!J79,種目情報!$E$4:$F$24,2,FALSE))))</f>
        <v/>
      </c>
      <c r="T72" t="str">
        <f>IF(E72="","",IF(②選手情報入力!K79="","",②選手情報入力!K79))</f>
        <v/>
      </c>
      <c r="U72" s="33" t="str">
        <f>IF(E72="","",IF(②選手情報入力!J79="","",0))</f>
        <v/>
      </c>
      <c r="V72" t="str">
        <f>IF(E72="","",IF(②選手情報入力!J79="","",IF(I72=1,VLOOKUP(②選手情報入力!J79,種目情報!$A$4:$C$29,3,FALSE),VLOOKUP(②選手情報入力!J79,種目情報!$E$4:$G$24,3,FALSE))))</f>
        <v/>
      </c>
      <c r="W72" t="str">
        <f>IF(E72="","",IF(②選手情報入力!L79="","",IF(I72=1,VLOOKUP(②選手情報入力!L79,種目情報!$A$4:$B$29,2,FALSE),VLOOKUP(②選手情報入力!L79,種目情報!$E$4:$F$24,2,FALSE))))</f>
        <v/>
      </c>
      <c r="X72" t="str">
        <f>IF(E72="","",IF(②選手情報入力!M79="","",②選手情報入力!M79))</f>
        <v/>
      </c>
      <c r="Y72" s="33" t="str">
        <f>IF(E72="","",IF(②選手情報入力!L79="","",0))</f>
        <v/>
      </c>
      <c r="Z72" t="str">
        <f>IF(E72="","",IF(②選手情報入力!L79="","",IF(I72=1,VLOOKUP(②選手情報入力!L79,種目情報!$A$4:$C$29,3,FALSE),VLOOKUP(②選手情報入力!L79,種目情報!$E$4:$G$24,3,FALSE))))</f>
        <v/>
      </c>
      <c r="AA72" t="str">
        <f>IF(E72="","",IF(②選手情報入力!N79="","",IF(I72=1,種目情報!$J$4,種目情報!$J$6)))</f>
        <v/>
      </c>
      <c r="AB72" t="str">
        <f>IF(E72="","",IF(②選手情報入力!N79="","",IF(I72=1,IF(②選手情報入力!$N$4="","",②選手情報入力!$N$4),IF(②選手情報入力!$N$5="","",②選手情報入力!$N$5))))</f>
        <v/>
      </c>
      <c r="AC72" t="str">
        <f>IF(E72="","",IF(②選手情報入力!N79="","",0))</f>
        <v/>
      </c>
      <c r="AD72" t="str">
        <f>IF(E72="","",IF(②選手情報入力!N79="","",2))</f>
        <v/>
      </c>
      <c r="AE72" t="str">
        <f>IF(E72="","",IF(②選手情報入力!O79="","",IF(I72=1,種目情報!$J$5,種目情報!$J$7)))</f>
        <v/>
      </c>
      <c r="AF72" t="str">
        <f>IF(E72="","",IF(②選手情報入力!O79="","",IF(I72=1,IF(②選手情報入力!$O$4="","",②選手情報入力!$O$4),IF(②選手情報入力!$O$5="","",②選手情報入力!$O$5))))</f>
        <v/>
      </c>
      <c r="AG72" t="str">
        <f>IF(E72="","",IF(②選手情報入力!O79="","",0))</f>
        <v/>
      </c>
      <c r="AH72" t="str">
        <f>IF(E72="","",IF(②選手情報入力!O79="","",2))</f>
        <v/>
      </c>
    </row>
    <row r="73" spans="1:34">
      <c r="A73" t="str">
        <f>IF(E73="","",I73*1700600+①団体情報入力!$C$3*1001+②選手情報入力!A80)</f>
        <v/>
      </c>
      <c r="B73" t="str">
        <f>IF(E73="","",①団体情報入力!$C$3)</f>
        <v/>
      </c>
      <c r="D73" t="str">
        <f>IF(E73="","",①団体情報入力!$C$9)</f>
        <v/>
      </c>
      <c r="E73" t="str">
        <f>IF(②選手情報入力!B80="","",②選手情報入力!B80)</f>
        <v/>
      </c>
      <c r="F73" t="str">
        <f>IF(E73="","",②選手情報入力!C80)</f>
        <v/>
      </c>
      <c r="G73" t="str">
        <f>IF(E73="","",②選手情報入力!D80)</f>
        <v/>
      </c>
      <c r="H73" t="str">
        <f t="shared" si="3"/>
        <v/>
      </c>
      <c r="I73" t="str">
        <f>IF(E73="","",IF(②選手情報入力!F80="男",1,2))</f>
        <v/>
      </c>
      <c r="J73" t="str">
        <f>IF(E73="","",IF(②選手情報入力!G80="","",②選手情報入力!G80))</f>
        <v/>
      </c>
      <c r="L73" t="str">
        <f t="shared" si="4"/>
        <v/>
      </c>
      <c r="M73" t="str">
        <f t="shared" si="5"/>
        <v/>
      </c>
      <c r="O73" t="str">
        <f>IF(E73="","",IF(②選手情報入力!H80="","",IF(I73=1,VLOOKUP(②選手情報入力!H80,種目情報!$A$4:$B$29,2,FALSE),VLOOKUP(②選手情報入力!H80,種目情報!$E$4:$F$24,2,FALSE))))</f>
        <v/>
      </c>
      <c r="P73" t="str">
        <f>IF(E73="","",IF(②選手情報入力!I80="","",②選手情報入力!I80))</f>
        <v/>
      </c>
      <c r="Q73" s="33" t="str">
        <f>IF(E73="","",IF(②選手情報入力!H80="","",0))</f>
        <v/>
      </c>
      <c r="R73" t="str">
        <f>IF(E73="","",IF(②選手情報入力!H80="","",IF(I73=1,VLOOKUP(②選手情報入力!H80,種目情報!$A$4:$C$29,3,FALSE),VLOOKUP(②選手情報入力!H80,種目情報!$E$4:$G$24,3,FALSE))))</f>
        <v/>
      </c>
      <c r="S73" t="str">
        <f>IF(E73="","",IF(②選手情報入力!J80="","",IF(I73=1,VLOOKUP(②選手情報入力!J80,種目情報!$A$4:$B$29,2,FALSE),VLOOKUP(②選手情報入力!J80,種目情報!$E$4:$F$24,2,FALSE))))</f>
        <v/>
      </c>
      <c r="T73" t="str">
        <f>IF(E73="","",IF(②選手情報入力!K80="","",②選手情報入力!K80))</f>
        <v/>
      </c>
      <c r="U73" s="33" t="str">
        <f>IF(E73="","",IF(②選手情報入力!J80="","",0))</f>
        <v/>
      </c>
      <c r="V73" t="str">
        <f>IF(E73="","",IF(②選手情報入力!J80="","",IF(I73=1,VLOOKUP(②選手情報入力!J80,種目情報!$A$4:$C$29,3,FALSE),VLOOKUP(②選手情報入力!J80,種目情報!$E$4:$G$24,3,FALSE))))</f>
        <v/>
      </c>
      <c r="W73" t="str">
        <f>IF(E73="","",IF(②選手情報入力!L80="","",IF(I73=1,VLOOKUP(②選手情報入力!L80,種目情報!$A$4:$B$29,2,FALSE),VLOOKUP(②選手情報入力!L80,種目情報!$E$4:$F$24,2,FALSE))))</f>
        <v/>
      </c>
      <c r="X73" t="str">
        <f>IF(E73="","",IF(②選手情報入力!M80="","",②選手情報入力!M80))</f>
        <v/>
      </c>
      <c r="Y73" s="33" t="str">
        <f>IF(E73="","",IF(②選手情報入力!L80="","",0))</f>
        <v/>
      </c>
      <c r="Z73" t="str">
        <f>IF(E73="","",IF(②選手情報入力!L80="","",IF(I73=1,VLOOKUP(②選手情報入力!L80,種目情報!$A$4:$C$29,3,FALSE),VLOOKUP(②選手情報入力!L80,種目情報!$E$4:$G$24,3,FALSE))))</f>
        <v/>
      </c>
      <c r="AA73" t="str">
        <f>IF(E73="","",IF(②選手情報入力!N80="","",IF(I73=1,種目情報!$J$4,種目情報!$J$6)))</f>
        <v/>
      </c>
      <c r="AB73" t="str">
        <f>IF(E73="","",IF(②選手情報入力!N80="","",IF(I73=1,IF(②選手情報入力!$N$4="","",②選手情報入力!$N$4),IF(②選手情報入力!$N$5="","",②選手情報入力!$N$5))))</f>
        <v/>
      </c>
      <c r="AC73" t="str">
        <f>IF(E73="","",IF(②選手情報入力!N80="","",0))</f>
        <v/>
      </c>
      <c r="AD73" t="str">
        <f>IF(E73="","",IF(②選手情報入力!N80="","",2))</f>
        <v/>
      </c>
      <c r="AE73" t="str">
        <f>IF(E73="","",IF(②選手情報入力!O80="","",IF(I73=1,種目情報!$J$5,種目情報!$J$7)))</f>
        <v/>
      </c>
      <c r="AF73" t="str">
        <f>IF(E73="","",IF(②選手情報入力!O80="","",IF(I73=1,IF(②選手情報入力!$O$4="","",②選手情報入力!$O$4),IF(②選手情報入力!$O$5="","",②選手情報入力!$O$5))))</f>
        <v/>
      </c>
      <c r="AG73" t="str">
        <f>IF(E73="","",IF(②選手情報入力!O80="","",0))</f>
        <v/>
      </c>
      <c r="AH73" t="str">
        <f>IF(E73="","",IF(②選手情報入力!O80="","",2))</f>
        <v/>
      </c>
    </row>
    <row r="74" spans="1:34">
      <c r="A74" t="str">
        <f>IF(E74="","",I74*1700600+①団体情報入力!$C$3*1001+②選手情報入力!A81)</f>
        <v/>
      </c>
      <c r="B74" t="str">
        <f>IF(E74="","",①団体情報入力!$C$3)</f>
        <v/>
      </c>
      <c r="D74" t="str">
        <f>IF(E74="","",①団体情報入力!$C$9)</f>
        <v/>
      </c>
      <c r="E74" t="str">
        <f>IF(②選手情報入力!B81="","",②選手情報入力!B81)</f>
        <v/>
      </c>
      <c r="F74" t="str">
        <f>IF(E74="","",②選手情報入力!C81)</f>
        <v/>
      </c>
      <c r="G74" t="str">
        <f>IF(E74="","",②選手情報入力!D81)</f>
        <v/>
      </c>
      <c r="H74" t="str">
        <f t="shared" si="3"/>
        <v/>
      </c>
      <c r="I74" t="str">
        <f>IF(E74="","",IF(②選手情報入力!F81="男",1,2))</f>
        <v/>
      </c>
      <c r="J74" t="str">
        <f>IF(E74="","",IF(②選手情報入力!G81="","",②選手情報入力!G81))</f>
        <v/>
      </c>
      <c r="L74" t="str">
        <f t="shared" si="4"/>
        <v/>
      </c>
      <c r="M74" t="str">
        <f t="shared" si="5"/>
        <v/>
      </c>
      <c r="O74" t="str">
        <f>IF(E74="","",IF(②選手情報入力!H81="","",IF(I74=1,VLOOKUP(②選手情報入力!H81,種目情報!$A$4:$B$29,2,FALSE),VLOOKUP(②選手情報入力!H81,種目情報!$E$4:$F$24,2,FALSE))))</f>
        <v/>
      </c>
      <c r="P74" t="str">
        <f>IF(E74="","",IF(②選手情報入力!I81="","",②選手情報入力!I81))</f>
        <v/>
      </c>
      <c r="Q74" s="33" t="str">
        <f>IF(E74="","",IF(②選手情報入力!H81="","",0))</f>
        <v/>
      </c>
      <c r="R74" t="str">
        <f>IF(E74="","",IF(②選手情報入力!H81="","",IF(I74=1,VLOOKUP(②選手情報入力!H81,種目情報!$A$4:$C$29,3,FALSE),VLOOKUP(②選手情報入力!H81,種目情報!$E$4:$G$24,3,FALSE))))</f>
        <v/>
      </c>
      <c r="S74" t="str">
        <f>IF(E74="","",IF(②選手情報入力!J81="","",IF(I74=1,VLOOKUP(②選手情報入力!J81,種目情報!$A$4:$B$29,2,FALSE),VLOOKUP(②選手情報入力!J81,種目情報!$E$4:$F$24,2,FALSE))))</f>
        <v/>
      </c>
      <c r="T74" t="str">
        <f>IF(E74="","",IF(②選手情報入力!K81="","",②選手情報入力!K81))</f>
        <v/>
      </c>
      <c r="U74" s="33" t="str">
        <f>IF(E74="","",IF(②選手情報入力!J81="","",0))</f>
        <v/>
      </c>
      <c r="V74" t="str">
        <f>IF(E74="","",IF(②選手情報入力!J81="","",IF(I74=1,VLOOKUP(②選手情報入力!J81,種目情報!$A$4:$C$29,3,FALSE),VLOOKUP(②選手情報入力!J81,種目情報!$E$4:$G$24,3,FALSE))))</f>
        <v/>
      </c>
      <c r="W74" t="str">
        <f>IF(E74="","",IF(②選手情報入力!L81="","",IF(I74=1,VLOOKUP(②選手情報入力!L81,種目情報!$A$4:$B$29,2,FALSE),VLOOKUP(②選手情報入力!L81,種目情報!$E$4:$F$24,2,FALSE))))</f>
        <v/>
      </c>
      <c r="X74" t="str">
        <f>IF(E74="","",IF(②選手情報入力!M81="","",②選手情報入力!M81))</f>
        <v/>
      </c>
      <c r="Y74" s="33" t="str">
        <f>IF(E74="","",IF(②選手情報入力!L81="","",0))</f>
        <v/>
      </c>
      <c r="Z74" t="str">
        <f>IF(E74="","",IF(②選手情報入力!L81="","",IF(I74=1,VLOOKUP(②選手情報入力!L81,種目情報!$A$4:$C$29,3,FALSE),VLOOKUP(②選手情報入力!L81,種目情報!$E$4:$G$24,3,FALSE))))</f>
        <v/>
      </c>
      <c r="AA74" t="str">
        <f>IF(E74="","",IF(②選手情報入力!N81="","",IF(I74=1,種目情報!$J$4,種目情報!$J$6)))</f>
        <v/>
      </c>
      <c r="AB74" t="str">
        <f>IF(E74="","",IF(②選手情報入力!N81="","",IF(I74=1,IF(②選手情報入力!$N$4="","",②選手情報入力!$N$4),IF(②選手情報入力!$N$5="","",②選手情報入力!$N$5))))</f>
        <v/>
      </c>
      <c r="AC74" t="str">
        <f>IF(E74="","",IF(②選手情報入力!N81="","",0))</f>
        <v/>
      </c>
      <c r="AD74" t="str">
        <f>IF(E74="","",IF(②選手情報入力!N81="","",2))</f>
        <v/>
      </c>
      <c r="AE74" t="str">
        <f>IF(E74="","",IF(②選手情報入力!O81="","",IF(I74=1,種目情報!$J$5,種目情報!$J$7)))</f>
        <v/>
      </c>
      <c r="AF74" t="str">
        <f>IF(E74="","",IF(②選手情報入力!O81="","",IF(I74=1,IF(②選手情報入力!$O$4="","",②選手情報入力!$O$4),IF(②選手情報入力!$O$5="","",②選手情報入力!$O$5))))</f>
        <v/>
      </c>
      <c r="AG74" t="str">
        <f>IF(E74="","",IF(②選手情報入力!O81="","",0))</f>
        <v/>
      </c>
      <c r="AH74" t="str">
        <f>IF(E74="","",IF(②選手情報入力!O81="","",2))</f>
        <v/>
      </c>
    </row>
    <row r="75" spans="1:34">
      <c r="A75" t="str">
        <f>IF(E75="","",I75*1700600+①団体情報入力!$C$3*1001+②選手情報入力!A82)</f>
        <v/>
      </c>
      <c r="B75" t="str">
        <f>IF(E75="","",①団体情報入力!$C$3)</f>
        <v/>
      </c>
      <c r="D75" t="str">
        <f>IF(E75="","",①団体情報入力!$C$9)</f>
        <v/>
      </c>
      <c r="E75" t="str">
        <f>IF(②選手情報入力!B82="","",②選手情報入力!B82)</f>
        <v/>
      </c>
      <c r="F75" t="str">
        <f>IF(E75="","",②選手情報入力!C82)</f>
        <v/>
      </c>
      <c r="G75" t="str">
        <f>IF(E75="","",②選手情報入力!D82)</f>
        <v/>
      </c>
      <c r="H75" t="str">
        <f t="shared" si="3"/>
        <v/>
      </c>
      <c r="I75" t="str">
        <f>IF(E75="","",IF(②選手情報入力!F82="男",1,2))</f>
        <v/>
      </c>
      <c r="J75" t="str">
        <f>IF(E75="","",IF(②選手情報入力!G82="","",②選手情報入力!G82))</f>
        <v/>
      </c>
      <c r="L75" t="str">
        <f t="shared" si="4"/>
        <v/>
      </c>
      <c r="M75" t="str">
        <f t="shared" si="5"/>
        <v/>
      </c>
      <c r="O75" t="str">
        <f>IF(E75="","",IF(②選手情報入力!H82="","",IF(I75=1,VLOOKUP(②選手情報入力!H82,種目情報!$A$4:$B$29,2,FALSE),VLOOKUP(②選手情報入力!H82,種目情報!$E$4:$F$24,2,FALSE))))</f>
        <v/>
      </c>
      <c r="P75" t="str">
        <f>IF(E75="","",IF(②選手情報入力!I82="","",②選手情報入力!I82))</f>
        <v/>
      </c>
      <c r="Q75" s="33" t="str">
        <f>IF(E75="","",IF(②選手情報入力!H82="","",0))</f>
        <v/>
      </c>
      <c r="R75" t="str">
        <f>IF(E75="","",IF(②選手情報入力!H82="","",IF(I75=1,VLOOKUP(②選手情報入力!H82,種目情報!$A$4:$C$29,3,FALSE),VLOOKUP(②選手情報入力!H82,種目情報!$E$4:$G$24,3,FALSE))))</f>
        <v/>
      </c>
      <c r="S75" t="str">
        <f>IF(E75="","",IF(②選手情報入力!J82="","",IF(I75=1,VLOOKUP(②選手情報入力!J82,種目情報!$A$4:$B$29,2,FALSE),VLOOKUP(②選手情報入力!J82,種目情報!$E$4:$F$24,2,FALSE))))</f>
        <v/>
      </c>
      <c r="T75" t="str">
        <f>IF(E75="","",IF(②選手情報入力!K82="","",②選手情報入力!K82))</f>
        <v/>
      </c>
      <c r="U75" s="33" t="str">
        <f>IF(E75="","",IF(②選手情報入力!J82="","",0))</f>
        <v/>
      </c>
      <c r="V75" t="str">
        <f>IF(E75="","",IF(②選手情報入力!J82="","",IF(I75=1,VLOOKUP(②選手情報入力!J82,種目情報!$A$4:$C$29,3,FALSE),VLOOKUP(②選手情報入力!J82,種目情報!$E$4:$G$24,3,FALSE))))</f>
        <v/>
      </c>
      <c r="W75" t="str">
        <f>IF(E75="","",IF(②選手情報入力!L82="","",IF(I75=1,VLOOKUP(②選手情報入力!L82,種目情報!$A$4:$B$29,2,FALSE),VLOOKUP(②選手情報入力!L82,種目情報!$E$4:$F$24,2,FALSE))))</f>
        <v/>
      </c>
      <c r="X75" t="str">
        <f>IF(E75="","",IF(②選手情報入力!M82="","",②選手情報入力!M82))</f>
        <v/>
      </c>
      <c r="Y75" s="33" t="str">
        <f>IF(E75="","",IF(②選手情報入力!L82="","",0))</f>
        <v/>
      </c>
      <c r="Z75" t="str">
        <f>IF(E75="","",IF(②選手情報入力!L82="","",IF(I75=1,VLOOKUP(②選手情報入力!L82,種目情報!$A$4:$C$29,3,FALSE),VLOOKUP(②選手情報入力!L82,種目情報!$E$4:$G$24,3,FALSE))))</f>
        <v/>
      </c>
      <c r="AA75" t="str">
        <f>IF(E75="","",IF(②選手情報入力!N82="","",IF(I75=1,種目情報!$J$4,種目情報!$J$6)))</f>
        <v/>
      </c>
      <c r="AB75" t="str">
        <f>IF(E75="","",IF(②選手情報入力!N82="","",IF(I75=1,IF(②選手情報入力!$N$4="","",②選手情報入力!$N$4),IF(②選手情報入力!$N$5="","",②選手情報入力!$N$5))))</f>
        <v/>
      </c>
      <c r="AC75" t="str">
        <f>IF(E75="","",IF(②選手情報入力!N82="","",0))</f>
        <v/>
      </c>
      <c r="AD75" t="str">
        <f>IF(E75="","",IF(②選手情報入力!N82="","",2))</f>
        <v/>
      </c>
      <c r="AE75" t="str">
        <f>IF(E75="","",IF(②選手情報入力!O82="","",IF(I75=1,種目情報!$J$5,種目情報!$J$7)))</f>
        <v/>
      </c>
      <c r="AF75" t="str">
        <f>IF(E75="","",IF(②選手情報入力!O82="","",IF(I75=1,IF(②選手情報入力!$O$4="","",②選手情報入力!$O$4),IF(②選手情報入力!$O$5="","",②選手情報入力!$O$5))))</f>
        <v/>
      </c>
      <c r="AG75" t="str">
        <f>IF(E75="","",IF(②選手情報入力!O82="","",0))</f>
        <v/>
      </c>
      <c r="AH75" t="str">
        <f>IF(E75="","",IF(②選手情報入力!O82="","",2))</f>
        <v/>
      </c>
    </row>
    <row r="76" spans="1:34">
      <c r="A76" t="str">
        <f>IF(E76="","",I76*1700600+①団体情報入力!$C$3*1001+②選手情報入力!A83)</f>
        <v/>
      </c>
      <c r="B76" t="str">
        <f>IF(E76="","",①団体情報入力!$C$3)</f>
        <v/>
      </c>
      <c r="D76" t="str">
        <f>IF(E76="","",①団体情報入力!$C$9)</f>
        <v/>
      </c>
      <c r="E76" t="str">
        <f>IF(②選手情報入力!B83="","",②選手情報入力!B83)</f>
        <v/>
      </c>
      <c r="F76" t="str">
        <f>IF(E76="","",②選手情報入力!C83)</f>
        <v/>
      </c>
      <c r="G76" t="str">
        <f>IF(E76="","",②選手情報入力!D83)</f>
        <v/>
      </c>
      <c r="H76" t="str">
        <f t="shared" si="3"/>
        <v/>
      </c>
      <c r="I76" t="str">
        <f>IF(E76="","",IF(②選手情報入力!F83="男",1,2))</f>
        <v/>
      </c>
      <c r="J76" t="str">
        <f>IF(E76="","",IF(②選手情報入力!G83="","",②選手情報入力!G83))</f>
        <v/>
      </c>
      <c r="L76" t="str">
        <f t="shared" si="4"/>
        <v/>
      </c>
      <c r="M76" t="str">
        <f t="shared" si="5"/>
        <v/>
      </c>
      <c r="O76" t="str">
        <f>IF(E76="","",IF(②選手情報入力!H83="","",IF(I76=1,VLOOKUP(②選手情報入力!H83,種目情報!$A$4:$B$29,2,FALSE),VLOOKUP(②選手情報入力!H83,種目情報!$E$4:$F$24,2,FALSE))))</f>
        <v/>
      </c>
      <c r="P76" t="str">
        <f>IF(E76="","",IF(②選手情報入力!I83="","",②選手情報入力!I83))</f>
        <v/>
      </c>
      <c r="Q76" s="33" t="str">
        <f>IF(E76="","",IF(②選手情報入力!H83="","",0))</f>
        <v/>
      </c>
      <c r="R76" t="str">
        <f>IF(E76="","",IF(②選手情報入力!H83="","",IF(I76=1,VLOOKUP(②選手情報入力!H83,種目情報!$A$4:$C$29,3,FALSE),VLOOKUP(②選手情報入力!H83,種目情報!$E$4:$G$24,3,FALSE))))</f>
        <v/>
      </c>
      <c r="S76" t="str">
        <f>IF(E76="","",IF(②選手情報入力!J83="","",IF(I76=1,VLOOKUP(②選手情報入力!J83,種目情報!$A$4:$B$29,2,FALSE),VLOOKUP(②選手情報入力!J83,種目情報!$E$4:$F$24,2,FALSE))))</f>
        <v/>
      </c>
      <c r="T76" t="str">
        <f>IF(E76="","",IF(②選手情報入力!K83="","",②選手情報入力!K83))</f>
        <v/>
      </c>
      <c r="U76" s="33" t="str">
        <f>IF(E76="","",IF(②選手情報入力!J83="","",0))</f>
        <v/>
      </c>
      <c r="V76" t="str">
        <f>IF(E76="","",IF(②選手情報入力!J83="","",IF(I76=1,VLOOKUP(②選手情報入力!J83,種目情報!$A$4:$C$29,3,FALSE),VLOOKUP(②選手情報入力!J83,種目情報!$E$4:$G$24,3,FALSE))))</f>
        <v/>
      </c>
      <c r="W76" t="str">
        <f>IF(E76="","",IF(②選手情報入力!L83="","",IF(I76=1,VLOOKUP(②選手情報入力!L83,種目情報!$A$4:$B$29,2,FALSE),VLOOKUP(②選手情報入力!L83,種目情報!$E$4:$F$24,2,FALSE))))</f>
        <v/>
      </c>
      <c r="X76" t="str">
        <f>IF(E76="","",IF(②選手情報入力!M83="","",②選手情報入力!M83))</f>
        <v/>
      </c>
      <c r="Y76" s="33" t="str">
        <f>IF(E76="","",IF(②選手情報入力!L83="","",0))</f>
        <v/>
      </c>
      <c r="Z76" t="str">
        <f>IF(E76="","",IF(②選手情報入力!L83="","",IF(I76=1,VLOOKUP(②選手情報入力!L83,種目情報!$A$4:$C$29,3,FALSE),VLOOKUP(②選手情報入力!L83,種目情報!$E$4:$G$24,3,FALSE))))</f>
        <v/>
      </c>
      <c r="AA76" t="str">
        <f>IF(E76="","",IF(②選手情報入力!N83="","",IF(I76=1,種目情報!$J$4,種目情報!$J$6)))</f>
        <v/>
      </c>
      <c r="AB76" t="str">
        <f>IF(E76="","",IF(②選手情報入力!N83="","",IF(I76=1,IF(②選手情報入力!$N$4="","",②選手情報入力!$N$4),IF(②選手情報入力!$N$5="","",②選手情報入力!$N$5))))</f>
        <v/>
      </c>
      <c r="AC76" t="str">
        <f>IF(E76="","",IF(②選手情報入力!N83="","",0))</f>
        <v/>
      </c>
      <c r="AD76" t="str">
        <f>IF(E76="","",IF(②選手情報入力!N83="","",2))</f>
        <v/>
      </c>
      <c r="AE76" t="str">
        <f>IF(E76="","",IF(②選手情報入力!O83="","",IF(I76=1,種目情報!$J$5,種目情報!$J$7)))</f>
        <v/>
      </c>
      <c r="AF76" t="str">
        <f>IF(E76="","",IF(②選手情報入力!O83="","",IF(I76=1,IF(②選手情報入力!$O$4="","",②選手情報入力!$O$4),IF(②選手情報入力!$O$5="","",②選手情報入力!$O$5))))</f>
        <v/>
      </c>
      <c r="AG76" t="str">
        <f>IF(E76="","",IF(②選手情報入力!O83="","",0))</f>
        <v/>
      </c>
      <c r="AH76" t="str">
        <f>IF(E76="","",IF(②選手情報入力!O83="","",2))</f>
        <v/>
      </c>
    </row>
    <row r="77" spans="1:34">
      <c r="A77" t="str">
        <f>IF(E77="","",I77*1700600+①団体情報入力!$C$3*1001+②選手情報入力!A84)</f>
        <v/>
      </c>
      <c r="B77" t="str">
        <f>IF(E77="","",①団体情報入力!$C$3)</f>
        <v/>
      </c>
      <c r="D77" t="str">
        <f>IF(E77="","",①団体情報入力!$C$9)</f>
        <v/>
      </c>
      <c r="E77" t="str">
        <f>IF(②選手情報入力!B84="","",②選手情報入力!B84)</f>
        <v/>
      </c>
      <c r="F77" t="str">
        <f>IF(E77="","",②選手情報入力!C84)</f>
        <v/>
      </c>
      <c r="G77" t="str">
        <f>IF(E77="","",②選手情報入力!D84)</f>
        <v/>
      </c>
      <c r="H77" t="str">
        <f t="shared" si="3"/>
        <v/>
      </c>
      <c r="I77" t="str">
        <f>IF(E77="","",IF(②選手情報入力!F84="男",1,2))</f>
        <v/>
      </c>
      <c r="J77" t="str">
        <f>IF(E77="","",IF(②選手情報入力!G84="","",②選手情報入力!G84))</f>
        <v/>
      </c>
      <c r="L77" t="str">
        <f t="shared" si="4"/>
        <v/>
      </c>
      <c r="M77" t="str">
        <f t="shared" si="5"/>
        <v/>
      </c>
      <c r="O77" t="str">
        <f>IF(E77="","",IF(②選手情報入力!H84="","",IF(I77=1,VLOOKUP(②選手情報入力!H84,種目情報!$A$4:$B$29,2,FALSE),VLOOKUP(②選手情報入力!H84,種目情報!$E$4:$F$24,2,FALSE))))</f>
        <v/>
      </c>
      <c r="P77" t="str">
        <f>IF(E77="","",IF(②選手情報入力!I84="","",②選手情報入力!I84))</f>
        <v/>
      </c>
      <c r="Q77" s="33" t="str">
        <f>IF(E77="","",IF(②選手情報入力!H84="","",0))</f>
        <v/>
      </c>
      <c r="R77" t="str">
        <f>IF(E77="","",IF(②選手情報入力!H84="","",IF(I77=1,VLOOKUP(②選手情報入力!H84,種目情報!$A$4:$C$29,3,FALSE),VLOOKUP(②選手情報入力!H84,種目情報!$E$4:$G$24,3,FALSE))))</f>
        <v/>
      </c>
      <c r="S77" t="str">
        <f>IF(E77="","",IF(②選手情報入力!J84="","",IF(I77=1,VLOOKUP(②選手情報入力!J84,種目情報!$A$4:$B$29,2,FALSE),VLOOKUP(②選手情報入力!J84,種目情報!$E$4:$F$24,2,FALSE))))</f>
        <v/>
      </c>
      <c r="T77" t="str">
        <f>IF(E77="","",IF(②選手情報入力!K84="","",②選手情報入力!K84))</f>
        <v/>
      </c>
      <c r="U77" s="33" t="str">
        <f>IF(E77="","",IF(②選手情報入力!J84="","",0))</f>
        <v/>
      </c>
      <c r="V77" t="str">
        <f>IF(E77="","",IF(②選手情報入力!J84="","",IF(I77=1,VLOOKUP(②選手情報入力!J84,種目情報!$A$4:$C$29,3,FALSE),VLOOKUP(②選手情報入力!J84,種目情報!$E$4:$G$24,3,FALSE))))</f>
        <v/>
      </c>
      <c r="W77" t="str">
        <f>IF(E77="","",IF(②選手情報入力!L84="","",IF(I77=1,VLOOKUP(②選手情報入力!L84,種目情報!$A$4:$B$29,2,FALSE),VLOOKUP(②選手情報入力!L84,種目情報!$E$4:$F$24,2,FALSE))))</f>
        <v/>
      </c>
      <c r="X77" t="str">
        <f>IF(E77="","",IF(②選手情報入力!M84="","",②選手情報入力!M84))</f>
        <v/>
      </c>
      <c r="Y77" s="33" t="str">
        <f>IF(E77="","",IF(②選手情報入力!L84="","",0))</f>
        <v/>
      </c>
      <c r="Z77" t="str">
        <f>IF(E77="","",IF(②選手情報入力!L84="","",IF(I77=1,VLOOKUP(②選手情報入力!L84,種目情報!$A$4:$C$29,3,FALSE),VLOOKUP(②選手情報入力!L84,種目情報!$E$4:$G$24,3,FALSE))))</f>
        <v/>
      </c>
      <c r="AA77" t="str">
        <f>IF(E77="","",IF(②選手情報入力!N84="","",IF(I77=1,種目情報!$J$4,種目情報!$J$6)))</f>
        <v/>
      </c>
      <c r="AB77" t="str">
        <f>IF(E77="","",IF(②選手情報入力!N84="","",IF(I77=1,IF(②選手情報入力!$N$4="","",②選手情報入力!$N$4),IF(②選手情報入力!$N$5="","",②選手情報入力!$N$5))))</f>
        <v/>
      </c>
      <c r="AC77" t="str">
        <f>IF(E77="","",IF(②選手情報入力!N84="","",0))</f>
        <v/>
      </c>
      <c r="AD77" t="str">
        <f>IF(E77="","",IF(②選手情報入力!N84="","",2))</f>
        <v/>
      </c>
      <c r="AE77" t="str">
        <f>IF(E77="","",IF(②選手情報入力!O84="","",IF(I77=1,種目情報!$J$5,種目情報!$J$7)))</f>
        <v/>
      </c>
      <c r="AF77" t="str">
        <f>IF(E77="","",IF(②選手情報入力!O84="","",IF(I77=1,IF(②選手情報入力!$O$4="","",②選手情報入力!$O$4),IF(②選手情報入力!$O$5="","",②選手情報入力!$O$5))))</f>
        <v/>
      </c>
      <c r="AG77" t="str">
        <f>IF(E77="","",IF(②選手情報入力!O84="","",0))</f>
        <v/>
      </c>
      <c r="AH77" t="str">
        <f>IF(E77="","",IF(②選手情報入力!O84="","",2))</f>
        <v/>
      </c>
    </row>
    <row r="78" spans="1:34">
      <c r="A78" t="str">
        <f>IF(E78="","",I78*1700600+①団体情報入力!$C$3*1001+②選手情報入力!A85)</f>
        <v/>
      </c>
      <c r="B78" t="str">
        <f>IF(E78="","",①団体情報入力!$C$3)</f>
        <v/>
      </c>
      <c r="D78" t="str">
        <f>IF(E78="","",①団体情報入力!$C$9)</f>
        <v/>
      </c>
      <c r="E78" t="str">
        <f>IF(②選手情報入力!B85="","",②選手情報入力!B85)</f>
        <v/>
      </c>
      <c r="F78" t="str">
        <f>IF(E78="","",②選手情報入力!C85)</f>
        <v/>
      </c>
      <c r="G78" t="str">
        <f>IF(E78="","",②選手情報入力!D85)</f>
        <v/>
      </c>
      <c r="H78" t="str">
        <f t="shared" si="3"/>
        <v/>
      </c>
      <c r="I78" t="str">
        <f>IF(E78="","",IF(②選手情報入力!F85="男",1,2))</f>
        <v/>
      </c>
      <c r="J78" t="str">
        <f>IF(E78="","",IF(②選手情報入力!G85="","",②選手情報入力!G85))</f>
        <v/>
      </c>
      <c r="L78" t="str">
        <f t="shared" si="4"/>
        <v/>
      </c>
      <c r="M78" t="str">
        <f t="shared" si="5"/>
        <v/>
      </c>
      <c r="O78" t="str">
        <f>IF(E78="","",IF(②選手情報入力!H85="","",IF(I78=1,VLOOKUP(②選手情報入力!H85,種目情報!$A$4:$B$29,2,FALSE),VLOOKUP(②選手情報入力!H85,種目情報!$E$4:$F$24,2,FALSE))))</f>
        <v/>
      </c>
      <c r="P78" t="str">
        <f>IF(E78="","",IF(②選手情報入力!I85="","",②選手情報入力!I85))</f>
        <v/>
      </c>
      <c r="Q78" s="33" t="str">
        <f>IF(E78="","",IF(②選手情報入力!H85="","",0))</f>
        <v/>
      </c>
      <c r="R78" t="str">
        <f>IF(E78="","",IF(②選手情報入力!H85="","",IF(I78=1,VLOOKUP(②選手情報入力!H85,種目情報!$A$4:$C$29,3,FALSE),VLOOKUP(②選手情報入力!H85,種目情報!$E$4:$G$24,3,FALSE))))</f>
        <v/>
      </c>
      <c r="S78" t="str">
        <f>IF(E78="","",IF(②選手情報入力!J85="","",IF(I78=1,VLOOKUP(②選手情報入力!J85,種目情報!$A$4:$B$29,2,FALSE),VLOOKUP(②選手情報入力!J85,種目情報!$E$4:$F$24,2,FALSE))))</f>
        <v/>
      </c>
      <c r="T78" t="str">
        <f>IF(E78="","",IF(②選手情報入力!K85="","",②選手情報入力!K85))</f>
        <v/>
      </c>
      <c r="U78" s="33" t="str">
        <f>IF(E78="","",IF(②選手情報入力!J85="","",0))</f>
        <v/>
      </c>
      <c r="V78" t="str">
        <f>IF(E78="","",IF(②選手情報入力!J85="","",IF(I78=1,VLOOKUP(②選手情報入力!J85,種目情報!$A$4:$C$29,3,FALSE),VLOOKUP(②選手情報入力!J85,種目情報!$E$4:$G$24,3,FALSE))))</f>
        <v/>
      </c>
      <c r="W78" t="str">
        <f>IF(E78="","",IF(②選手情報入力!L85="","",IF(I78=1,VLOOKUP(②選手情報入力!L85,種目情報!$A$4:$B$29,2,FALSE),VLOOKUP(②選手情報入力!L85,種目情報!$E$4:$F$24,2,FALSE))))</f>
        <v/>
      </c>
      <c r="X78" t="str">
        <f>IF(E78="","",IF(②選手情報入力!M85="","",②選手情報入力!M85))</f>
        <v/>
      </c>
      <c r="Y78" s="33" t="str">
        <f>IF(E78="","",IF(②選手情報入力!L85="","",0))</f>
        <v/>
      </c>
      <c r="Z78" t="str">
        <f>IF(E78="","",IF(②選手情報入力!L85="","",IF(I78=1,VLOOKUP(②選手情報入力!L85,種目情報!$A$4:$C$29,3,FALSE),VLOOKUP(②選手情報入力!L85,種目情報!$E$4:$G$24,3,FALSE))))</f>
        <v/>
      </c>
      <c r="AA78" t="str">
        <f>IF(E78="","",IF(②選手情報入力!N85="","",IF(I78=1,種目情報!$J$4,種目情報!$J$6)))</f>
        <v/>
      </c>
      <c r="AB78" t="str">
        <f>IF(E78="","",IF(②選手情報入力!N85="","",IF(I78=1,IF(②選手情報入力!$N$4="","",②選手情報入力!$N$4),IF(②選手情報入力!$N$5="","",②選手情報入力!$N$5))))</f>
        <v/>
      </c>
      <c r="AC78" t="str">
        <f>IF(E78="","",IF(②選手情報入力!N85="","",0))</f>
        <v/>
      </c>
      <c r="AD78" t="str">
        <f>IF(E78="","",IF(②選手情報入力!N85="","",2))</f>
        <v/>
      </c>
      <c r="AE78" t="str">
        <f>IF(E78="","",IF(②選手情報入力!O85="","",IF(I78=1,種目情報!$J$5,種目情報!$J$7)))</f>
        <v/>
      </c>
      <c r="AF78" t="str">
        <f>IF(E78="","",IF(②選手情報入力!O85="","",IF(I78=1,IF(②選手情報入力!$O$4="","",②選手情報入力!$O$4),IF(②選手情報入力!$O$5="","",②選手情報入力!$O$5))))</f>
        <v/>
      </c>
      <c r="AG78" t="str">
        <f>IF(E78="","",IF(②選手情報入力!O85="","",0))</f>
        <v/>
      </c>
      <c r="AH78" t="str">
        <f>IF(E78="","",IF(②選手情報入力!O85="","",2))</f>
        <v/>
      </c>
    </row>
    <row r="79" spans="1:34">
      <c r="A79" t="str">
        <f>IF(E79="","",I79*1700600+①団体情報入力!$C$3*1001+②選手情報入力!A86)</f>
        <v/>
      </c>
      <c r="B79" t="str">
        <f>IF(E79="","",①団体情報入力!$C$3)</f>
        <v/>
      </c>
      <c r="D79" t="str">
        <f>IF(E79="","",①団体情報入力!$C$9)</f>
        <v/>
      </c>
      <c r="E79" t="str">
        <f>IF(②選手情報入力!B86="","",②選手情報入力!B86)</f>
        <v/>
      </c>
      <c r="F79" t="str">
        <f>IF(E79="","",②選手情報入力!C86)</f>
        <v/>
      </c>
      <c r="G79" t="str">
        <f>IF(E79="","",②選手情報入力!D86)</f>
        <v/>
      </c>
      <c r="H79" t="str">
        <f t="shared" si="3"/>
        <v/>
      </c>
      <c r="I79" t="str">
        <f>IF(E79="","",IF(②選手情報入力!F86="男",1,2))</f>
        <v/>
      </c>
      <c r="J79" t="str">
        <f>IF(E79="","",IF(②選手情報入力!G86="","",②選手情報入力!G86))</f>
        <v/>
      </c>
      <c r="L79" t="str">
        <f t="shared" si="4"/>
        <v/>
      </c>
      <c r="M79" t="str">
        <f t="shared" si="5"/>
        <v/>
      </c>
      <c r="O79" t="str">
        <f>IF(E79="","",IF(②選手情報入力!H86="","",IF(I79=1,VLOOKUP(②選手情報入力!H86,種目情報!$A$4:$B$29,2,FALSE),VLOOKUP(②選手情報入力!H86,種目情報!$E$4:$F$24,2,FALSE))))</f>
        <v/>
      </c>
      <c r="P79" t="str">
        <f>IF(E79="","",IF(②選手情報入力!I86="","",②選手情報入力!I86))</f>
        <v/>
      </c>
      <c r="Q79" s="33" t="str">
        <f>IF(E79="","",IF(②選手情報入力!H86="","",0))</f>
        <v/>
      </c>
      <c r="R79" t="str">
        <f>IF(E79="","",IF(②選手情報入力!H86="","",IF(I79=1,VLOOKUP(②選手情報入力!H86,種目情報!$A$4:$C$29,3,FALSE),VLOOKUP(②選手情報入力!H86,種目情報!$E$4:$G$24,3,FALSE))))</f>
        <v/>
      </c>
      <c r="S79" t="str">
        <f>IF(E79="","",IF(②選手情報入力!J86="","",IF(I79=1,VLOOKUP(②選手情報入力!J86,種目情報!$A$4:$B$29,2,FALSE),VLOOKUP(②選手情報入力!J86,種目情報!$E$4:$F$24,2,FALSE))))</f>
        <v/>
      </c>
      <c r="T79" t="str">
        <f>IF(E79="","",IF(②選手情報入力!K86="","",②選手情報入力!K86))</f>
        <v/>
      </c>
      <c r="U79" s="33" t="str">
        <f>IF(E79="","",IF(②選手情報入力!J86="","",0))</f>
        <v/>
      </c>
      <c r="V79" t="str">
        <f>IF(E79="","",IF(②選手情報入力!J86="","",IF(I79=1,VLOOKUP(②選手情報入力!J86,種目情報!$A$4:$C$29,3,FALSE),VLOOKUP(②選手情報入力!J86,種目情報!$E$4:$G$24,3,FALSE))))</f>
        <v/>
      </c>
      <c r="W79" t="str">
        <f>IF(E79="","",IF(②選手情報入力!L86="","",IF(I79=1,VLOOKUP(②選手情報入力!L86,種目情報!$A$4:$B$29,2,FALSE),VLOOKUP(②選手情報入力!L86,種目情報!$E$4:$F$24,2,FALSE))))</f>
        <v/>
      </c>
      <c r="X79" t="str">
        <f>IF(E79="","",IF(②選手情報入力!M86="","",②選手情報入力!M86))</f>
        <v/>
      </c>
      <c r="Y79" s="33" t="str">
        <f>IF(E79="","",IF(②選手情報入力!L86="","",0))</f>
        <v/>
      </c>
      <c r="Z79" t="str">
        <f>IF(E79="","",IF(②選手情報入力!L86="","",IF(I79=1,VLOOKUP(②選手情報入力!L86,種目情報!$A$4:$C$29,3,FALSE),VLOOKUP(②選手情報入力!L86,種目情報!$E$4:$G$24,3,FALSE))))</f>
        <v/>
      </c>
      <c r="AA79" t="str">
        <f>IF(E79="","",IF(②選手情報入力!N86="","",IF(I79=1,種目情報!$J$4,種目情報!$J$6)))</f>
        <v/>
      </c>
      <c r="AB79" t="str">
        <f>IF(E79="","",IF(②選手情報入力!N86="","",IF(I79=1,IF(②選手情報入力!$N$4="","",②選手情報入力!$N$4),IF(②選手情報入力!$N$5="","",②選手情報入力!$N$5))))</f>
        <v/>
      </c>
      <c r="AC79" t="str">
        <f>IF(E79="","",IF(②選手情報入力!N86="","",0))</f>
        <v/>
      </c>
      <c r="AD79" t="str">
        <f>IF(E79="","",IF(②選手情報入力!N86="","",2))</f>
        <v/>
      </c>
      <c r="AE79" t="str">
        <f>IF(E79="","",IF(②選手情報入力!O86="","",IF(I79=1,種目情報!$J$5,種目情報!$J$7)))</f>
        <v/>
      </c>
      <c r="AF79" t="str">
        <f>IF(E79="","",IF(②選手情報入力!O86="","",IF(I79=1,IF(②選手情報入力!$O$4="","",②選手情報入力!$O$4),IF(②選手情報入力!$O$5="","",②選手情報入力!$O$5))))</f>
        <v/>
      </c>
      <c r="AG79" t="str">
        <f>IF(E79="","",IF(②選手情報入力!O86="","",0))</f>
        <v/>
      </c>
      <c r="AH79" t="str">
        <f>IF(E79="","",IF(②選手情報入力!O86="","",2))</f>
        <v/>
      </c>
    </row>
    <row r="80" spans="1:34">
      <c r="A80" t="str">
        <f>IF(E80="","",I80*1700600+①団体情報入力!$C$3*1001+②選手情報入力!A87)</f>
        <v/>
      </c>
      <c r="B80" t="str">
        <f>IF(E80="","",①団体情報入力!$C$3)</f>
        <v/>
      </c>
      <c r="D80" t="str">
        <f>IF(E80="","",①団体情報入力!$C$9)</f>
        <v/>
      </c>
      <c r="E80" t="str">
        <f>IF(②選手情報入力!B87="","",②選手情報入力!B87)</f>
        <v/>
      </c>
      <c r="F80" t="str">
        <f>IF(E80="","",②選手情報入力!C87)</f>
        <v/>
      </c>
      <c r="G80" t="str">
        <f>IF(E80="","",②選手情報入力!D87)</f>
        <v/>
      </c>
      <c r="H80" t="str">
        <f t="shared" si="3"/>
        <v/>
      </c>
      <c r="I80" t="str">
        <f>IF(E80="","",IF(②選手情報入力!F87="男",1,2))</f>
        <v/>
      </c>
      <c r="J80" t="str">
        <f>IF(E80="","",IF(②選手情報入力!G87="","",②選手情報入力!G87))</f>
        <v/>
      </c>
      <c r="L80" t="str">
        <f t="shared" si="4"/>
        <v/>
      </c>
      <c r="M80" t="str">
        <f t="shared" si="5"/>
        <v/>
      </c>
      <c r="O80" t="str">
        <f>IF(E80="","",IF(②選手情報入力!H87="","",IF(I80=1,VLOOKUP(②選手情報入力!H87,種目情報!$A$4:$B$29,2,FALSE),VLOOKUP(②選手情報入力!H87,種目情報!$E$4:$F$24,2,FALSE))))</f>
        <v/>
      </c>
      <c r="P80" t="str">
        <f>IF(E80="","",IF(②選手情報入力!I87="","",②選手情報入力!I87))</f>
        <v/>
      </c>
      <c r="Q80" s="33" t="str">
        <f>IF(E80="","",IF(②選手情報入力!H87="","",0))</f>
        <v/>
      </c>
      <c r="R80" t="str">
        <f>IF(E80="","",IF(②選手情報入力!H87="","",IF(I80=1,VLOOKUP(②選手情報入力!H87,種目情報!$A$4:$C$29,3,FALSE),VLOOKUP(②選手情報入力!H87,種目情報!$E$4:$G$24,3,FALSE))))</f>
        <v/>
      </c>
      <c r="S80" t="str">
        <f>IF(E80="","",IF(②選手情報入力!J87="","",IF(I80=1,VLOOKUP(②選手情報入力!J87,種目情報!$A$4:$B$29,2,FALSE),VLOOKUP(②選手情報入力!J87,種目情報!$E$4:$F$24,2,FALSE))))</f>
        <v/>
      </c>
      <c r="T80" t="str">
        <f>IF(E80="","",IF(②選手情報入力!K87="","",②選手情報入力!K87))</f>
        <v/>
      </c>
      <c r="U80" s="33" t="str">
        <f>IF(E80="","",IF(②選手情報入力!J87="","",0))</f>
        <v/>
      </c>
      <c r="V80" t="str">
        <f>IF(E80="","",IF(②選手情報入力!J87="","",IF(I80=1,VLOOKUP(②選手情報入力!J87,種目情報!$A$4:$C$29,3,FALSE),VLOOKUP(②選手情報入力!J87,種目情報!$E$4:$G$24,3,FALSE))))</f>
        <v/>
      </c>
      <c r="W80" t="str">
        <f>IF(E80="","",IF(②選手情報入力!L87="","",IF(I80=1,VLOOKUP(②選手情報入力!L87,種目情報!$A$4:$B$29,2,FALSE),VLOOKUP(②選手情報入力!L87,種目情報!$E$4:$F$24,2,FALSE))))</f>
        <v/>
      </c>
      <c r="X80" t="str">
        <f>IF(E80="","",IF(②選手情報入力!M87="","",②選手情報入力!M87))</f>
        <v/>
      </c>
      <c r="Y80" s="33" t="str">
        <f>IF(E80="","",IF(②選手情報入力!L87="","",0))</f>
        <v/>
      </c>
      <c r="Z80" t="str">
        <f>IF(E80="","",IF(②選手情報入力!L87="","",IF(I80=1,VLOOKUP(②選手情報入力!L87,種目情報!$A$4:$C$29,3,FALSE),VLOOKUP(②選手情報入力!L87,種目情報!$E$4:$G$24,3,FALSE))))</f>
        <v/>
      </c>
      <c r="AA80" t="str">
        <f>IF(E80="","",IF(②選手情報入力!N87="","",IF(I80=1,種目情報!$J$4,種目情報!$J$6)))</f>
        <v/>
      </c>
      <c r="AB80" t="str">
        <f>IF(E80="","",IF(②選手情報入力!N87="","",IF(I80=1,IF(②選手情報入力!$N$4="","",②選手情報入力!$N$4),IF(②選手情報入力!$N$5="","",②選手情報入力!$N$5))))</f>
        <v/>
      </c>
      <c r="AC80" t="str">
        <f>IF(E80="","",IF(②選手情報入力!N87="","",0))</f>
        <v/>
      </c>
      <c r="AD80" t="str">
        <f>IF(E80="","",IF(②選手情報入力!N87="","",2))</f>
        <v/>
      </c>
      <c r="AE80" t="str">
        <f>IF(E80="","",IF(②選手情報入力!O87="","",IF(I80=1,種目情報!$J$5,種目情報!$J$7)))</f>
        <v/>
      </c>
      <c r="AF80" t="str">
        <f>IF(E80="","",IF(②選手情報入力!O87="","",IF(I80=1,IF(②選手情報入力!$O$4="","",②選手情報入力!$O$4),IF(②選手情報入力!$O$5="","",②選手情報入力!$O$5))))</f>
        <v/>
      </c>
      <c r="AG80" t="str">
        <f>IF(E80="","",IF(②選手情報入力!O87="","",0))</f>
        <v/>
      </c>
      <c r="AH80" t="str">
        <f>IF(E80="","",IF(②選手情報入力!O87="","",2))</f>
        <v/>
      </c>
    </row>
    <row r="81" spans="1:35">
      <c r="A81" t="str">
        <f>IF(E81="","",I81*1700600+①団体情報入力!$C$3*1001+②選手情報入力!A88)</f>
        <v/>
      </c>
      <c r="B81" t="str">
        <f>IF(E81="","",①団体情報入力!$C$3)</f>
        <v/>
      </c>
      <c r="D81" t="str">
        <f>IF(E81="","",①団体情報入力!$C$9)</f>
        <v/>
      </c>
      <c r="E81" t="str">
        <f>IF(②選手情報入力!B88="","",②選手情報入力!B88)</f>
        <v/>
      </c>
      <c r="F81" t="str">
        <f>IF(E81="","",②選手情報入力!C88)</f>
        <v/>
      </c>
      <c r="G81" t="str">
        <f>IF(E81="","",②選手情報入力!D88)</f>
        <v/>
      </c>
      <c r="H81" t="str">
        <f t="shared" si="3"/>
        <v/>
      </c>
      <c r="I81" t="str">
        <f>IF(E81="","",IF(②選手情報入力!F88="男",1,2))</f>
        <v/>
      </c>
      <c r="J81" t="str">
        <f>IF(E81="","",IF(②選手情報入力!G88="","",②選手情報入力!G88))</f>
        <v/>
      </c>
      <c r="L81" t="str">
        <f t="shared" si="4"/>
        <v/>
      </c>
      <c r="M81" t="str">
        <f t="shared" si="5"/>
        <v/>
      </c>
      <c r="O81" t="str">
        <f>IF(E81="","",IF(②選手情報入力!H88="","",IF(I81=1,VLOOKUP(②選手情報入力!H88,種目情報!$A$4:$B$29,2,FALSE),VLOOKUP(②選手情報入力!H88,種目情報!$E$4:$F$24,2,FALSE))))</f>
        <v/>
      </c>
      <c r="P81" t="str">
        <f>IF(E81="","",IF(②選手情報入力!I88="","",②選手情報入力!I88))</f>
        <v/>
      </c>
      <c r="Q81" s="33" t="str">
        <f>IF(E81="","",IF(②選手情報入力!H88="","",0))</f>
        <v/>
      </c>
      <c r="R81" t="str">
        <f>IF(E81="","",IF(②選手情報入力!H88="","",IF(I81=1,VLOOKUP(②選手情報入力!H88,種目情報!$A$4:$C$29,3,FALSE),VLOOKUP(②選手情報入力!H88,種目情報!$E$4:$G$24,3,FALSE))))</f>
        <v/>
      </c>
      <c r="S81" t="str">
        <f>IF(E81="","",IF(②選手情報入力!J88="","",IF(I81=1,VLOOKUP(②選手情報入力!J88,種目情報!$A$4:$B$29,2,FALSE),VLOOKUP(②選手情報入力!J88,種目情報!$E$4:$F$24,2,FALSE))))</f>
        <v/>
      </c>
      <c r="T81" t="str">
        <f>IF(E81="","",IF(②選手情報入力!K88="","",②選手情報入力!K88))</f>
        <v/>
      </c>
      <c r="U81" s="33" t="str">
        <f>IF(E81="","",IF(②選手情報入力!J88="","",0))</f>
        <v/>
      </c>
      <c r="V81" t="str">
        <f>IF(E81="","",IF(②選手情報入力!J88="","",IF(I81=1,VLOOKUP(②選手情報入力!J88,種目情報!$A$4:$C$29,3,FALSE),VLOOKUP(②選手情報入力!J88,種目情報!$E$4:$G$24,3,FALSE))))</f>
        <v/>
      </c>
      <c r="W81" t="str">
        <f>IF(E81="","",IF(②選手情報入力!L88="","",IF(I81=1,VLOOKUP(②選手情報入力!L88,種目情報!$A$4:$B$29,2,FALSE),VLOOKUP(②選手情報入力!L88,種目情報!$E$4:$F$24,2,FALSE))))</f>
        <v/>
      </c>
      <c r="X81" t="str">
        <f>IF(E81="","",IF(②選手情報入力!M88="","",②選手情報入力!M88))</f>
        <v/>
      </c>
      <c r="Y81" s="33" t="str">
        <f>IF(E81="","",IF(②選手情報入力!L88="","",0))</f>
        <v/>
      </c>
      <c r="Z81" t="str">
        <f>IF(E81="","",IF(②選手情報入力!L88="","",IF(I81=1,VLOOKUP(②選手情報入力!L88,種目情報!$A$4:$C$29,3,FALSE),VLOOKUP(②選手情報入力!L88,種目情報!$E$4:$G$24,3,FALSE))))</f>
        <v/>
      </c>
      <c r="AA81" t="str">
        <f>IF(E81="","",IF(②選手情報入力!N88="","",IF(I81=1,種目情報!$J$4,種目情報!$J$6)))</f>
        <v/>
      </c>
      <c r="AB81" t="str">
        <f>IF(E81="","",IF(②選手情報入力!N88="","",IF(I81=1,IF(②選手情報入力!$N$4="","",②選手情報入力!$N$4),IF(②選手情報入力!$N$5="","",②選手情報入力!$N$5))))</f>
        <v/>
      </c>
      <c r="AC81" t="str">
        <f>IF(E81="","",IF(②選手情報入力!N88="","",0))</f>
        <v/>
      </c>
      <c r="AD81" t="str">
        <f>IF(E81="","",IF(②選手情報入力!N88="","",2))</f>
        <v/>
      </c>
      <c r="AE81" t="str">
        <f>IF(E81="","",IF(②選手情報入力!O88="","",IF(I81=1,種目情報!$J$5,種目情報!$J$7)))</f>
        <v/>
      </c>
      <c r="AF81" t="str">
        <f>IF(E81="","",IF(②選手情報入力!O88="","",IF(I81=1,IF(②選手情報入力!$O$4="","",②選手情報入力!$O$4),IF(②選手情報入力!$O$5="","",②選手情報入力!$O$5))))</f>
        <v/>
      </c>
      <c r="AG81" t="str">
        <f>IF(E81="","",IF(②選手情報入力!O88="","",0))</f>
        <v/>
      </c>
      <c r="AH81" t="str">
        <f>IF(E81="","",IF(②選手情報入力!O88="","",2))</f>
        <v/>
      </c>
    </row>
    <row r="82" spans="1:35">
      <c r="A82" t="str">
        <f>IF(E82="","",I82*1700600+①団体情報入力!$C$3*1001+②選手情報入力!A89)</f>
        <v/>
      </c>
      <c r="B82" t="str">
        <f>IF(E82="","",①団体情報入力!$C$3)</f>
        <v/>
      </c>
      <c r="D82" t="str">
        <f>IF(E82="","",①団体情報入力!$C$9)</f>
        <v/>
      </c>
      <c r="E82" t="str">
        <f>IF(②選手情報入力!B89="","",②選手情報入力!B89)</f>
        <v/>
      </c>
      <c r="F82" t="str">
        <f>IF(E82="","",②選手情報入力!C89)</f>
        <v/>
      </c>
      <c r="G82" t="str">
        <f>IF(E82="","",②選手情報入力!D89)</f>
        <v/>
      </c>
      <c r="H82" t="str">
        <f t="shared" si="3"/>
        <v/>
      </c>
      <c r="I82" t="str">
        <f>IF(E82="","",IF(②選手情報入力!F89="男",1,2))</f>
        <v/>
      </c>
      <c r="J82" t="str">
        <f>IF(E82="","",IF(②選手情報入力!G89="","",②選手情報入力!G89))</f>
        <v/>
      </c>
      <c r="L82" t="str">
        <f t="shared" si="4"/>
        <v/>
      </c>
      <c r="M82" t="str">
        <f t="shared" si="5"/>
        <v/>
      </c>
      <c r="O82" t="str">
        <f>IF(E82="","",IF(②選手情報入力!H89="","",IF(I82=1,VLOOKUP(②選手情報入力!H89,種目情報!$A$4:$B$29,2,FALSE),VLOOKUP(②選手情報入力!H89,種目情報!$E$4:$F$24,2,FALSE))))</f>
        <v/>
      </c>
      <c r="P82" t="str">
        <f>IF(E82="","",IF(②選手情報入力!I89="","",②選手情報入力!I89))</f>
        <v/>
      </c>
      <c r="Q82" s="33" t="str">
        <f>IF(E82="","",IF(②選手情報入力!H89="","",0))</f>
        <v/>
      </c>
      <c r="R82" t="str">
        <f>IF(E82="","",IF(②選手情報入力!H89="","",IF(I82=1,VLOOKUP(②選手情報入力!H89,種目情報!$A$4:$C$29,3,FALSE),VLOOKUP(②選手情報入力!H89,種目情報!$E$4:$G$24,3,FALSE))))</f>
        <v/>
      </c>
      <c r="S82" t="str">
        <f>IF(E82="","",IF(②選手情報入力!J89="","",IF(I82=1,VLOOKUP(②選手情報入力!J89,種目情報!$A$4:$B$29,2,FALSE),VLOOKUP(②選手情報入力!J89,種目情報!$E$4:$F$24,2,FALSE))))</f>
        <v/>
      </c>
      <c r="T82" t="str">
        <f>IF(E82="","",IF(②選手情報入力!K89="","",②選手情報入力!K89))</f>
        <v/>
      </c>
      <c r="U82" s="33" t="str">
        <f>IF(E82="","",IF(②選手情報入力!J89="","",0))</f>
        <v/>
      </c>
      <c r="V82" t="str">
        <f>IF(E82="","",IF(②選手情報入力!J89="","",IF(I82=1,VLOOKUP(②選手情報入力!J89,種目情報!$A$4:$C$29,3,FALSE),VLOOKUP(②選手情報入力!J89,種目情報!$E$4:$G$24,3,FALSE))))</f>
        <v/>
      </c>
      <c r="W82" t="str">
        <f>IF(E82="","",IF(②選手情報入力!L89="","",IF(I82=1,VLOOKUP(②選手情報入力!L89,種目情報!$A$4:$B$29,2,FALSE),VLOOKUP(②選手情報入力!L89,種目情報!$E$4:$F$24,2,FALSE))))</f>
        <v/>
      </c>
      <c r="X82" t="str">
        <f>IF(E82="","",IF(②選手情報入力!M89="","",②選手情報入力!M89))</f>
        <v/>
      </c>
      <c r="Y82" s="33" t="str">
        <f>IF(E82="","",IF(②選手情報入力!L89="","",0))</f>
        <v/>
      </c>
      <c r="Z82" t="str">
        <f>IF(E82="","",IF(②選手情報入力!L89="","",IF(I82=1,VLOOKUP(②選手情報入力!L89,種目情報!$A$4:$C$29,3,FALSE),VLOOKUP(②選手情報入力!L89,種目情報!$E$4:$G$24,3,FALSE))))</f>
        <v/>
      </c>
      <c r="AA82" t="str">
        <f>IF(E82="","",IF(②選手情報入力!N89="","",IF(I82=1,種目情報!$J$4,種目情報!$J$6)))</f>
        <v/>
      </c>
      <c r="AB82" t="str">
        <f>IF(E82="","",IF(②選手情報入力!N89="","",IF(I82=1,IF(②選手情報入力!$N$4="","",②選手情報入力!$N$4),IF(②選手情報入力!$N$5="","",②選手情報入力!$N$5))))</f>
        <v/>
      </c>
      <c r="AC82" t="str">
        <f>IF(E82="","",IF(②選手情報入力!N89="","",0))</f>
        <v/>
      </c>
      <c r="AD82" t="str">
        <f>IF(E82="","",IF(②選手情報入力!N89="","",2))</f>
        <v/>
      </c>
      <c r="AE82" t="str">
        <f>IF(E82="","",IF(②選手情報入力!O89="","",IF(I82=1,種目情報!$J$5,種目情報!$J$7)))</f>
        <v/>
      </c>
      <c r="AF82" t="str">
        <f>IF(E82="","",IF(②選手情報入力!O89="","",IF(I82=1,IF(②選手情報入力!$O$4="","",②選手情報入力!$O$4),IF(②選手情報入力!$O$5="","",②選手情報入力!$O$5))))</f>
        <v/>
      </c>
      <c r="AG82" t="str">
        <f>IF(E82="","",IF(②選手情報入力!O89="","",0))</f>
        <v/>
      </c>
      <c r="AH82" t="str">
        <f>IF(E82="","",IF(②選手情報入力!O89="","",2))</f>
        <v/>
      </c>
    </row>
    <row r="83" spans="1:35">
      <c r="A83" t="str">
        <f>IF(E83="","",I83*1700600+①団体情報入力!$C$3*1001+②選手情報入力!A90)</f>
        <v/>
      </c>
      <c r="B83" t="str">
        <f>IF(E83="","",①団体情報入力!$C$3)</f>
        <v/>
      </c>
      <c r="D83" t="str">
        <f>IF(E83="","",①団体情報入力!$C$9)</f>
        <v/>
      </c>
      <c r="E83" t="str">
        <f>IF(②選手情報入力!B90="","",②選手情報入力!B90)</f>
        <v/>
      </c>
      <c r="F83" t="str">
        <f>IF(E83="","",②選手情報入力!C90)</f>
        <v/>
      </c>
      <c r="G83" t="str">
        <f>IF(E83="","",②選手情報入力!D90)</f>
        <v/>
      </c>
      <c r="H83" t="str">
        <f t="shared" si="3"/>
        <v/>
      </c>
      <c r="I83" t="str">
        <f>IF(E83="","",IF(②選手情報入力!F90="男",1,2))</f>
        <v/>
      </c>
      <c r="J83" t="str">
        <f>IF(E83="","",IF(②選手情報入力!G90="","",②選手情報入力!G90))</f>
        <v/>
      </c>
      <c r="L83" t="str">
        <f t="shared" si="4"/>
        <v/>
      </c>
      <c r="M83" t="str">
        <f t="shared" si="5"/>
        <v/>
      </c>
      <c r="O83" t="str">
        <f>IF(E83="","",IF(②選手情報入力!H90="","",IF(I83=1,VLOOKUP(②選手情報入力!H90,種目情報!$A$4:$B$29,2,FALSE),VLOOKUP(②選手情報入力!H90,種目情報!$E$4:$F$24,2,FALSE))))</f>
        <v/>
      </c>
      <c r="P83" t="str">
        <f>IF(E83="","",IF(②選手情報入力!I90="","",②選手情報入力!I90))</f>
        <v/>
      </c>
      <c r="Q83" s="33" t="str">
        <f>IF(E83="","",IF(②選手情報入力!H90="","",0))</f>
        <v/>
      </c>
      <c r="R83" t="str">
        <f>IF(E83="","",IF(②選手情報入力!H90="","",IF(I83=1,VLOOKUP(②選手情報入力!H90,種目情報!$A$4:$C$29,3,FALSE),VLOOKUP(②選手情報入力!H90,種目情報!$E$4:$G$24,3,FALSE))))</f>
        <v/>
      </c>
      <c r="S83" t="str">
        <f>IF(E83="","",IF(②選手情報入力!J90="","",IF(I83=1,VLOOKUP(②選手情報入力!J90,種目情報!$A$4:$B$29,2,FALSE),VLOOKUP(②選手情報入力!J90,種目情報!$E$4:$F$24,2,FALSE))))</f>
        <v/>
      </c>
      <c r="T83" t="str">
        <f>IF(E83="","",IF(②選手情報入力!K90="","",②選手情報入力!K90))</f>
        <v/>
      </c>
      <c r="U83" s="33" t="str">
        <f>IF(E83="","",IF(②選手情報入力!J90="","",0))</f>
        <v/>
      </c>
      <c r="V83" t="str">
        <f>IF(E83="","",IF(②選手情報入力!J90="","",IF(I83=1,VLOOKUP(②選手情報入力!J90,種目情報!$A$4:$C$29,3,FALSE),VLOOKUP(②選手情報入力!J90,種目情報!$E$4:$G$24,3,FALSE))))</f>
        <v/>
      </c>
      <c r="W83" t="str">
        <f>IF(E83="","",IF(②選手情報入力!L90="","",IF(I83=1,VLOOKUP(②選手情報入力!L90,種目情報!$A$4:$B$29,2,FALSE),VLOOKUP(②選手情報入力!L90,種目情報!$E$4:$F$24,2,FALSE))))</f>
        <v/>
      </c>
      <c r="X83" t="str">
        <f>IF(E83="","",IF(②選手情報入力!M90="","",②選手情報入力!M90))</f>
        <v/>
      </c>
      <c r="Y83" s="33" t="str">
        <f>IF(E83="","",IF(②選手情報入力!L90="","",0))</f>
        <v/>
      </c>
      <c r="Z83" t="str">
        <f>IF(E83="","",IF(②選手情報入力!L90="","",IF(I83=1,VLOOKUP(②選手情報入力!L90,種目情報!$A$4:$C$29,3,FALSE),VLOOKUP(②選手情報入力!L90,種目情報!$E$4:$G$24,3,FALSE))))</f>
        <v/>
      </c>
      <c r="AA83" t="str">
        <f>IF(E83="","",IF(②選手情報入力!N90="","",IF(I83=1,種目情報!$J$4,種目情報!$J$6)))</f>
        <v/>
      </c>
      <c r="AB83" t="str">
        <f>IF(E83="","",IF(②選手情報入力!N90="","",IF(I83=1,IF(②選手情報入力!$N$4="","",②選手情報入力!$N$4),IF(②選手情報入力!$N$5="","",②選手情報入力!$N$5))))</f>
        <v/>
      </c>
      <c r="AC83" t="str">
        <f>IF(E83="","",IF(②選手情報入力!N90="","",0))</f>
        <v/>
      </c>
      <c r="AD83" t="str">
        <f>IF(E83="","",IF(②選手情報入力!N90="","",2))</f>
        <v/>
      </c>
      <c r="AE83" t="str">
        <f>IF(E83="","",IF(②選手情報入力!O90="","",IF(I83=1,種目情報!$J$5,種目情報!$J$7)))</f>
        <v/>
      </c>
      <c r="AF83" t="str">
        <f>IF(E83="","",IF(②選手情報入力!O90="","",IF(I83=1,IF(②選手情報入力!$O$4="","",②選手情報入力!$O$4),IF(②選手情報入力!$O$5="","",②選手情報入力!$O$5))))</f>
        <v/>
      </c>
      <c r="AG83" t="str">
        <f>IF(E83="","",IF(②選手情報入力!O90="","",0))</f>
        <v/>
      </c>
      <c r="AH83" t="str">
        <f>IF(E83="","",IF(②選手情報入力!O90="","",2))</f>
        <v/>
      </c>
    </row>
    <row r="84" spans="1:35">
      <c r="A84" t="str">
        <f>IF(E84="","",I84*1700600+①団体情報入力!$C$3*1001+②選手情報入力!A91)</f>
        <v/>
      </c>
      <c r="B84" t="str">
        <f>IF(E84="","",①団体情報入力!$C$3)</f>
        <v/>
      </c>
      <c r="D84" t="str">
        <f>IF(E84="","",①団体情報入力!$C$9)</f>
        <v/>
      </c>
      <c r="E84" t="str">
        <f>IF(②選手情報入力!B91="","",②選手情報入力!B91)</f>
        <v/>
      </c>
      <c r="F84" t="str">
        <f>IF(E84="","",②選手情報入力!C91)</f>
        <v/>
      </c>
      <c r="G84" t="str">
        <f>IF(E84="","",②選手情報入力!D91)</f>
        <v/>
      </c>
      <c r="H84" t="str">
        <f t="shared" si="3"/>
        <v/>
      </c>
      <c r="I84" t="str">
        <f>IF(E84="","",IF(②選手情報入力!F91="男",1,2))</f>
        <v/>
      </c>
      <c r="J84" t="str">
        <f>IF(E84="","",IF(②選手情報入力!G91="","",②選手情報入力!G91))</f>
        <v/>
      </c>
      <c r="L84" t="str">
        <f t="shared" si="4"/>
        <v/>
      </c>
      <c r="M84" t="str">
        <f t="shared" si="5"/>
        <v/>
      </c>
      <c r="O84" t="str">
        <f>IF(E84="","",IF(②選手情報入力!H91="","",IF(I84=1,VLOOKUP(②選手情報入力!H91,種目情報!$A$4:$B$29,2,FALSE),VLOOKUP(②選手情報入力!H91,種目情報!$E$4:$F$24,2,FALSE))))</f>
        <v/>
      </c>
      <c r="P84" t="str">
        <f>IF(E84="","",IF(②選手情報入力!I91="","",②選手情報入力!I91))</f>
        <v/>
      </c>
      <c r="Q84" s="33" t="str">
        <f>IF(E84="","",IF(②選手情報入力!H91="","",0))</f>
        <v/>
      </c>
      <c r="R84" t="str">
        <f>IF(E84="","",IF(②選手情報入力!H91="","",IF(I84=1,VLOOKUP(②選手情報入力!H91,種目情報!$A$4:$C$29,3,FALSE),VLOOKUP(②選手情報入力!H91,種目情報!$E$4:$G$24,3,FALSE))))</f>
        <v/>
      </c>
      <c r="S84" t="str">
        <f>IF(E84="","",IF(②選手情報入力!J91="","",IF(I84=1,VLOOKUP(②選手情報入力!J91,種目情報!$A$4:$B$29,2,FALSE),VLOOKUP(②選手情報入力!J91,種目情報!$E$4:$F$24,2,FALSE))))</f>
        <v/>
      </c>
      <c r="T84" t="str">
        <f>IF(E84="","",IF(②選手情報入力!K91="","",②選手情報入力!K91))</f>
        <v/>
      </c>
      <c r="U84" s="33" t="str">
        <f>IF(E84="","",IF(②選手情報入力!J91="","",0))</f>
        <v/>
      </c>
      <c r="V84" t="str">
        <f>IF(E84="","",IF(②選手情報入力!J91="","",IF(I84=1,VLOOKUP(②選手情報入力!J91,種目情報!$A$4:$C$29,3,FALSE),VLOOKUP(②選手情報入力!J91,種目情報!$E$4:$G$24,3,FALSE))))</f>
        <v/>
      </c>
      <c r="W84" t="str">
        <f>IF(E84="","",IF(②選手情報入力!L91="","",IF(I84=1,VLOOKUP(②選手情報入力!L91,種目情報!$A$4:$B$29,2,FALSE),VLOOKUP(②選手情報入力!L91,種目情報!$E$4:$F$24,2,FALSE))))</f>
        <v/>
      </c>
      <c r="X84" t="str">
        <f>IF(E84="","",IF(②選手情報入力!M91="","",②選手情報入力!M91))</f>
        <v/>
      </c>
      <c r="Y84" s="33" t="str">
        <f>IF(E84="","",IF(②選手情報入力!L91="","",0))</f>
        <v/>
      </c>
      <c r="Z84" t="str">
        <f>IF(E84="","",IF(②選手情報入力!L91="","",IF(I84=1,VLOOKUP(②選手情報入力!L91,種目情報!$A$4:$C$29,3,FALSE),VLOOKUP(②選手情報入力!L91,種目情報!$E$4:$G$24,3,FALSE))))</f>
        <v/>
      </c>
      <c r="AA84" t="str">
        <f>IF(E84="","",IF(②選手情報入力!N91="","",IF(I84=1,種目情報!$J$4,種目情報!$J$6)))</f>
        <v/>
      </c>
      <c r="AB84" t="str">
        <f>IF(E84="","",IF(②選手情報入力!N91="","",IF(I84=1,IF(②選手情報入力!$N$4="","",②選手情報入力!$N$4),IF(②選手情報入力!$N$5="","",②選手情報入力!$N$5))))</f>
        <v/>
      </c>
      <c r="AC84" t="str">
        <f>IF(E84="","",IF(②選手情報入力!N91="","",0))</f>
        <v/>
      </c>
      <c r="AD84" t="str">
        <f>IF(E84="","",IF(②選手情報入力!N91="","",2))</f>
        <v/>
      </c>
      <c r="AE84" t="str">
        <f>IF(E84="","",IF(②選手情報入力!O91="","",IF(I84=1,種目情報!$J$5,種目情報!$J$7)))</f>
        <v/>
      </c>
      <c r="AF84" t="str">
        <f>IF(E84="","",IF(②選手情報入力!O91="","",IF(I84=1,IF(②選手情報入力!$O$4="","",②選手情報入力!$O$4),IF(②選手情報入力!$O$5="","",②選手情報入力!$O$5))))</f>
        <v/>
      </c>
      <c r="AG84" t="str">
        <f>IF(E84="","",IF(②選手情報入力!O91="","",0))</f>
        <v/>
      </c>
      <c r="AH84" t="str">
        <f>IF(E84="","",IF(②選手情報入力!O91="","",2))</f>
        <v/>
      </c>
    </row>
    <row r="85" spans="1:35">
      <c r="A85" t="str">
        <f>IF(E85="","",I85*1700600+①団体情報入力!$C$3*1001+②選手情報入力!A92)</f>
        <v/>
      </c>
      <c r="B85" t="str">
        <f>IF(E85="","",①団体情報入力!$C$3)</f>
        <v/>
      </c>
      <c r="D85" t="str">
        <f>IF(E85="","",①団体情報入力!$C$9)</f>
        <v/>
      </c>
      <c r="E85" t="str">
        <f>IF(②選手情報入力!B92="","",②選手情報入力!B92)</f>
        <v/>
      </c>
      <c r="F85" t="str">
        <f>IF(E85="","",②選手情報入力!C92)</f>
        <v/>
      </c>
      <c r="G85" t="str">
        <f>IF(E85="","",②選手情報入力!D92)</f>
        <v/>
      </c>
      <c r="H85" t="str">
        <f t="shared" si="3"/>
        <v/>
      </c>
      <c r="I85" t="str">
        <f>IF(E85="","",IF(②選手情報入力!F92="男",1,2))</f>
        <v/>
      </c>
      <c r="J85" t="str">
        <f>IF(E85="","",IF(②選手情報入力!G92="","",②選手情報入力!G92))</f>
        <v/>
      </c>
      <c r="L85" t="str">
        <f t="shared" si="4"/>
        <v/>
      </c>
      <c r="M85" t="str">
        <f t="shared" si="5"/>
        <v/>
      </c>
      <c r="O85" t="str">
        <f>IF(E85="","",IF(②選手情報入力!H92="","",IF(I85=1,VLOOKUP(②選手情報入力!H92,種目情報!$A$4:$B$29,2,FALSE),VLOOKUP(②選手情報入力!H92,種目情報!$E$4:$F$24,2,FALSE))))</f>
        <v/>
      </c>
      <c r="P85" t="str">
        <f>IF(E85="","",IF(②選手情報入力!I92="","",②選手情報入力!I92))</f>
        <v/>
      </c>
      <c r="Q85" s="33" t="str">
        <f>IF(E85="","",IF(②選手情報入力!H92="","",0))</f>
        <v/>
      </c>
      <c r="R85" t="str">
        <f>IF(E85="","",IF(②選手情報入力!H92="","",IF(I85=1,VLOOKUP(②選手情報入力!H92,種目情報!$A$4:$C$29,3,FALSE),VLOOKUP(②選手情報入力!H92,種目情報!$E$4:$G$24,3,FALSE))))</f>
        <v/>
      </c>
      <c r="S85" t="str">
        <f>IF(E85="","",IF(②選手情報入力!J92="","",IF(I85=1,VLOOKUP(②選手情報入力!J92,種目情報!$A$4:$B$29,2,FALSE),VLOOKUP(②選手情報入力!J92,種目情報!$E$4:$F$24,2,FALSE))))</f>
        <v/>
      </c>
      <c r="T85" t="str">
        <f>IF(E85="","",IF(②選手情報入力!K92="","",②選手情報入力!K92))</f>
        <v/>
      </c>
      <c r="U85" s="33" t="str">
        <f>IF(E85="","",IF(②選手情報入力!J92="","",0))</f>
        <v/>
      </c>
      <c r="V85" t="str">
        <f>IF(E85="","",IF(②選手情報入力!J92="","",IF(I85=1,VLOOKUP(②選手情報入力!J92,種目情報!$A$4:$C$29,3,FALSE),VLOOKUP(②選手情報入力!J92,種目情報!$E$4:$G$24,3,FALSE))))</f>
        <v/>
      </c>
      <c r="W85" t="str">
        <f>IF(E85="","",IF(②選手情報入力!L92="","",IF(I85=1,VLOOKUP(②選手情報入力!L92,種目情報!$A$4:$B$29,2,FALSE),VLOOKUP(②選手情報入力!L92,種目情報!$E$4:$F$24,2,FALSE))))</f>
        <v/>
      </c>
      <c r="X85" t="str">
        <f>IF(E85="","",IF(②選手情報入力!M92="","",②選手情報入力!M92))</f>
        <v/>
      </c>
      <c r="Y85" s="33" t="str">
        <f>IF(E85="","",IF(②選手情報入力!L92="","",0))</f>
        <v/>
      </c>
      <c r="Z85" t="str">
        <f>IF(E85="","",IF(②選手情報入力!L92="","",IF(I85=1,VLOOKUP(②選手情報入力!L92,種目情報!$A$4:$C$29,3,FALSE),VLOOKUP(②選手情報入力!L92,種目情報!$E$4:$G$24,3,FALSE))))</f>
        <v/>
      </c>
      <c r="AA85" t="str">
        <f>IF(E85="","",IF(②選手情報入力!N92="","",IF(I85=1,種目情報!$J$4,種目情報!$J$6)))</f>
        <v/>
      </c>
      <c r="AB85" t="str">
        <f>IF(E85="","",IF(②選手情報入力!N92="","",IF(I85=1,IF(②選手情報入力!$N$4="","",②選手情報入力!$N$4),IF(②選手情報入力!$N$5="","",②選手情報入力!$N$5))))</f>
        <v/>
      </c>
      <c r="AC85" t="str">
        <f>IF(E85="","",IF(②選手情報入力!N92="","",0))</f>
        <v/>
      </c>
      <c r="AD85" t="str">
        <f>IF(E85="","",IF(②選手情報入力!N92="","",2))</f>
        <v/>
      </c>
      <c r="AE85" t="str">
        <f>IF(E85="","",IF(②選手情報入力!O92="","",IF(I85=1,種目情報!$J$5,種目情報!$J$7)))</f>
        <v/>
      </c>
      <c r="AF85" t="str">
        <f>IF(E85="","",IF(②選手情報入力!O92="","",IF(I85=1,IF(②選手情報入力!$O$4="","",②選手情報入力!$O$4),IF(②選手情報入力!$O$5="","",②選手情報入力!$O$5))))</f>
        <v/>
      </c>
      <c r="AG85" t="str">
        <f>IF(E85="","",IF(②選手情報入力!O92="","",0))</f>
        <v/>
      </c>
      <c r="AH85" t="str">
        <f>IF(E85="","",IF(②選手情報入力!O92="","",2))</f>
        <v/>
      </c>
    </row>
    <row r="86" spans="1:35">
      <c r="A86" t="str">
        <f>IF(E86="","",I86*1700600+①団体情報入力!$C$3*1001+②選手情報入力!A93)</f>
        <v/>
      </c>
      <c r="B86" t="str">
        <f>IF(E86="","",①団体情報入力!$C$3)</f>
        <v/>
      </c>
      <c r="D86" t="str">
        <f>IF(E86="","",①団体情報入力!$C$9)</f>
        <v/>
      </c>
      <c r="E86" t="str">
        <f>IF(②選手情報入力!B93="","",②選手情報入力!B93)</f>
        <v/>
      </c>
      <c r="F86" t="str">
        <f>IF(E86="","",②選手情報入力!C93)</f>
        <v/>
      </c>
      <c r="G86" t="str">
        <f>IF(E86="","",②選手情報入力!D93)</f>
        <v/>
      </c>
      <c r="H86" t="str">
        <f t="shared" si="3"/>
        <v/>
      </c>
      <c r="I86" t="str">
        <f>IF(E86="","",IF(②選手情報入力!F93="男",1,2))</f>
        <v/>
      </c>
      <c r="J86" t="str">
        <f>IF(E86="","",IF(②選手情報入力!G93="","",②選手情報入力!G93))</f>
        <v/>
      </c>
      <c r="L86" t="str">
        <f t="shared" si="4"/>
        <v/>
      </c>
      <c r="M86" t="str">
        <f t="shared" si="5"/>
        <v/>
      </c>
      <c r="O86" t="str">
        <f>IF(E86="","",IF(②選手情報入力!H93="","",IF(I86=1,VLOOKUP(②選手情報入力!H93,種目情報!$A$4:$B$29,2,FALSE),VLOOKUP(②選手情報入力!H93,種目情報!$E$4:$F$24,2,FALSE))))</f>
        <v/>
      </c>
      <c r="P86" t="str">
        <f>IF(E86="","",IF(②選手情報入力!I93="","",②選手情報入力!I93))</f>
        <v/>
      </c>
      <c r="Q86" s="33" t="str">
        <f>IF(E86="","",IF(②選手情報入力!H93="","",0))</f>
        <v/>
      </c>
      <c r="R86" t="str">
        <f>IF(E86="","",IF(②選手情報入力!H93="","",IF(I86=1,VLOOKUP(②選手情報入力!H93,種目情報!$A$4:$C$29,3,FALSE),VLOOKUP(②選手情報入力!H93,種目情報!$E$4:$G$24,3,FALSE))))</f>
        <v/>
      </c>
      <c r="S86" t="str">
        <f>IF(E86="","",IF(②選手情報入力!J93="","",IF(I86=1,VLOOKUP(②選手情報入力!J93,種目情報!$A$4:$B$29,2,FALSE),VLOOKUP(②選手情報入力!J93,種目情報!$E$4:$F$24,2,FALSE))))</f>
        <v/>
      </c>
      <c r="T86" t="str">
        <f>IF(E86="","",IF(②選手情報入力!K93="","",②選手情報入力!K93))</f>
        <v/>
      </c>
      <c r="U86" s="33" t="str">
        <f>IF(E86="","",IF(②選手情報入力!J93="","",0))</f>
        <v/>
      </c>
      <c r="V86" t="str">
        <f>IF(E86="","",IF(②選手情報入力!J93="","",IF(I86=1,VLOOKUP(②選手情報入力!J93,種目情報!$A$4:$C$29,3,FALSE),VLOOKUP(②選手情報入力!J93,種目情報!$E$4:$G$24,3,FALSE))))</f>
        <v/>
      </c>
      <c r="W86" t="str">
        <f>IF(E86="","",IF(②選手情報入力!L93="","",IF(I86=1,VLOOKUP(②選手情報入力!L93,種目情報!$A$4:$B$29,2,FALSE),VLOOKUP(②選手情報入力!L93,種目情報!$E$4:$F$24,2,FALSE))))</f>
        <v/>
      </c>
      <c r="X86" t="str">
        <f>IF(E86="","",IF(②選手情報入力!M93="","",②選手情報入力!M93))</f>
        <v/>
      </c>
      <c r="Y86" s="33" t="str">
        <f>IF(E86="","",IF(②選手情報入力!L93="","",0))</f>
        <v/>
      </c>
      <c r="Z86" t="str">
        <f>IF(E86="","",IF(②選手情報入力!L93="","",IF(I86=1,VLOOKUP(②選手情報入力!L93,種目情報!$A$4:$C$29,3,FALSE),VLOOKUP(②選手情報入力!L93,種目情報!$E$4:$G$24,3,FALSE))))</f>
        <v/>
      </c>
      <c r="AA86" t="str">
        <f>IF(E86="","",IF(②選手情報入力!N93="","",IF(I86=1,種目情報!$J$4,種目情報!$J$6)))</f>
        <v/>
      </c>
      <c r="AB86" t="str">
        <f>IF(E86="","",IF(②選手情報入力!N93="","",IF(I86=1,IF(②選手情報入力!$N$4="","",②選手情報入力!$N$4),IF(②選手情報入力!$N$5="","",②選手情報入力!$N$5))))</f>
        <v/>
      </c>
      <c r="AC86" t="str">
        <f>IF(E86="","",IF(②選手情報入力!N93="","",0))</f>
        <v/>
      </c>
      <c r="AD86" t="str">
        <f>IF(E86="","",IF(②選手情報入力!N93="","",2))</f>
        <v/>
      </c>
      <c r="AE86" t="str">
        <f>IF(E86="","",IF(②選手情報入力!O93="","",IF(I86=1,種目情報!$J$5,種目情報!$J$7)))</f>
        <v/>
      </c>
      <c r="AF86" t="str">
        <f>IF(E86="","",IF(②選手情報入力!O93="","",IF(I86=1,IF(②選手情報入力!$O$4="","",②選手情報入力!$O$4),IF(②選手情報入力!$O$5="","",②選手情報入力!$O$5))))</f>
        <v/>
      </c>
      <c r="AG86" t="str">
        <f>IF(E86="","",IF(②選手情報入力!O93="","",0))</f>
        <v/>
      </c>
      <c r="AH86" t="str">
        <f>IF(E86="","",IF(②選手情報入力!O93="","",2))</f>
        <v/>
      </c>
    </row>
    <row r="87" spans="1:35">
      <c r="A87" t="str">
        <f>IF(E87="","",I87*1700600+①団体情報入力!$C$3*1001+②選手情報入力!A94)</f>
        <v/>
      </c>
      <c r="B87" t="str">
        <f>IF(E87="","",①団体情報入力!$C$3)</f>
        <v/>
      </c>
      <c r="D87" t="str">
        <f>IF(E87="","",①団体情報入力!$C$9)</f>
        <v/>
      </c>
      <c r="E87" t="str">
        <f>IF(②選手情報入力!B94="","",②選手情報入力!B94)</f>
        <v/>
      </c>
      <c r="F87" t="str">
        <f>IF(E87="","",②選手情報入力!C94)</f>
        <v/>
      </c>
      <c r="G87" t="str">
        <f>IF(E87="","",②選手情報入力!D94)</f>
        <v/>
      </c>
      <c r="H87" t="str">
        <f t="shared" si="3"/>
        <v/>
      </c>
      <c r="I87" t="str">
        <f>IF(E87="","",IF(②選手情報入力!F94="男",1,2))</f>
        <v/>
      </c>
      <c r="J87" t="str">
        <f>IF(E87="","",IF(②選手情報入力!G94="","",②選手情報入力!G94))</f>
        <v/>
      </c>
      <c r="L87" t="str">
        <f t="shared" si="4"/>
        <v/>
      </c>
      <c r="M87" t="str">
        <f t="shared" si="5"/>
        <v/>
      </c>
      <c r="O87" t="str">
        <f>IF(E87="","",IF(②選手情報入力!H94="","",IF(I87=1,VLOOKUP(②選手情報入力!H94,種目情報!$A$4:$B$29,2,FALSE),VLOOKUP(②選手情報入力!H94,種目情報!$E$4:$F$24,2,FALSE))))</f>
        <v/>
      </c>
      <c r="P87" t="str">
        <f>IF(E87="","",IF(②選手情報入力!I94="","",②選手情報入力!I94))</f>
        <v/>
      </c>
      <c r="Q87" s="33" t="str">
        <f>IF(E87="","",IF(②選手情報入力!H94="","",0))</f>
        <v/>
      </c>
      <c r="R87" t="str">
        <f>IF(E87="","",IF(②選手情報入力!H94="","",IF(I87=1,VLOOKUP(②選手情報入力!H94,種目情報!$A$4:$C$29,3,FALSE),VLOOKUP(②選手情報入力!H94,種目情報!$E$4:$G$24,3,FALSE))))</f>
        <v/>
      </c>
      <c r="S87" t="str">
        <f>IF(E87="","",IF(②選手情報入力!J94="","",IF(I87=1,VLOOKUP(②選手情報入力!J94,種目情報!$A$4:$B$29,2,FALSE),VLOOKUP(②選手情報入力!J94,種目情報!$E$4:$F$24,2,FALSE))))</f>
        <v/>
      </c>
      <c r="T87" t="str">
        <f>IF(E87="","",IF(②選手情報入力!K94="","",②選手情報入力!K94))</f>
        <v/>
      </c>
      <c r="U87" s="33" t="str">
        <f>IF(E87="","",IF(②選手情報入力!J94="","",0))</f>
        <v/>
      </c>
      <c r="V87" t="str">
        <f>IF(E87="","",IF(②選手情報入力!J94="","",IF(I87=1,VLOOKUP(②選手情報入力!J94,種目情報!$A$4:$C$29,3,FALSE),VLOOKUP(②選手情報入力!J94,種目情報!$E$4:$G$24,3,FALSE))))</f>
        <v/>
      </c>
      <c r="W87" t="str">
        <f>IF(E87="","",IF(②選手情報入力!L94="","",IF(I87=1,VLOOKUP(②選手情報入力!L94,種目情報!$A$4:$B$29,2,FALSE),VLOOKUP(②選手情報入力!L94,種目情報!$E$4:$F$24,2,FALSE))))</f>
        <v/>
      </c>
      <c r="X87" t="str">
        <f>IF(E87="","",IF(②選手情報入力!M94="","",②選手情報入力!M94))</f>
        <v/>
      </c>
      <c r="Y87" s="33" t="str">
        <f>IF(E87="","",IF(②選手情報入力!L94="","",0))</f>
        <v/>
      </c>
      <c r="Z87" t="str">
        <f>IF(E87="","",IF(②選手情報入力!L94="","",IF(I87=1,VLOOKUP(②選手情報入力!L94,種目情報!$A$4:$C$29,3,FALSE),VLOOKUP(②選手情報入力!L94,種目情報!$E$4:$G$24,3,FALSE))))</f>
        <v/>
      </c>
      <c r="AA87" t="str">
        <f>IF(E87="","",IF(②選手情報入力!N94="","",IF(I87=1,種目情報!$J$4,種目情報!$J$6)))</f>
        <v/>
      </c>
      <c r="AB87" t="str">
        <f>IF(E87="","",IF(②選手情報入力!N94="","",IF(I87=1,IF(②選手情報入力!$N$4="","",②選手情報入力!$N$4),IF(②選手情報入力!$N$5="","",②選手情報入力!$N$5))))</f>
        <v/>
      </c>
      <c r="AC87" t="str">
        <f>IF(E87="","",IF(②選手情報入力!N94="","",0))</f>
        <v/>
      </c>
      <c r="AD87" t="str">
        <f>IF(E87="","",IF(②選手情報入力!N94="","",2))</f>
        <v/>
      </c>
      <c r="AE87" t="str">
        <f>IF(E87="","",IF(②選手情報入力!O94="","",IF(I87=1,種目情報!$J$5,種目情報!$J$7)))</f>
        <v/>
      </c>
      <c r="AF87" t="str">
        <f>IF(E87="","",IF(②選手情報入力!O94="","",IF(I87=1,IF(②選手情報入力!$O$4="","",②選手情報入力!$O$4),IF(②選手情報入力!$O$5="","",②選手情報入力!$O$5))))</f>
        <v/>
      </c>
      <c r="AG87" t="str">
        <f>IF(E87="","",IF(②選手情報入力!O94="","",0))</f>
        <v/>
      </c>
      <c r="AH87" t="str">
        <f>IF(E87="","",IF(②選手情報入力!O94="","",2))</f>
        <v/>
      </c>
    </row>
    <row r="88" spans="1:35">
      <c r="A88" t="str">
        <f>IF(E88="","",I88*1700600+①団体情報入力!$C$3*1001+②選手情報入力!A95)</f>
        <v/>
      </c>
      <c r="B88" t="str">
        <f>IF(E88="","",①団体情報入力!$C$3)</f>
        <v/>
      </c>
      <c r="D88" t="str">
        <f>IF(E88="","",①団体情報入力!$C$9)</f>
        <v/>
      </c>
      <c r="E88" t="str">
        <f>IF(②選手情報入力!B95="","",②選手情報入力!B95)</f>
        <v/>
      </c>
      <c r="F88" t="str">
        <f>IF(E88="","",②選手情報入力!C95)</f>
        <v/>
      </c>
      <c r="G88" t="str">
        <f>IF(E88="","",②選手情報入力!D95)</f>
        <v/>
      </c>
      <c r="H88" t="str">
        <f t="shared" si="3"/>
        <v/>
      </c>
      <c r="I88" t="str">
        <f>IF(E88="","",IF(②選手情報入力!F95="男",1,2))</f>
        <v/>
      </c>
      <c r="J88" t="str">
        <f>IF(E88="","",IF(②選手情報入力!G95="","",②選手情報入力!G95))</f>
        <v/>
      </c>
      <c r="L88" t="str">
        <f t="shared" si="4"/>
        <v/>
      </c>
      <c r="M88" t="str">
        <f t="shared" si="5"/>
        <v/>
      </c>
      <c r="O88" t="str">
        <f>IF(E88="","",IF(②選手情報入力!H95="","",IF(I88=1,VLOOKUP(②選手情報入力!H95,種目情報!$A$4:$B$29,2,FALSE),VLOOKUP(②選手情報入力!H95,種目情報!$E$4:$F$24,2,FALSE))))</f>
        <v/>
      </c>
      <c r="P88" t="str">
        <f>IF(E88="","",IF(②選手情報入力!I95="","",②選手情報入力!I95))</f>
        <v/>
      </c>
      <c r="Q88" s="33" t="str">
        <f>IF(E88="","",IF(②選手情報入力!H95="","",0))</f>
        <v/>
      </c>
      <c r="R88" t="str">
        <f>IF(E88="","",IF(②選手情報入力!H95="","",IF(I88=1,VLOOKUP(②選手情報入力!H95,種目情報!$A$4:$C$29,3,FALSE),VLOOKUP(②選手情報入力!H95,種目情報!$E$4:$G$24,3,FALSE))))</f>
        <v/>
      </c>
      <c r="S88" t="str">
        <f>IF(E88="","",IF(②選手情報入力!J95="","",IF(I88=1,VLOOKUP(②選手情報入力!J95,種目情報!$A$4:$B$29,2,FALSE),VLOOKUP(②選手情報入力!J95,種目情報!$E$4:$F$24,2,FALSE))))</f>
        <v/>
      </c>
      <c r="T88" t="str">
        <f>IF(E88="","",IF(②選手情報入力!K95="","",②選手情報入力!K95))</f>
        <v/>
      </c>
      <c r="U88" s="33" t="str">
        <f>IF(E88="","",IF(②選手情報入力!J95="","",0))</f>
        <v/>
      </c>
      <c r="V88" t="str">
        <f>IF(E88="","",IF(②選手情報入力!J95="","",IF(I88=1,VLOOKUP(②選手情報入力!J95,種目情報!$A$4:$C$29,3,FALSE),VLOOKUP(②選手情報入力!J95,種目情報!$E$4:$G$24,3,FALSE))))</f>
        <v/>
      </c>
      <c r="W88" t="str">
        <f>IF(E88="","",IF(②選手情報入力!L95="","",IF(I88=1,VLOOKUP(②選手情報入力!L95,種目情報!$A$4:$B$29,2,FALSE),VLOOKUP(②選手情報入力!L95,種目情報!$E$4:$F$24,2,FALSE))))</f>
        <v/>
      </c>
      <c r="X88" t="str">
        <f>IF(E88="","",IF(②選手情報入力!M95="","",②選手情報入力!M95))</f>
        <v/>
      </c>
      <c r="Y88" s="33" t="str">
        <f>IF(E88="","",IF(②選手情報入力!L95="","",0))</f>
        <v/>
      </c>
      <c r="Z88" t="str">
        <f>IF(E88="","",IF(②選手情報入力!L95="","",IF(I88=1,VLOOKUP(②選手情報入力!L95,種目情報!$A$4:$C$29,3,FALSE),VLOOKUP(②選手情報入力!L95,種目情報!$E$4:$G$24,3,FALSE))))</f>
        <v/>
      </c>
      <c r="AA88" t="str">
        <f>IF(E88="","",IF(②選手情報入力!N95="","",IF(I88=1,種目情報!$J$4,種目情報!$J$6)))</f>
        <v/>
      </c>
      <c r="AB88" t="str">
        <f>IF(E88="","",IF(②選手情報入力!N95="","",IF(I88=1,IF(②選手情報入力!$N$4="","",②選手情報入力!$N$4),IF(②選手情報入力!$N$5="","",②選手情報入力!$N$5))))</f>
        <v/>
      </c>
      <c r="AC88" t="str">
        <f>IF(E88="","",IF(②選手情報入力!N95="","",0))</f>
        <v/>
      </c>
      <c r="AD88" t="str">
        <f>IF(E88="","",IF(②選手情報入力!N95="","",2))</f>
        <v/>
      </c>
      <c r="AE88" t="str">
        <f>IF(E88="","",IF(②選手情報入力!O95="","",IF(I88=1,種目情報!$J$5,種目情報!$J$7)))</f>
        <v/>
      </c>
      <c r="AF88" t="str">
        <f>IF(E88="","",IF(②選手情報入力!O95="","",IF(I88=1,IF(②選手情報入力!$O$4="","",②選手情報入力!$O$4),IF(②選手情報入力!$O$5="","",②選手情報入力!$O$5))))</f>
        <v/>
      </c>
      <c r="AG88" t="str">
        <f>IF(E88="","",IF(②選手情報入力!O95="","",0))</f>
        <v/>
      </c>
      <c r="AH88" t="str">
        <f>IF(E88="","",IF(②選手情報入力!O95="","",2))</f>
        <v/>
      </c>
    </row>
    <row r="89" spans="1:35">
      <c r="A89" t="str">
        <f>IF(E89="","",I89*1700600+①団体情報入力!$C$3*1001+②選手情報入力!A96)</f>
        <v/>
      </c>
      <c r="B89" t="str">
        <f>IF(E89="","",①団体情報入力!$C$3)</f>
        <v/>
      </c>
      <c r="D89" t="str">
        <f>IF(E89="","",①団体情報入力!$C$9)</f>
        <v/>
      </c>
      <c r="E89" t="str">
        <f>IF(②選手情報入力!B96="","",②選手情報入力!B96)</f>
        <v/>
      </c>
      <c r="F89" t="str">
        <f>IF(E89="","",②選手情報入力!C96)</f>
        <v/>
      </c>
      <c r="G89" t="str">
        <f>IF(E89="","",②選手情報入力!D96)</f>
        <v/>
      </c>
      <c r="H89" t="str">
        <f t="shared" si="3"/>
        <v/>
      </c>
      <c r="I89" t="str">
        <f>IF(E89="","",IF(②選手情報入力!F96="男",1,2))</f>
        <v/>
      </c>
      <c r="J89" t="str">
        <f>IF(E89="","",IF(②選手情報入力!G96="","",②選手情報入力!G96))</f>
        <v/>
      </c>
      <c r="L89" t="str">
        <f t="shared" si="4"/>
        <v/>
      </c>
      <c r="M89" t="str">
        <f t="shared" si="5"/>
        <v/>
      </c>
      <c r="O89" t="str">
        <f>IF(E89="","",IF(②選手情報入力!H96="","",IF(I89=1,VLOOKUP(②選手情報入力!H96,種目情報!$A$4:$B$29,2,FALSE),VLOOKUP(②選手情報入力!H96,種目情報!$E$4:$F$24,2,FALSE))))</f>
        <v/>
      </c>
      <c r="P89" t="str">
        <f>IF(E89="","",IF(②選手情報入力!I96="","",②選手情報入力!I96))</f>
        <v/>
      </c>
      <c r="Q89" s="33" t="str">
        <f>IF(E89="","",IF(②選手情報入力!H96="","",0))</f>
        <v/>
      </c>
      <c r="R89" t="str">
        <f>IF(E89="","",IF(②選手情報入力!H96="","",IF(I89=1,VLOOKUP(②選手情報入力!H96,種目情報!$A$4:$C$29,3,FALSE),VLOOKUP(②選手情報入力!H96,種目情報!$E$4:$G$24,3,FALSE))))</f>
        <v/>
      </c>
      <c r="S89" t="str">
        <f>IF(E89="","",IF(②選手情報入力!J96="","",IF(I89=1,VLOOKUP(②選手情報入力!J96,種目情報!$A$4:$B$29,2,FALSE),VLOOKUP(②選手情報入力!J96,種目情報!$E$4:$F$24,2,FALSE))))</f>
        <v/>
      </c>
      <c r="T89" t="str">
        <f>IF(E89="","",IF(②選手情報入力!K96="","",②選手情報入力!K96))</f>
        <v/>
      </c>
      <c r="U89" s="33" t="str">
        <f>IF(E89="","",IF(②選手情報入力!J96="","",0))</f>
        <v/>
      </c>
      <c r="V89" t="str">
        <f>IF(E89="","",IF(②選手情報入力!J96="","",IF(I89=1,VLOOKUP(②選手情報入力!J96,種目情報!$A$4:$C$29,3,FALSE),VLOOKUP(②選手情報入力!J96,種目情報!$E$4:$G$24,3,FALSE))))</f>
        <v/>
      </c>
      <c r="W89" t="str">
        <f>IF(E89="","",IF(②選手情報入力!L96="","",IF(I89=1,VLOOKUP(②選手情報入力!L96,種目情報!$A$4:$B$29,2,FALSE),VLOOKUP(②選手情報入力!L96,種目情報!$E$4:$F$24,2,FALSE))))</f>
        <v/>
      </c>
      <c r="X89" t="str">
        <f>IF(E89="","",IF(②選手情報入力!M96="","",②選手情報入力!M96))</f>
        <v/>
      </c>
      <c r="Y89" s="33" t="str">
        <f>IF(E89="","",IF(②選手情報入力!L96="","",0))</f>
        <v/>
      </c>
      <c r="Z89" t="str">
        <f>IF(E89="","",IF(②選手情報入力!L96="","",IF(I89=1,VLOOKUP(②選手情報入力!L96,種目情報!$A$4:$C$29,3,FALSE),VLOOKUP(②選手情報入力!L96,種目情報!$E$4:$G$24,3,FALSE))))</f>
        <v/>
      </c>
      <c r="AA89" t="str">
        <f>IF(E89="","",IF(②選手情報入力!N96="","",IF(I89=1,種目情報!$J$4,種目情報!$J$6)))</f>
        <v/>
      </c>
      <c r="AB89" t="str">
        <f>IF(E89="","",IF(②選手情報入力!N96="","",IF(I89=1,IF(②選手情報入力!$N$4="","",②選手情報入力!$N$4),IF(②選手情報入力!$N$5="","",②選手情報入力!$N$5))))</f>
        <v/>
      </c>
      <c r="AC89" t="str">
        <f>IF(E89="","",IF(②選手情報入力!N96="","",0))</f>
        <v/>
      </c>
      <c r="AD89" t="str">
        <f>IF(E89="","",IF(②選手情報入力!N96="","",2))</f>
        <v/>
      </c>
      <c r="AE89" t="str">
        <f>IF(E89="","",IF(②選手情報入力!O96="","",IF(I89=1,種目情報!$J$5,種目情報!$J$7)))</f>
        <v/>
      </c>
      <c r="AF89" t="str">
        <f>IF(E89="","",IF(②選手情報入力!O96="","",IF(I89=1,IF(②選手情報入力!$O$4="","",②選手情報入力!$O$4),IF(②選手情報入力!$O$5="","",②選手情報入力!$O$5))))</f>
        <v/>
      </c>
      <c r="AG89" t="str">
        <f>IF(E89="","",IF(②選手情報入力!O96="","",0))</f>
        <v/>
      </c>
      <c r="AH89" t="str">
        <f>IF(E89="","",IF(②選手情報入力!O96="","",2))</f>
        <v/>
      </c>
    </row>
    <row r="90" spans="1:35">
      <c r="A90" t="str">
        <f>IF(E90="","",I90*1700600+①団体情報入力!$C$3*1001+②選手情報入力!A97)</f>
        <v/>
      </c>
      <c r="B90" t="str">
        <f>IF(E90="","",①団体情報入力!$C$3)</f>
        <v/>
      </c>
      <c r="D90" t="str">
        <f>IF(E90="","",①団体情報入力!$C$9)</f>
        <v/>
      </c>
      <c r="E90" t="str">
        <f>IF(②選手情報入力!B97="","",②選手情報入力!B97)</f>
        <v/>
      </c>
      <c r="F90" t="str">
        <f>IF(E90="","",②選手情報入力!C97)</f>
        <v/>
      </c>
      <c r="G90" t="str">
        <f>IF(E90="","",②選手情報入力!D97)</f>
        <v/>
      </c>
      <c r="H90" t="str">
        <f t="shared" si="3"/>
        <v/>
      </c>
      <c r="I90" t="str">
        <f>IF(E90="","",IF(②選手情報入力!F97="男",1,2))</f>
        <v/>
      </c>
      <c r="J90" t="str">
        <f>IF(E90="","",IF(②選手情報入力!G97="","",②選手情報入力!G97))</f>
        <v/>
      </c>
      <c r="L90" t="str">
        <f t="shared" si="4"/>
        <v/>
      </c>
      <c r="M90" t="str">
        <f t="shared" si="5"/>
        <v/>
      </c>
      <c r="O90" t="str">
        <f>IF(E90="","",IF(②選手情報入力!H97="","",IF(I90=1,VLOOKUP(②選手情報入力!H97,種目情報!$A$4:$B$29,2,FALSE),VLOOKUP(②選手情報入力!H97,種目情報!$E$4:$F$24,2,FALSE))))</f>
        <v/>
      </c>
      <c r="P90" t="str">
        <f>IF(E90="","",IF(②選手情報入力!I97="","",②選手情報入力!I97))</f>
        <v/>
      </c>
      <c r="Q90" s="33" t="str">
        <f>IF(E90="","",IF(②選手情報入力!H97="","",0))</f>
        <v/>
      </c>
      <c r="R90" t="str">
        <f>IF(E90="","",IF(②選手情報入力!H97="","",IF(I90=1,VLOOKUP(②選手情報入力!H97,種目情報!$A$4:$C$29,3,FALSE),VLOOKUP(②選手情報入力!H97,種目情報!$E$4:$G$24,3,FALSE))))</f>
        <v/>
      </c>
      <c r="S90" t="str">
        <f>IF(E90="","",IF(②選手情報入力!J97="","",IF(I90=1,VLOOKUP(②選手情報入力!J97,種目情報!$A$4:$B$29,2,FALSE),VLOOKUP(②選手情報入力!J97,種目情報!$E$4:$F$24,2,FALSE))))</f>
        <v/>
      </c>
      <c r="T90" t="str">
        <f>IF(E90="","",IF(②選手情報入力!K97="","",②選手情報入力!K97))</f>
        <v/>
      </c>
      <c r="U90" s="33" t="str">
        <f>IF(E90="","",IF(②選手情報入力!J97="","",0))</f>
        <v/>
      </c>
      <c r="V90" t="str">
        <f>IF(E90="","",IF(②選手情報入力!J97="","",IF(I90=1,VLOOKUP(②選手情報入力!J97,種目情報!$A$4:$C$29,3,FALSE),VLOOKUP(②選手情報入力!J97,種目情報!$E$4:$G$24,3,FALSE))))</f>
        <v/>
      </c>
      <c r="W90" t="str">
        <f>IF(E90="","",IF(②選手情報入力!L97="","",IF(I90=1,VLOOKUP(②選手情報入力!L97,種目情報!$A$4:$B$29,2,FALSE),VLOOKUP(②選手情報入力!L97,種目情報!$E$4:$F$24,2,FALSE))))</f>
        <v/>
      </c>
      <c r="X90" t="str">
        <f>IF(E90="","",IF(②選手情報入力!M97="","",②選手情報入力!M97))</f>
        <v/>
      </c>
      <c r="Y90" s="33" t="str">
        <f>IF(E90="","",IF(②選手情報入力!L97="","",0))</f>
        <v/>
      </c>
      <c r="Z90" t="str">
        <f>IF(E90="","",IF(②選手情報入力!L97="","",IF(I90=1,VLOOKUP(②選手情報入力!L97,種目情報!$A$4:$C$29,3,FALSE),VLOOKUP(②選手情報入力!L97,種目情報!$E$4:$G$24,3,FALSE))))</f>
        <v/>
      </c>
      <c r="AA90" t="str">
        <f>IF(E90="","",IF(②選手情報入力!N97="","",IF(I90=1,種目情報!$J$4,種目情報!$J$6)))</f>
        <v/>
      </c>
      <c r="AB90" t="str">
        <f>IF(E90="","",IF(②選手情報入力!N97="","",IF(I90=1,IF(②選手情報入力!$N$4="","",②選手情報入力!$N$4),IF(②選手情報入力!$N$5="","",②選手情報入力!$N$5))))</f>
        <v/>
      </c>
      <c r="AC90" t="str">
        <f>IF(E90="","",IF(②選手情報入力!N97="","",0))</f>
        <v/>
      </c>
      <c r="AD90" t="str">
        <f>IF(E90="","",IF(②選手情報入力!N97="","",2))</f>
        <v/>
      </c>
      <c r="AE90" t="str">
        <f>IF(E90="","",IF(②選手情報入力!O97="","",IF(I90=1,種目情報!$J$5,種目情報!$J$7)))</f>
        <v/>
      </c>
      <c r="AF90" t="str">
        <f>IF(E90="","",IF(②選手情報入力!O97="","",IF(I90=1,IF(②選手情報入力!$O$4="","",②選手情報入力!$O$4),IF(②選手情報入力!$O$5="","",②選手情報入力!$O$5))))</f>
        <v/>
      </c>
      <c r="AG90" t="str">
        <f>IF(E90="","",IF(②選手情報入力!O97="","",0))</f>
        <v/>
      </c>
      <c r="AH90" t="str">
        <f>IF(E90="","",IF(②選手情報入力!O97="","",2))</f>
        <v/>
      </c>
    </row>
    <row r="91" spans="1:35">
      <c r="A91" t="str">
        <f>IF(E91="","",I91*1700600+①団体情報入力!$C$3*1001+②選手情報入力!A98)</f>
        <v/>
      </c>
      <c r="B91" t="str">
        <f>IF(E91="","",①団体情報入力!$C$3)</f>
        <v/>
      </c>
      <c r="D91" t="str">
        <f>IF(E91="","",①団体情報入力!$C$9)</f>
        <v/>
      </c>
      <c r="E91" t="str">
        <f>IF(②選手情報入力!B98="","",②選手情報入力!B98)</f>
        <v/>
      </c>
      <c r="F91" t="str">
        <f>IF(E91="","",②選手情報入力!C98)</f>
        <v/>
      </c>
      <c r="G91" t="str">
        <f>IF(E91="","",②選手情報入力!D98)</f>
        <v/>
      </c>
      <c r="H91" t="str">
        <f t="shared" si="3"/>
        <v/>
      </c>
      <c r="I91" t="str">
        <f>IF(E91="","",IF(②選手情報入力!F98="男",1,2))</f>
        <v/>
      </c>
      <c r="J91" t="str">
        <f>IF(E91="","",IF(②選手情報入力!G98="","",②選手情報入力!G98))</f>
        <v/>
      </c>
      <c r="L91" t="str">
        <f t="shared" si="4"/>
        <v/>
      </c>
      <c r="M91" t="str">
        <f t="shared" si="5"/>
        <v/>
      </c>
      <c r="O91" t="str">
        <f>IF(E91="","",IF(②選手情報入力!H98="","",IF(I91=1,VLOOKUP(②選手情報入力!H98,種目情報!$A$4:$B$29,2,FALSE),VLOOKUP(②選手情報入力!H98,種目情報!$E$4:$F$24,2,FALSE))))</f>
        <v/>
      </c>
      <c r="P91" t="str">
        <f>IF(E91="","",IF(②選手情報入力!I98="","",②選手情報入力!I98))</f>
        <v/>
      </c>
      <c r="Q91" s="33" t="str">
        <f>IF(E91="","",IF(②選手情報入力!H98="","",0))</f>
        <v/>
      </c>
      <c r="R91" t="str">
        <f>IF(E91="","",IF(②選手情報入力!H98="","",IF(I91=1,VLOOKUP(②選手情報入力!H98,種目情報!$A$4:$C$29,3,FALSE),VLOOKUP(②選手情報入力!H98,種目情報!$E$4:$G$24,3,FALSE))))</f>
        <v/>
      </c>
      <c r="S91" t="str">
        <f>IF(E91="","",IF(②選手情報入力!J98="","",IF(I91=1,VLOOKUP(②選手情報入力!J98,種目情報!$A$4:$B$29,2,FALSE),VLOOKUP(②選手情報入力!J98,種目情報!$E$4:$F$24,2,FALSE))))</f>
        <v/>
      </c>
      <c r="T91" t="str">
        <f>IF(E91="","",IF(②選手情報入力!K98="","",②選手情報入力!K98))</f>
        <v/>
      </c>
      <c r="U91" s="33" t="str">
        <f>IF(E91="","",IF(②選手情報入力!J98="","",0))</f>
        <v/>
      </c>
      <c r="V91" t="str">
        <f>IF(E91="","",IF(②選手情報入力!J98="","",IF(I91=1,VLOOKUP(②選手情報入力!J98,種目情報!$A$4:$C$29,3,FALSE),VLOOKUP(②選手情報入力!J98,種目情報!$E$4:$G$24,3,FALSE))))</f>
        <v/>
      </c>
      <c r="W91" t="str">
        <f>IF(E91="","",IF(②選手情報入力!L98="","",IF(I91=1,VLOOKUP(②選手情報入力!L98,種目情報!$A$4:$B$29,2,FALSE),VLOOKUP(②選手情報入力!L98,種目情報!$E$4:$F$24,2,FALSE))))</f>
        <v/>
      </c>
      <c r="X91" t="str">
        <f>IF(E91="","",IF(②選手情報入力!M98="","",②選手情報入力!M98))</f>
        <v/>
      </c>
      <c r="Y91" s="33" t="str">
        <f>IF(E91="","",IF(②選手情報入力!L98="","",0))</f>
        <v/>
      </c>
      <c r="Z91" t="str">
        <f>IF(E91="","",IF(②選手情報入力!L98="","",IF(I91=1,VLOOKUP(②選手情報入力!L98,種目情報!$A$4:$C$29,3,FALSE),VLOOKUP(②選手情報入力!L98,種目情報!$E$4:$G$24,3,FALSE))))</f>
        <v/>
      </c>
      <c r="AA91" t="str">
        <f>IF(E91="","",IF(②選手情報入力!N98="","",IF(I91=1,種目情報!$J$4,種目情報!$J$6)))</f>
        <v/>
      </c>
      <c r="AB91" t="str">
        <f>IF(E91="","",IF(②選手情報入力!N98="","",IF(I91=1,IF(②選手情報入力!$N$4="","",②選手情報入力!$N$4),IF(②選手情報入力!$N$5="","",②選手情報入力!$N$5))))</f>
        <v/>
      </c>
      <c r="AC91" t="str">
        <f>IF(E91="","",IF(②選手情報入力!N98="","",0))</f>
        <v/>
      </c>
      <c r="AD91" t="str">
        <f>IF(E91="","",IF(②選手情報入力!N98="","",2))</f>
        <v/>
      </c>
      <c r="AE91" t="str">
        <f>IF(E91="","",IF(②選手情報入力!O98="","",IF(I91=1,種目情報!$J$5,種目情報!$J$7)))</f>
        <v/>
      </c>
      <c r="AF91" t="str">
        <f>IF(E91="","",IF(②選手情報入力!O98="","",IF(I91=1,IF(②選手情報入力!$O$4="","",②選手情報入力!$O$4),IF(②選手情報入力!$O$5="","",②選手情報入力!$O$5))))</f>
        <v/>
      </c>
      <c r="AG91" t="str">
        <f>IF(E91="","",IF(②選手情報入力!O98="","",0))</f>
        <v/>
      </c>
      <c r="AH91" t="str">
        <f>IF(E91="","",IF(②選手情報入力!O98="","",2))</f>
        <v/>
      </c>
    </row>
    <row r="92" spans="1:3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row>
  </sheetData>
  <sheetProtection sheet="1" objects="1" scenarios="1"/>
  <phoneticPr fontId="3"/>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5"/>
  <sheetViews>
    <sheetView workbookViewId="0">
      <pane ySplit="1" topLeftCell="A2" activePane="bottomLeft" state="frozen"/>
      <selection pane="bottomLeft" activeCell="B27" sqref="B27"/>
    </sheetView>
  </sheetViews>
  <sheetFormatPr defaultRowHeight="13.5"/>
  <cols>
    <col min="1" max="1" width="10" bestFit="1" customWidth="1"/>
    <col min="2" max="2" width="10.5" bestFit="1" customWidth="1"/>
    <col min="3" max="3" width="9.25" bestFit="1" customWidth="1"/>
    <col min="4" max="4" width="13" bestFit="1" customWidth="1"/>
    <col min="5" max="5" width="13.5" bestFit="1" customWidth="1"/>
    <col min="6" max="6" width="15.625" bestFit="1" customWidth="1"/>
    <col min="7" max="7" width="3.375" bestFit="1" customWidth="1"/>
    <col min="8" max="8" width="10.375" bestFit="1" customWidth="1"/>
    <col min="9" max="9" width="9.5" bestFit="1" customWidth="1"/>
    <col min="10" max="10" width="19.25" bestFit="1" customWidth="1"/>
    <col min="11" max="11" width="19.375" bestFit="1" customWidth="1"/>
    <col min="12" max="12" width="25.125" bestFit="1" customWidth="1"/>
    <col min="13" max="13" width="18.875" bestFit="1" customWidth="1"/>
  </cols>
  <sheetData>
    <row r="1" spans="1:13">
      <c r="A1" t="s">
        <v>223</v>
      </c>
      <c r="B1" t="s">
        <v>224</v>
      </c>
      <c r="C1" t="s">
        <v>225</v>
      </c>
      <c r="D1" t="s">
        <v>226</v>
      </c>
      <c r="E1" t="s">
        <v>227</v>
      </c>
      <c r="F1" t="s">
        <v>228</v>
      </c>
      <c r="G1" t="s">
        <v>229</v>
      </c>
      <c r="H1" t="s">
        <v>3</v>
      </c>
      <c r="I1" t="s">
        <v>8</v>
      </c>
      <c r="J1" t="s">
        <v>230</v>
      </c>
      <c r="K1" t="s">
        <v>231</v>
      </c>
      <c r="L1" t="s">
        <v>232</v>
      </c>
      <c r="M1" t="s">
        <v>233</v>
      </c>
    </row>
    <row r="2" spans="1:13">
      <c r="A2" t="str">
        <f>IF([5]③リレー情報確認!C8="","",410000+[5]①団体情報入力!$C$4*10)</f>
        <v/>
      </c>
      <c r="B2" t="str">
        <f>IF(A2="","",[5]①団体情報入力!$C$4)</f>
        <v/>
      </c>
      <c r="C2" t="str">
        <f>IF(A2="","",[5]③リレー情報確認!$J$1)</f>
        <v/>
      </c>
      <c r="D2" t="str">
        <f>IF(A2="","",[5]③リレー情報確認!$P$1)</f>
        <v/>
      </c>
      <c r="G2">
        <v>1</v>
      </c>
      <c r="H2" t="str">
        <f>IF(A2="","",[5]③リレー情報確認!E8)</f>
        <v/>
      </c>
      <c r="I2" t="str">
        <f>IF(A2="","",[5]③リレー情報確認!D8)</f>
        <v/>
      </c>
      <c r="J2" t="str">
        <f>IF(A2="","",[5]種目情報!$J$4)</f>
        <v/>
      </c>
      <c r="K2" t="str">
        <f>IF(A2="","",[5]③リレー情報確認!$F$8)</f>
        <v/>
      </c>
      <c r="L2" t="str">
        <f>IF(A2="","",IF([5]②選手情報入力!$R$6="",0,1))</f>
        <v/>
      </c>
      <c r="M2" t="str">
        <f>IF(A2="","",[5]種目情報!$K$4)</f>
        <v/>
      </c>
    </row>
    <row r="3" spans="1:13">
      <c r="A3" t="str">
        <f>IF([5]③リレー情報確認!C9="","",410000+[5]①団体情報入力!$C$4*10)</f>
        <v/>
      </c>
      <c r="B3" t="str">
        <f>IF(A3="","",[5]①団体情報入力!$C$4)</f>
        <v/>
      </c>
      <c r="C3" t="str">
        <f>IF(A3="","",[5]③リレー情報確認!$J$1)</f>
        <v/>
      </c>
      <c r="D3" t="str">
        <f>IF(A3="","",[5]③リレー情報確認!$P$1)</f>
        <v/>
      </c>
      <c r="G3">
        <v>2</v>
      </c>
      <c r="H3" t="str">
        <f>IF(A3="","",[5]③リレー情報確認!E9)</f>
        <v/>
      </c>
      <c r="I3" t="str">
        <f>IF(A3="","",[5]③リレー情報確認!D9)</f>
        <v/>
      </c>
      <c r="J3" t="str">
        <f>IF(A3="","",[5]種目情報!$J$4)</f>
        <v/>
      </c>
      <c r="K3" t="str">
        <f>IF(A3="","",[5]③リレー情報確認!$F$8)</f>
        <v/>
      </c>
      <c r="L3" t="str">
        <f>IF(A3="","",IF([5]②選手情報入力!$R$6="",0,1))</f>
        <v/>
      </c>
      <c r="M3" t="str">
        <f>IF(A3="","",[5]種目情報!$K$4)</f>
        <v/>
      </c>
    </row>
    <row r="4" spans="1:13">
      <c r="A4" t="str">
        <f>IF([5]③リレー情報確認!C10="","",410000+[5]①団体情報入力!$C$4*10)</f>
        <v/>
      </c>
      <c r="B4" t="str">
        <f>IF(A4="","",[5]①団体情報入力!$C$4)</f>
        <v/>
      </c>
      <c r="C4" t="str">
        <f>IF(A4="","",[5]③リレー情報確認!$J$1)</f>
        <v/>
      </c>
      <c r="D4" t="str">
        <f>IF(A4="","",[5]③リレー情報確認!$P$1)</f>
        <v/>
      </c>
      <c r="G4">
        <v>3</v>
      </c>
      <c r="H4" t="str">
        <f>IF(A4="","",[5]③リレー情報確認!E10)</f>
        <v/>
      </c>
      <c r="I4" t="str">
        <f>IF(A4="","",[5]③リレー情報確認!D10)</f>
        <v/>
      </c>
      <c r="J4" t="str">
        <f>IF(A4="","",[5]種目情報!$J$4)</f>
        <v/>
      </c>
      <c r="K4" t="str">
        <f>IF(A4="","",[5]③リレー情報確認!$F$8)</f>
        <v/>
      </c>
      <c r="L4" t="str">
        <f>IF(A4="","",IF([5]②選手情報入力!$R$6="",0,1))</f>
        <v/>
      </c>
      <c r="M4" t="str">
        <f>IF(A4="","",[5]種目情報!$K$4)</f>
        <v/>
      </c>
    </row>
    <row r="5" spans="1:13">
      <c r="A5" t="str">
        <f>IF([5]③リレー情報確認!C11="","",410000+[5]①団体情報入力!$C$4*10)</f>
        <v/>
      </c>
      <c r="B5" t="str">
        <f>IF(A5="","",[5]①団体情報入力!$C$4)</f>
        <v/>
      </c>
      <c r="C5" t="str">
        <f>IF(A5="","",[5]③リレー情報確認!$J$1)</f>
        <v/>
      </c>
      <c r="D5" t="str">
        <f>IF(A5="","",[5]③リレー情報確認!$P$1)</f>
        <v/>
      </c>
      <c r="G5">
        <v>4</v>
      </c>
      <c r="H5" t="str">
        <f>IF(A5="","",[5]③リレー情報確認!E11)</f>
        <v/>
      </c>
      <c r="I5" t="str">
        <f>IF(A5="","",[5]③リレー情報確認!D11)</f>
        <v/>
      </c>
      <c r="J5" t="str">
        <f>IF(A5="","",[5]種目情報!$J$4)</f>
        <v/>
      </c>
      <c r="K5" t="str">
        <f>IF(A5="","",[5]③リレー情報確認!$F$8)</f>
        <v/>
      </c>
      <c r="L5" t="str">
        <f>IF(A5="","",IF([5]②選手情報入力!$R$6="",0,1))</f>
        <v/>
      </c>
      <c r="M5" t="str">
        <f>IF(A5="","",[5]種目情報!$K$4)</f>
        <v/>
      </c>
    </row>
    <row r="6" spans="1:13">
      <c r="A6" t="str">
        <f>IF([5]③リレー情報確認!C12="","",410000+[5]①団体情報入力!$C$4*10)</f>
        <v/>
      </c>
      <c r="B6" t="str">
        <f>IF(A6="","",[5]①団体情報入力!$C$4)</f>
        <v/>
      </c>
      <c r="C6" t="str">
        <f>IF(A6="","",[5]③リレー情報確認!$J$1)</f>
        <v/>
      </c>
      <c r="D6" t="str">
        <f>IF(A6="","",[5]③リレー情報確認!$P$1)</f>
        <v/>
      </c>
      <c r="G6">
        <v>5</v>
      </c>
      <c r="H6" t="str">
        <f>IF(A6="","",[5]③リレー情報確認!E12)</f>
        <v/>
      </c>
      <c r="I6" t="str">
        <f>IF(A6="","",[5]③リレー情報確認!D12)</f>
        <v/>
      </c>
      <c r="J6" t="str">
        <f>IF(A6="","",[5]種目情報!$J$4)</f>
        <v/>
      </c>
      <c r="K6" t="str">
        <f>IF(A6="","",[5]③リレー情報確認!$F$8)</f>
        <v/>
      </c>
      <c r="L6" t="str">
        <f>IF(A6="","",IF([5]②選手情報入力!$R$6="",0,1))</f>
        <v/>
      </c>
      <c r="M6" t="str">
        <f>IF(A6="","",[5]種目情報!$K$4)</f>
        <v/>
      </c>
    </row>
    <row r="7" spans="1:13">
      <c r="A7" t="str">
        <f>IF([5]③リレー情報確認!C13="","",410000+[5]①団体情報入力!$C$4*10)</f>
        <v/>
      </c>
      <c r="B7" t="str">
        <f>IF(A7="","",[5]①団体情報入力!$C$4)</f>
        <v/>
      </c>
      <c r="C7" t="str">
        <f>IF(A7="","",[5]③リレー情報確認!$J$1)</f>
        <v/>
      </c>
      <c r="D7" t="str">
        <f>IF(A7="","",[5]③リレー情報確認!$P$1)</f>
        <v/>
      </c>
      <c r="G7">
        <v>6</v>
      </c>
      <c r="H7" t="str">
        <f>IF(A7="","",[5]③リレー情報確認!E13)</f>
        <v/>
      </c>
      <c r="I7" t="str">
        <f>IF(A7="","",[5]③リレー情報確認!D13)</f>
        <v/>
      </c>
      <c r="J7" t="str">
        <f>IF(A7="","",[5]種目情報!$J$4)</f>
        <v/>
      </c>
      <c r="K7" t="str">
        <f>IF(A7="","",[5]③リレー情報確認!$F$8)</f>
        <v/>
      </c>
      <c r="L7" t="str">
        <f>IF(A7="","",IF([5]②選手情報入力!$R$6="",0,1))</f>
        <v/>
      </c>
      <c r="M7" t="str">
        <f>IF(A7="","",[5]種目情報!$K$4)</f>
        <v/>
      </c>
    </row>
    <row r="8" spans="1:13">
      <c r="A8" s="185" t="str">
        <f>IF([5]③リレー情報確認!I8="","",1610000+[5]①団体情報入力!$C$4*10)</f>
        <v/>
      </c>
      <c r="B8" s="185" t="str">
        <f>IF(A8="","",[5]①団体情報入力!$C$4)</f>
        <v/>
      </c>
      <c r="C8" s="185" t="str">
        <f>IF(A8="","",[5]③リレー情報確認!$J$1)</f>
        <v/>
      </c>
      <c r="D8" s="185" t="str">
        <f>IF(A8="","",[5]③リレー情報確認!$P$1)</f>
        <v/>
      </c>
      <c r="E8" s="185"/>
      <c r="F8" s="185"/>
      <c r="G8" s="185">
        <v>1</v>
      </c>
      <c r="H8" s="185" t="str">
        <f>IF(A8="","",[5]③リレー情報確認!K8)</f>
        <v/>
      </c>
      <c r="I8" s="185" t="str">
        <f>IF(A8="","",[5]③リレー情報確認!J8)</f>
        <v/>
      </c>
      <c r="J8" s="185" t="str">
        <f>IF(A8="","",[5]種目情報!$J$5)</f>
        <v/>
      </c>
      <c r="K8" s="185" t="str">
        <f>IF(A8="","",[5]③リレー情報確認!$L$8)</f>
        <v/>
      </c>
      <c r="L8" s="185" t="str">
        <f>IF(A8="","",0)</f>
        <v/>
      </c>
      <c r="M8" s="185" t="str">
        <f>IF(A8="","",[5]種目情報!$K$5)</f>
        <v/>
      </c>
    </row>
    <row r="9" spans="1:13">
      <c r="A9" s="185" t="str">
        <f>IF([5]③リレー情報確認!I9="","",1610000+[5]①団体情報入力!$C$4*10)</f>
        <v/>
      </c>
      <c r="B9" s="185" t="str">
        <f>IF(A9="","",[5]①団体情報入力!$C$4)</f>
        <v/>
      </c>
      <c r="C9" s="185" t="str">
        <f>IF(A9="","",[5]③リレー情報確認!$J$1)</f>
        <v/>
      </c>
      <c r="D9" s="185" t="str">
        <f>IF(A9="","",[5]③リレー情報確認!$P$1)</f>
        <v/>
      </c>
      <c r="E9" s="185"/>
      <c r="F9" s="185"/>
      <c r="G9" s="185">
        <v>2</v>
      </c>
      <c r="H9" s="185" t="str">
        <f>IF(A9="","",[5]③リレー情報確認!K9)</f>
        <v/>
      </c>
      <c r="I9" s="185" t="str">
        <f>IF(A9="","",[5]③リレー情報確認!J9)</f>
        <v/>
      </c>
      <c r="J9" s="185" t="str">
        <f>IF(A9="","",[5]種目情報!$J$5)</f>
        <v/>
      </c>
      <c r="K9" s="185" t="str">
        <f>IF(A9="","",[5]③リレー情報確認!$L$8)</f>
        <v/>
      </c>
      <c r="L9" s="185" t="str">
        <f t="shared" ref="L9:L13" si="0">IF(A9="","",0)</f>
        <v/>
      </c>
      <c r="M9" s="185" t="str">
        <f>IF(A9="","",[5]種目情報!$K$5)</f>
        <v/>
      </c>
    </row>
    <row r="10" spans="1:13">
      <c r="A10" s="185" t="str">
        <f>IF([5]③リレー情報確認!I10="","",1610000+[5]①団体情報入力!$C$4*10)</f>
        <v/>
      </c>
      <c r="B10" s="185" t="str">
        <f>IF(A10="","",[5]①団体情報入力!$C$4)</f>
        <v/>
      </c>
      <c r="C10" s="185" t="str">
        <f>IF(A10="","",[5]③リレー情報確認!$J$1)</f>
        <v/>
      </c>
      <c r="D10" s="185" t="str">
        <f>IF(A10="","",[5]③リレー情報確認!$P$1)</f>
        <v/>
      </c>
      <c r="E10" s="185"/>
      <c r="F10" s="185"/>
      <c r="G10" s="185">
        <v>3</v>
      </c>
      <c r="H10" s="185" t="str">
        <f>IF(A10="","",[5]③リレー情報確認!K10)</f>
        <v/>
      </c>
      <c r="I10" s="185" t="str">
        <f>IF(A10="","",[5]③リレー情報確認!J10)</f>
        <v/>
      </c>
      <c r="J10" s="185" t="str">
        <f>IF(A10="","",[5]種目情報!$J$5)</f>
        <v/>
      </c>
      <c r="K10" s="185" t="str">
        <f>IF(A10="","",[5]③リレー情報確認!$L$8)</f>
        <v/>
      </c>
      <c r="L10" s="185" t="str">
        <f t="shared" si="0"/>
        <v/>
      </c>
      <c r="M10" s="185" t="str">
        <f>IF(A10="","",[5]種目情報!$K$5)</f>
        <v/>
      </c>
    </row>
    <row r="11" spans="1:13">
      <c r="A11" s="185" t="str">
        <f>IF([5]③リレー情報確認!I11="","",1610000+[5]①団体情報入力!$C$4*10)</f>
        <v/>
      </c>
      <c r="B11" s="185" t="str">
        <f>IF(A11="","",[5]①団体情報入力!$C$4)</f>
        <v/>
      </c>
      <c r="C11" s="185" t="str">
        <f>IF(A11="","",[5]③リレー情報確認!$J$1)</f>
        <v/>
      </c>
      <c r="D11" s="185" t="str">
        <f>IF(A11="","",[5]③リレー情報確認!$P$1)</f>
        <v/>
      </c>
      <c r="E11" s="185"/>
      <c r="F11" s="185"/>
      <c r="G11" s="185">
        <v>4</v>
      </c>
      <c r="H11" s="185" t="str">
        <f>IF(A11="","",[5]③リレー情報確認!K11)</f>
        <v/>
      </c>
      <c r="I11" s="185" t="str">
        <f>IF(A11="","",[5]③リレー情報確認!J11)</f>
        <v/>
      </c>
      <c r="J11" s="185" t="str">
        <f>IF(A11="","",[5]種目情報!$J$5)</f>
        <v/>
      </c>
      <c r="K11" s="185" t="str">
        <f>IF(A11="","",[5]③リレー情報確認!$L$8)</f>
        <v/>
      </c>
      <c r="L11" s="185" t="str">
        <f t="shared" si="0"/>
        <v/>
      </c>
      <c r="M11" s="185" t="str">
        <f>IF(A11="","",[5]種目情報!$K$5)</f>
        <v/>
      </c>
    </row>
    <row r="12" spans="1:13">
      <c r="A12" s="185" t="str">
        <f>IF([5]③リレー情報確認!I12="","",1610000+[5]①団体情報入力!$C$4*10)</f>
        <v/>
      </c>
      <c r="B12" s="185" t="str">
        <f>IF(A12="","",[5]①団体情報入力!$C$4)</f>
        <v/>
      </c>
      <c r="C12" s="185" t="str">
        <f>IF(A12="","",[5]③リレー情報確認!$J$1)</f>
        <v/>
      </c>
      <c r="D12" s="185" t="str">
        <f>IF(A12="","",[5]③リレー情報確認!$P$1)</f>
        <v/>
      </c>
      <c r="E12" s="185"/>
      <c r="F12" s="185"/>
      <c r="G12" s="185">
        <v>5</v>
      </c>
      <c r="H12" s="185" t="str">
        <f>IF(A12="","",[5]③リレー情報確認!K12)</f>
        <v/>
      </c>
      <c r="I12" s="185" t="str">
        <f>IF(A12="","",[5]③リレー情報確認!J12)</f>
        <v/>
      </c>
      <c r="J12" s="185" t="str">
        <f>IF(A12="","",[5]種目情報!$J$5)</f>
        <v/>
      </c>
      <c r="K12" s="185" t="str">
        <f>IF(A12="","",[5]③リレー情報確認!$L$8)</f>
        <v/>
      </c>
      <c r="L12" s="185" t="str">
        <f t="shared" si="0"/>
        <v/>
      </c>
      <c r="M12" s="185" t="str">
        <f>IF(A12="","",[5]種目情報!$K$5)</f>
        <v/>
      </c>
    </row>
    <row r="13" spans="1:13">
      <c r="A13" s="185" t="str">
        <f>IF([5]③リレー情報確認!I13="","",1610000+[5]①団体情報入力!$C$4*10)</f>
        <v/>
      </c>
      <c r="B13" s="185" t="str">
        <f>IF(A13="","",[5]①団体情報入力!$C$4)</f>
        <v/>
      </c>
      <c r="C13" s="185" t="str">
        <f>IF(A13="","",[5]③リレー情報確認!$J$1)</f>
        <v/>
      </c>
      <c r="D13" s="185" t="str">
        <f>IF(A13="","",[5]③リレー情報確認!$P$1)</f>
        <v/>
      </c>
      <c r="E13" s="185"/>
      <c r="F13" s="185"/>
      <c r="G13" s="185">
        <v>6</v>
      </c>
      <c r="H13" s="185" t="str">
        <f>IF(A13="","",[5]③リレー情報確認!K13)</f>
        <v/>
      </c>
      <c r="I13" s="185" t="str">
        <f>IF(A13="","",[5]③リレー情報確認!J13)</f>
        <v/>
      </c>
      <c r="J13" s="185" t="str">
        <f>IF(A13="","",[5]種目情報!$J$5)</f>
        <v/>
      </c>
      <c r="K13" s="185" t="str">
        <f>IF(A13="","",[5]③リレー情報確認!$L$8)</f>
        <v/>
      </c>
      <c r="L13" s="185" t="str">
        <f t="shared" si="0"/>
        <v/>
      </c>
      <c r="M13" s="185" t="str">
        <f>IF(A13="","",[5]種目情報!$K$5)</f>
        <v/>
      </c>
    </row>
    <row r="14" spans="1:13">
      <c r="A14" t="str">
        <f>IF([5]③リレー情報確認!O8="","",420000+[5]①団体情報入力!$C$4*10)</f>
        <v/>
      </c>
      <c r="B14" t="str">
        <f>IF(A14="","",[5]①団体情報入力!$C$4)</f>
        <v/>
      </c>
      <c r="C14" t="str">
        <f>IF(A14="","",[5]③リレー情報確認!$J$1)</f>
        <v/>
      </c>
      <c r="D14" t="str">
        <f>IF(A14="","",[5]③リレー情報確認!$P$1)</f>
        <v/>
      </c>
      <c r="G14">
        <v>1</v>
      </c>
      <c r="H14" t="str">
        <f>IF(A14="","",[5]③リレー情報確認!Q8)</f>
        <v/>
      </c>
      <c r="I14" t="str">
        <f>IF(A14="","",[5]③リレー情報確認!P8)</f>
        <v/>
      </c>
      <c r="J14" t="str">
        <f>IF(A14="","",[5]種目情報!$J$6)</f>
        <v/>
      </c>
      <c r="K14" t="str">
        <f>IF(A14="","",[5]③リレー情報確認!$R$8)</f>
        <v/>
      </c>
      <c r="L14" t="str">
        <f>IF(A14="","",0)</f>
        <v/>
      </c>
      <c r="M14" t="str">
        <f>IF(A14="","",[5]種目情報!$K$6)</f>
        <v/>
      </c>
    </row>
    <row r="15" spans="1:13">
      <c r="A15" t="str">
        <f>IF([5]③リレー情報確認!O9="","",420000+[5]①団体情報入力!$C$4*10)</f>
        <v/>
      </c>
      <c r="B15" t="str">
        <f>IF(A15="","",[5]①団体情報入力!$C$4)</f>
        <v/>
      </c>
      <c r="C15" t="str">
        <f>IF(A15="","",[5]③リレー情報確認!$J$1)</f>
        <v/>
      </c>
      <c r="D15" t="str">
        <f>IF(A15="","",[5]③リレー情報確認!$P$1)</f>
        <v/>
      </c>
      <c r="G15">
        <v>2</v>
      </c>
      <c r="H15" t="str">
        <f>IF(A15="","",[5]③リレー情報確認!Q9)</f>
        <v/>
      </c>
      <c r="I15" t="str">
        <f>IF(A15="","",[5]③リレー情報確認!P9)</f>
        <v/>
      </c>
      <c r="J15" t="str">
        <f>IF(A15="","",[5]種目情報!$J$6)</f>
        <v/>
      </c>
      <c r="K15" t="str">
        <f>IF(A15="","",[5]③リレー情報確認!$R$8)</f>
        <v/>
      </c>
      <c r="L15" t="str">
        <f t="shared" ref="L15:L25" si="1">IF(A15="","",0)</f>
        <v/>
      </c>
      <c r="M15" t="str">
        <f>IF(A15="","",[5]種目情報!$K$6)</f>
        <v/>
      </c>
    </row>
    <row r="16" spans="1:13">
      <c r="A16" t="str">
        <f>IF([5]③リレー情報確認!O10="","",420000+[5]①団体情報入力!$C$4*10)</f>
        <v/>
      </c>
      <c r="B16" t="str">
        <f>IF(A16="","",[5]①団体情報入力!$C$4)</f>
        <v/>
      </c>
      <c r="C16" t="str">
        <f>IF(A16="","",[5]③リレー情報確認!$J$1)</f>
        <v/>
      </c>
      <c r="D16" t="str">
        <f>IF(A16="","",[5]③リレー情報確認!$P$1)</f>
        <v/>
      </c>
      <c r="G16">
        <v>3</v>
      </c>
      <c r="H16" t="str">
        <f>IF(A16="","",[5]③リレー情報確認!Q10)</f>
        <v/>
      </c>
      <c r="I16" t="str">
        <f>IF(A16="","",[5]③リレー情報確認!P10)</f>
        <v/>
      </c>
      <c r="J16" t="str">
        <f>IF(A16="","",[5]種目情報!$J$6)</f>
        <v/>
      </c>
      <c r="K16" t="str">
        <f>IF(A16="","",[5]③リレー情報確認!$R$8)</f>
        <v/>
      </c>
      <c r="L16" t="str">
        <f t="shared" si="1"/>
        <v/>
      </c>
      <c r="M16" t="str">
        <f>IF(A16="","",[5]種目情報!$K$6)</f>
        <v/>
      </c>
    </row>
    <row r="17" spans="1:13">
      <c r="A17" t="str">
        <f>IF([5]③リレー情報確認!O11="","",420000+[5]①団体情報入力!$C$4*10)</f>
        <v/>
      </c>
      <c r="B17" t="str">
        <f>IF(A17="","",[5]①団体情報入力!$C$4)</f>
        <v/>
      </c>
      <c r="C17" t="str">
        <f>IF(A17="","",[5]③リレー情報確認!$J$1)</f>
        <v/>
      </c>
      <c r="D17" t="str">
        <f>IF(A17="","",[5]③リレー情報確認!$P$1)</f>
        <v/>
      </c>
      <c r="G17">
        <v>4</v>
      </c>
      <c r="H17" t="str">
        <f>IF(A17="","",[5]③リレー情報確認!Q11)</f>
        <v/>
      </c>
      <c r="I17" t="str">
        <f>IF(A17="","",[5]③リレー情報確認!P11)</f>
        <v/>
      </c>
      <c r="J17" t="str">
        <f>IF(A17="","",[5]種目情報!$J$6)</f>
        <v/>
      </c>
      <c r="K17" t="str">
        <f>IF(A17="","",[5]③リレー情報確認!$R$8)</f>
        <v/>
      </c>
      <c r="L17" t="str">
        <f t="shared" si="1"/>
        <v/>
      </c>
      <c r="M17" t="str">
        <f>IF(A17="","",[5]種目情報!$K$6)</f>
        <v/>
      </c>
    </row>
    <row r="18" spans="1:13">
      <c r="A18" t="str">
        <f>IF([5]③リレー情報確認!O12="","",420000+[5]①団体情報入力!$C$4*10)</f>
        <v/>
      </c>
      <c r="B18" t="str">
        <f>IF(A18="","",[5]①団体情報入力!$C$4)</f>
        <v/>
      </c>
      <c r="C18" t="str">
        <f>IF(A18="","",[5]③リレー情報確認!$J$1)</f>
        <v/>
      </c>
      <c r="D18" t="str">
        <f>IF(A18="","",[5]③リレー情報確認!$P$1)</f>
        <v/>
      </c>
      <c r="G18">
        <v>5</v>
      </c>
      <c r="H18" t="str">
        <f>IF(A18="","",[5]③リレー情報確認!Q12)</f>
        <v/>
      </c>
      <c r="I18" t="str">
        <f>IF(A18="","",[5]③リレー情報確認!P12)</f>
        <v/>
      </c>
      <c r="J18" t="str">
        <f>IF(A18="","",[5]種目情報!$J$6)</f>
        <v/>
      </c>
      <c r="K18" t="str">
        <f>IF(A18="","",[5]③リレー情報確認!$R$8)</f>
        <v/>
      </c>
      <c r="L18" t="str">
        <f t="shared" si="1"/>
        <v/>
      </c>
      <c r="M18" t="str">
        <f>IF(A18="","",[5]種目情報!$K$6)</f>
        <v/>
      </c>
    </row>
    <row r="19" spans="1:13">
      <c r="A19" t="str">
        <f>IF([5]③リレー情報確認!O13="","",420000+[5]①団体情報入力!$C$4*10)</f>
        <v/>
      </c>
      <c r="B19" t="str">
        <f>IF(A19="","",[5]①団体情報入力!$C$4)</f>
        <v/>
      </c>
      <c r="C19" t="str">
        <f>IF(A19="","",[5]③リレー情報確認!$J$1)</f>
        <v/>
      </c>
      <c r="D19" t="str">
        <f>IF(A19="","",[5]③リレー情報確認!$P$1)</f>
        <v/>
      </c>
      <c r="G19">
        <v>6</v>
      </c>
      <c r="H19" t="str">
        <f>IF(A19="","",[5]③リレー情報確認!Q13)</f>
        <v/>
      </c>
      <c r="I19" t="str">
        <f>IF(A19="","",[5]③リレー情報確認!P13)</f>
        <v/>
      </c>
      <c r="J19" t="str">
        <f>IF(A19="","",[5]種目情報!$J$6)</f>
        <v/>
      </c>
      <c r="K19" t="str">
        <f>IF(A19="","",[5]③リレー情報確認!$R$8)</f>
        <v/>
      </c>
      <c r="L19" t="str">
        <f t="shared" si="1"/>
        <v/>
      </c>
      <c r="M19" t="str">
        <f>IF(A19="","",[5]種目情報!$K$6)</f>
        <v/>
      </c>
    </row>
    <row r="20" spans="1:13">
      <c r="A20" s="186" t="str">
        <f>IF([5]③リレー情報確認!U8="","",1620000+[5]①団体情報入力!$C$4*10)</f>
        <v/>
      </c>
      <c r="B20" s="186" t="str">
        <f>IF(A20="","",[5]①団体情報入力!$C$4)</f>
        <v/>
      </c>
      <c r="C20" s="186" t="str">
        <f>IF(A20="","",[5]③リレー情報確認!$J$1)</f>
        <v/>
      </c>
      <c r="D20" s="186" t="str">
        <f>IF(A20="","",[5]③リレー情報確認!$P$1)</f>
        <v/>
      </c>
      <c r="E20" s="186"/>
      <c r="F20" s="186"/>
      <c r="G20" s="186">
        <v>1</v>
      </c>
      <c r="H20" s="186" t="str">
        <f>IF(A20="","",[5]③リレー情報確認!W8)</f>
        <v/>
      </c>
      <c r="I20" s="186" t="str">
        <f>IF(A20="","",[5]③リレー情報確認!V8)</f>
        <v/>
      </c>
      <c r="J20" s="186" t="str">
        <f>IF(A20="","",[5]種目情報!$J$7)</f>
        <v/>
      </c>
      <c r="K20" s="186" t="str">
        <f>IF(A20="","",[5]③リレー情報確認!$X$8)</f>
        <v/>
      </c>
      <c r="L20" s="186" t="str">
        <f t="shared" si="1"/>
        <v/>
      </c>
      <c r="M20" s="186" t="str">
        <f>IF(A20="","",[5]種目情報!$K$7)</f>
        <v/>
      </c>
    </row>
    <row r="21" spans="1:13">
      <c r="A21" s="186" t="str">
        <f>IF([5]③リレー情報確認!U9="","",1620000+[5]①団体情報入力!$C$4*10)</f>
        <v/>
      </c>
      <c r="B21" s="186" t="str">
        <f>IF(A21="","",[5]①団体情報入力!$C$4)</f>
        <v/>
      </c>
      <c r="C21" s="186" t="str">
        <f>IF(A21="","",[5]③リレー情報確認!$J$1)</f>
        <v/>
      </c>
      <c r="D21" s="186" t="str">
        <f>IF(A21="","",[5]③リレー情報確認!$P$1)</f>
        <v/>
      </c>
      <c r="E21" s="186"/>
      <c r="F21" s="186"/>
      <c r="G21" s="186">
        <v>2</v>
      </c>
      <c r="H21" s="186" t="str">
        <f>IF(A21="","",[5]③リレー情報確認!W9)</f>
        <v/>
      </c>
      <c r="I21" s="186" t="str">
        <f>IF(A21="","",[5]③リレー情報確認!V9)</f>
        <v/>
      </c>
      <c r="J21" s="186" t="str">
        <f>IF(A21="","",[5]種目情報!$J$7)</f>
        <v/>
      </c>
      <c r="K21" s="186" t="str">
        <f>IF(A21="","",[5]③リレー情報確認!$X$8)</f>
        <v/>
      </c>
      <c r="L21" s="186" t="str">
        <f t="shared" si="1"/>
        <v/>
      </c>
      <c r="M21" s="186" t="str">
        <f>IF(A21="","",[5]種目情報!$K$7)</f>
        <v/>
      </c>
    </row>
    <row r="22" spans="1:13">
      <c r="A22" s="186" t="str">
        <f>IF([5]③リレー情報確認!U10="","",1620000+[5]①団体情報入力!$C$4*10)</f>
        <v/>
      </c>
      <c r="B22" s="186" t="str">
        <f>IF(A22="","",[5]①団体情報入力!$C$4)</f>
        <v/>
      </c>
      <c r="C22" s="186" t="str">
        <f>IF(A22="","",[5]③リレー情報確認!$J$1)</f>
        <v/>
      </c>
      <c r="D22" s="186" t="str">
        <f>IF(A22="","",[5]③リレー情報確認!$P$1)</f>
        <v/>
      </c>
      <c r="E22" s="186"/>
      <c r="F22" s="186"/>
      <c r="G22" s="186">
        <v>3</v>
      </c>
      <c r="H22" s="186" t="str">
        <f>IF(A22="","",[5]③リレー情報確認!W10)</f>
        <v/>
      </c>
      <c r="I22" s="186" t="str">
        <f>IF(A22="","",[5]③リレー情報確認!V10)</f>
        <v/>
      </c>
      <c r="J22" s="186" t="str">
        <f>IF(A22="","",[5]種目情報!$J$7)</f>
        <v/>
      </c>
      <c r="K22" s="186" t="str">
        <f>IF(A22="","",[5]③リレー情報確認!$X$8)</f>
        <v/>
      </c>
      <c r="L22" s="186" t="str">
        <f t="shared" si="1"/>
        <v/>
      </c>
      <c r="M22" s="186" t="str">
        <f>IF(A22="","",[5]種目情報!$K$7)</f>
        <v/>
      </c>
    </row>
    <row r="23" spans="1:13">
      <c r="A23" s="186" t="str">
        <f>IF([5]③リレー情報確認!U11="","",1620000+[5]①団体情報入力!$C$4*10)</f>
        <v/>
      </c>
      <c r="B23" s="186" t="str">
        <f>IF(A23="","",[5]①団体情報入力!$C$4)</f>
        <v/>
      </c>
      <c r="C23" s="186" t="str">
        <f>IF(A23="","",[5]③リレー情報確認!$J$1)</f>
        <v/>
      </c>
      <c r="D23" s="186" t="str">
        <f>IF(A23="","",[5]③リレー情報確認!$P$1)</f>
        <v/>
      </c>
      <c r="E23" s="186"/>
      <c r="F23" s="186"/>
      <c r="G23" s="186">
        <v>4</v>
      </c>
      <c r="H23" s="186" t="str">
        <f>IF(A23="","",[5]③リレー情報確認!W11)</f>
        <v/>
      </c>
      <c r="I23" s="186" t="str">
        <f>IF(A23="","",[5]③リレー情報確認!V11)</f>
        <v/>
      </c>
      <c r="J23" s="186" t="str">
        <f>IF(A23="","",[5]種目情報!$J$7)</f>
        <v/>
      </c>
      <c r="K23" s="186" t="str">
        <f>IF(A23="","",[5]③リレー情報確認!$X$8)</f>
        <v/>
      </c>
      <c r="L23" s="186" t="str">
        <f t="shared" si="1"/>
        <v/>
      </c>
      <c r="M23" s="186" t="str">
        <f>IF(A23="","",[5]種目情報!$K$7)</f>
        <v/>
      </c>
    </row>
    <row r="24" spans="1:13">
      <c r="A24" s="186" t="str">
        <f>IF([5]③リレー情報確認!U12="","",1620000+[5]①団体情報入力!$C$4*10)</f>
        <v/>
      </c>
      <c r="B24" s="186" t="str">
        <f>IF(A24="","",[5]①団体情報入力!$C$4)</f>
        <v/>
      </c>
      <c r="C24" s="186" t="str">
        <f>IF(A24="","",[5]③リレー情報確認!$J$1)</f>
        <v/>
      </c>
      <c r="D24" s="186" t="str">
        <f>IF(A24="","",[5]③リレー情報確認!$P$1)</f>
        <v/>
      </c>
      <c r="E24" s="186"/>
      <c r="F24" s="186"/>
      <c r="G24" s="186">
        <v>5</v>
      </c>
      <c r="H24" s="186" t="str">
        <f>IF(A24="","",[5]③リレー情報確認!W12)</f>
        <v/>
      </c>
      <c r="I24" s="186" t="str">
        <f>IF(A24="","",[5]③リレー情報確認!V12)</f>
        <v/>
      </c>
      <c r="J24" s="186" t="str">
        <f>IF(A24="","",[5]種目情報!$J$7)</f>
        <v/>
      </c>
      <c r="K24" s="186" t="str">
        <f>IF(A24="","",[5]③リレー情報確認!$X$8)</f>
        <v/>
      </c>
      <c r="L24" s="186" t="str">
        <f t="shared" si="1"/>
        <v/>
      </c>
      <c r="M24" s="186" t="str">
        <f>IF(A24="","",[5]種目情報!$K$7)</f>
        <v/>
      </c>
    </row>
    <row r="25" spans="1:13">
      <c r="A25" s="186" t="str">
        <f>IF([5]③リレー情報確認!U13="","",1620000+[5]①団体情報入力!$C$4*10)</f>
        <v/>
      </c>
      <c r="B25" s="186" t="str">
        <f>IF(A25="","",[5]①団体情報入力!$C$4)</f>
        <v/>
      </c>
      <c r="C25" s="186" t="str">
        <f>IF(A25="","",[5]③リレー情報確認!$J$1)</f>
        <v/>
      </c>
      <c r="D25" s="186" t="str">
        <f>IF(A25="","",[5]③リレー情報確認!$P$1)</f>
        <v/>
      </c>
      <c r="E25" s="186"/>
      <c r="F25" s="186"/>
      <c r="G25" s="186">
        <v>6</v>
      </c>
      <c r="H25" s="186" t="str">
        <f>IF(A25="","",[5]③リレー情報確認!W13)</f>
        <v/>
      </c>
      <c r="I25" s="186" t="str">
        <f>IF(A25="","",[5]③リレー情報確認!V13)</f>
        <v/>
      </c>
      <c r="J25" s="186" t="str">
        <f>IF(A25="","",[5]種目情報!$J$7)</f>
        <v/>
      </c>
      <c r="K25" s="186" t="str">
        <f>IF(A25="","",[5]③リレー情報確認!$X$8)</f>
        <v/>
      </c>
      <c r="L25" s="186" t="str">
        <f t="shared" si="1"/>
        <v/>
      </c>
      <c r="M25" s="186" t="str">
        <f>IF(A25="","",[5]種目情報!$K$7)</f>
        <v/>
      </c>
    </row>
  </sheetData>
  <sheetProtection sheet="1" objects="1" scenarios="1"/>
  <phoneticPr fontId="3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注意事項</vt:lpstr>
      <vt:lpstr>①団体情報入力</vt:lpstr>
      <vt:lpstr>②選手情報入力</vt:lpstr>
      <vt:lpstr>　　　　　　</vt:lpstr>
      <vt:lpstr>③種目別人数</vt:lpstr>
      <vt:lpstr>　　　　　</vt:lpstr>
      <vt:lpstr>種目情報</vt:lpstr>
      <vt:lpstr>data_kyogisha</vt:lpstr>
      <vt:lpstr>data_team</vt:lpstr>
      <vt:lpstr>Sheet6</vt:lpstr>
      <vt:lpstr>③種目別人数!Print_Area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2015-03-01T13:15:28Z</cp:lastPrinted>
  <dcterms:created xsi:type="dcterms:W3CDTF">2013-01-03T14:12:28Z</dcterms:created>
  <dcterms:modified xsi:type="dcterms:W3CDTF">2018-07-06T05:00:30Z</dcterms:modified>
</cp:coreProperties>
</file>