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oya\Desktop\2019プレシーズンゲーム\"/>
    </mc:Choice>
  </mc:AlternateContent>
  <bookViews>
    <workbookView xWindow="315" yWindow="8775" windowWidth="19320" windowHeight="12915" tabRatio="780"/>
  </bookViews>
  <sheets>
    <sheet name="プレシーズンゲーム" sheetId="25" r:id="rId1"/>
    <sheet name="注意事項" sheetId="4" r:id="rId2"/>
    <sheet name="①団体情報入力" sheetId="7" r:id="rId3"/>
    <sheet name="②選手情報入力" sheetId="3" r:id="rId4"/>
    <sheet name="③リレー情報確認" sheetId="5" r:id="rId5"/>
    <sheet name="④種目別人数" sheetId="17" r:id="rId6"/>
    <sheet name="　　　　　" sheetId="14" r:id="rId7"/>
    <sheet name="種目情報" sheetId="18" r:id="rId8"/>
    <sheet name="data_kyogisha" sheetId="2" r:id="rId9"/>
    <sheet name="data_team" sheetId="19" r:id="rId10"/>
    <sheet name="Sheet6" sheetId="23" r:id="rId11"/>
    <sheet name="Sheet1" sheetId="24" r:id="rId12"/>
  </sheets>
  <externalReferences>
    <externalReference r:id="rId13"/>
    <externalReference r:id="rId14"/>
    <externalReference r:id="rId15"/>
    <externalReference r:id="rId16"/>
  </externalReferences>
  <definedNames>
    <definedName name="otoko" localSheetId="0">[1]一覧表!#REF!</definedName>
    <definedName name="otoko">[1]一覧表!#REF!</definedName>
    <definedName name="_xlnm.Print_Area" localSheetId="5">④種目別人数!$A$1:$H$14</definedName>
    <definedName name="_xlnm.Print_Area" localSheetId="0">プレシーズンゲーム!$A$1:$H$77</definedName>
    <definedName name="sin" localSheetId="0">[1]一覧表!#REF!</definedName>
    <definedName name="sin">[1]一覧表!#REF!</definedName>
    <definedName name="X" localSheetId="0">[1]一覧表!#REF!</definedName>
    <definedName name="X">[1]一覧表!#REF!</definedName>
    <definedName name="おもて" localSheetId="0">[1]一覧表!#REF!</definedName>
    <definedName name="おもて">[1]一覧表!#REF!</definedName>
    <definedName name="リレー" localSheetId="0">[1]一覧表!#REF!</definedName>
    <definedName name="リレー">[2]一覧表!$R$13</definedName>
    <definedName name="学年">[3]個人表!$U$7:$U$12</definedName>
    <definedName name="女子種目">[4]一覧表!$U$13:$U$28</definedName>
    <definedName name="小" localSheetId="0">[1]一覧表!#REF!</definedName>
    <definedName name="小">[1]一覧表!#REF!</definedName>
    <definedName name="小リレー" localSheetId="0">[1]一覧表!#REF!</definedName>
    <definedName name="小リレー">[1]一覧表!#REF!</definedName>
    <definedName name="小学校" localSheetId="0">[1]一覧表!#REF!</definedName>
    <definedName name="小学校">[1]一覧表!#REF!</definedName>
    <definedName name="小学生" localSheetId="0">[1]一覧表!#REF!</definedName>
    <definedName name="小学生">[1]一覧表!#REF!</definedName>
    <definedName name="性別" localSheetId="0">[1]一覧表!#REF!</definedName>
    <definedName name="性別">[2]一覧表!$S$13:$S$14</definedName>
    <definedName name="団体カテゴリー" localSheetId="0">[1]一覧表!#REF!</definedName>
    <definedName name="団体カテゴリー">[1]一覧表!#REF!</definedName>
    <definedName name="団体申し込み" localSheetId="0">[1]一覧表!#REF!</definedName>
    <definedName name="団体申し込み">[1]一覧表!#REF!</definedName>
    <definedName name="男子種目">[2]一覧表!$T$13:$T$32</definedName>
    <definedName name="男種目">[4]一覧表!$T$13:$T$32</definedName>
    <definedName name="男女">[3]個人表!$V$5:$V$6</definedName>
  </definedNames>
  <calcPr calcId="152511"/>
</workbook>
</file>

<file path=xl/calcChain.xml><?xml version="1.0" encoding="utf-8"?>
<calcChain xmlns="http://schemas.openxmlformats.org/spreadsheetml/2006/main">
  <c r="D6" i="17" l="1"/>
  <c r="B6" i="17"/>
  <c r="C5" i="17"/>
  <c r="C10" i="17" l="1"/>
  <c r="Z13" i="3" l="1"/>
  <c r="Z14" i="3"/>
  <c r="Z15" i="3"/>
  <c r="Z16" i="3"/>
  <c r="Z17" i="3"/>
  <c r="Z18" i="3"/>
  <c r="Z19" i="3"/>
  <c r="Z20" i="3"/>
  <c r="Z21" i="3"/>
  <c r="Y13" i="3"/>
  <c r="Y14" i="3"/>
  <c r="Y15" i="3"/>
  <c r="Y16" i="3"/>
  <c r="Y17" i="3"/>
  <c r="Y18" i="3"/>
  <c r="Y19" i="3"/>
  <c r="Y20" i="3"/>
  <c r="Y21" i="3"/>
  <c r="Y22" i="3"/>
  <c r="Y23" i="3"/>
  <c r="Y24" i="3"/>
  <c r="F409" i="23" l="1"/>
  <c r="F404" i="23"/>
  <c r="F405" i="23"/>
  <c r="F406" i="23"/>
  <c r="F407" i="23"/>
  <c r="F408" i="23"/>
  <c r="F313" i="23"/>
  <c r="F314" i="23"/>
  <c r="F315" i="23"/>
  <c r="F316" i="23"/>
  <c r="F317" i="23"/>
  <c r="F318" i="23"/>
  <c r="F319" i="23"/>
  <c r="F320" i="23"/>
  <c r="F321" i="23"/>
  <c r="F322" i="23"/>
  <c r="F323" i="23"/>
  <c r="F324" i="23"/>
  <c r="F325" i="23"/>
  <c r="F326" i="23"/>
  <c r="F327" i="23"/>
  <c r="F328" i="23"/>
  <c r="F329" i="23"/>
  <c r="F330" i="23"/>
  <c r="F331" i="23"/>
  <c r="F332" i="23"/>
  <c r="F333" i="23"/>
  <c r="F334" i="23"/>
  <c r="F335" i="23"/>
  <c r="F336" i="23"/>
  <c r="F337" i="23"/>
  <c r="F338" i="23"/>
  <c r="F339" i="23"/>
  <c r="F340" i="23"/>
  <c r="F341" i="23"/>
  <c r="F342" i="23"/>
  <c r="F343" i="23"/>
  <c r="F344" i="23"/>
  <c r="F345" i="23"/>
  <c r="F346" i="23"/>
  <c r="F347" i="23"/>
  <c r="F348" i="23"/>
  <c r="F349" i="23"/>
  <c r="F350" i="23"/>
  <c r="F351" i="23"/>
  <c r="F352" i="23"/>
  <c r="F353" i="23"/>
  <c r="F354" i="23"/>
  <c r="F355" i="23"/>
  <c r="F356" i="23"/>
  <c r="F357" i="23"/>
  <c r="F358" i="23"/>
  <c r="F359" i="23"/>
  <c r="F360" i="23"/>
  <c r="F361" i="23"/>
  <c r="F362" i="23"/>
  <c r="F363" i="23"/>
  <c r="F364" i="23"/>
  <c r="F365" i="23"/>
  <c r="F366" i="23"/>
  <c r="F367" i="23"/>
  <c r="F368" i="23"/>
  <c r="F369" i="23"/>
  <c r="F370" i="23"/>
  <c r="F371" i="23"/>
  <c r="F372" i="23"/>
  <c r="F373" i="23"/>
  <c r="F374" i="23"/>
  <c r="F375" i="23"/>
  <c r="F376" i="23"/>
  <c r="F377" i="23"/>
  <c r="F378" i="23"/>
  <c r="F379" i="23"/>
  <c r="F380" i="23"/>
  <c r="F381" i="23"/>
  <c r="F382" i="23"/>
  <c r="F383" i="23"/>
  <c r="F384" i="23"/>
  <c r="F385" i="23"/>
  <c r="F386" i="23"/>
  <c r="F387" i="23"/>
  <c r="F388" i="23"/>
  <c r="F389" i="23"/>
  <c r="F390" i="23"/>
  <c r="F391" i="23"/>
  <c r="F392" i="23"/>
  <c r="F393" i="23"/>
  <c r="F394" i="23"/>
  <c r="F395" i="23"/>
  <c r="F396" i="23"/>
  <c r="F397" i="23"/>
  <c r="F398" i="23"/>
  <c r="F399" i="23"/>
  <c r="F400" i="23"/>
  <c r="F401" i="23"/>
  <c r="F402" i="23"/>
  <c r="F403" i="23"/>
  <c r="F213" i="23" l="1"/>
  <c r="F214" i="23"/>
  <c r="F215" i="23"/>
  <c r="F216" i="23"/>
  <c r="F217" i="23"/>
  <c r="F218" i="23"/>
  <c r="F219" i="23"/>
  <c r="F220" i="23"/>
  <c r="F221" i="23"/>
  <c r="F222" i="23"/>
  <c r="F223" i="23"/>
  <c r="F224" i="23"/>
  <c r="F225" i="23"/>
  <c r="F226" i="23"/>
  <c r="F227" i="23"/>
  <c r="F228" i="23"/>
  <c r="F229" i="23"/>
  <c r="F230" i="23"/>
  <c r="F231" i="23"/>
  <c r="F232" i="23"/>
  <c r="F233" i="23"/>
  <c r="F234" i="23"/>
  <c r="F235" i="23"/>
  <c r="F236" i="23"/>
  <c r="F237" i="23"/>
  <c r="F238" i="23"/>
  <c r="F239" i="23"/>
  <c r="F240" i="23"/>
  <c r="F241" i="23"/>
  <c r="F242" i="23"/>
  <c r="F243" i="23"/>
  <c r="F244" i="23"/>
  <c r="F245" i="23"/>
  <c r="F246" i="23"/>
  <c r="F247" i="23"/>
  <c r="F248" i="23"/>
  <c r="F249" i="23"/>
  <c r="F250" i="23"/>
  <c r="F251" i="23"/>
  <c r="F252" i="23"/>
  <c r="F253" i="23"/>
  <c r="F254" i="23"/>
  <c r="F255" i="23"/>
  <c r="F256" i="23"/>
  <c r="F257" i="23"/>
  <c r="F258" i="23"/>
  <c r="F259" i="23"/>
  <c r="F260" i="23"/>
  <c r="F261" i="23"/>
  <c r="F262" i="23"/>
  <c r="F263" i="23"/>
  <c r="F264" i="23"/>
  <c r="F265" i="23"/>
  <c r="F266" i="23"/>
  <c r="F267" i="23"/>
  <c r="F268" i="23"/>
  <c r="F269" i="23"/>
  <c r="F270" i="23"/>
  <c r="F271" i="23"/>
  <c r="F272" i="23"/>
  <c r="F273" i="23"/>
  <c r="F274" i="23"/>
  <c r="F275" i="23"/>
  <c r="F276" i="23"/>
  <c r="F277" i="23"/>
  <c r="F278" i="23"/>
  <c r="F279" i="23"/>
  <c r="F280" i="23"/>
  <c r="F281" i="23"/>
  <c r="F282" i="23"/>
  <c r="F283" i="23"/>
  <c r="F284" i="23"/>
  <c r="F285" i="23"/>
  <c r="F286" i="23"/>
  <c r="F287" i="23"/>
  <c r="F288" i="23"/>
  <c r="F289" i="23"/>
  <c r="F290" i="23"/>
  <c r="F291" i="23"/>
  <c r="F292" i="23"/>
  <c r="F293" i="23"/>
  <c r="F294" i="23"/>
  <c r="F295" i="23"/>
  <c r="F296" i="23"/>
  <c r="F297" i="23"/>
  <c r="F298" i="23"/>
  <c r="F299" i="23"/>
  <c r="F300" i="23"/>
  <c r="F301" i="23"/>
  <c r="F302" i="23"/>
  <c r="F303" i="23"/>
  <c r="F304" i="23"/>
  <c r="F305" i="23"/>
  <c r="F306" i="23"/>
  <c r="F307" i="23"/>
  <c r="F308" i="23"/>
  <c r="F309" i="23"/>
  <c r="F310" i="23"/>
  <c r="F311" i="23"/>
  <c r="F312" i="23"/>
  <c r="F212" i="23"/>
  <c r="Z22" i="3" l="1"/>
  <c r="Z23" i="3"/>
  <c r="Z24" i="3"/>
  <c r="Y25" i="3"/>
  <c r="D10" i="4"/>
  <c r="D7" i="4"/>
  <c r="C4" i="4"/>
  <c r="C3" i="4"/>
  <c r="A3" i="2" l="1"/>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A80" i="24"/>
  <c r="A81" i="24"/>
  <c r="A82" i="24"/>
  <c r="A83" i="24"/>
  <c r="A84" i="24"/>
  <c r="A85" i="24"/>
  <c r="A86" i="24"/>
  <c r="A87" i="24"/>
  <c r="A88" i="24"/>
  <c r="A89" i="24"/>
  <c r="A90" i="24"/>
  <c r="A2" i="24"/>
  <c r="A3" i="24"/>
  <c r="A4" i="24"/>
  <c r="A5" i="24"/>
  <c r="A6" i="24"/>
  <c r="A7" i="24"/>
  <c r="A8" i="24"/>
  <c r="A9" i="24"/>
  <c r="A10" i="24"/>
  <c r="A11" i="24"/>
  <c r="A12" i="24"/>
  <c r="A13" i="24"/>
  <c r="A14" i="24"/>
  <c r="A15" i="24"/>
  <c r="A16" i="24"/>
  <c r="A17" i="24"/>
  <c r="A18" i="24"/>
  <c r="A19" i="24"/>
  <c r="A20" i="24"/>
  <c r="A21" i="24"/>
  <c r="A22" i="24"/>
  <c r="A23" i="24"/>
  <c r="A24" i="24"/>
  <c r="A25" i="24"/>
  <c r="A26" i="24"/>
  <c r="A27" i="24"/>
  <c r="A1" i="24"/>
  <c r="B3" i="2" l="1"/>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Y3" i="2"/>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U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C6" i="7"/>
  <c r="C4" i="7"/>
  <c r="B12" i="3" l="1"/>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1" i="3"/>
  <c r="C5" i="7" l="1"/>
  <c r="N2" i="7"/>
  <c r="N3" i="7" l="1"/>
  <c r="O3" i="7"/>
  <c r="N4" i="7" s="1"/>
  <c r="AU12" i="3"/>
  <c r="AU13"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U11" i="3"/>
  <c r="AQ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1" i="3"/>
  <c r="AO11" i="3"/>
  <c r="AQ12" i="3"/>
  <c r="AQ13"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D3" i="2"/>
  <c r="E3" i="2"/>
  <c r="G3" i="2" s="1"/>
  <c r="D4" i="2"/>
  <c r="E4" i="2"/>
  <c r="G4" i="2" s="1"/>
  <c r="D5" i="2"/>
  <c r="E5" i="2"/>
  <c r="G5" i="2" s="1"/>
  <c r="D6" i="2"/>
  <c r="E6" i="2"/>
  <c r="G6" i="2" s="1"/>
  <c r="D7" i="2"/>
  <c r="E7" i="2"/>
  <c r="G7" i="2" s="1"/>
  <c r="D8" i="2"/>
  <c r="E8" i="2"/>
  <c r="G8" i="2" s="1"/>
  <c r="D9" i="2"/>
  <c r="E9" i="2"/>
  <c r="G9" i="2" s="1"/>
  <c r="D10" i="2"/>
  <c r="E10" i="2"/>
  <c r="G10" i="2" s="1"/>
  <c r="D11" i="2"/>
  <c r="E11" i="2"/>
  <c r="G11" i="2" s="1"/>
  <c r="D12" i="2"/>
  <c r="E12" i="2"/>
  <c r="G12" i="2" s="1"/>
  <c r="D13" i="2"/>
  <c r="E13" i="2"/>
  <c r="G13" i="2" s="1"/>
  <c r="D14" i="2"/>
  <c r="E14" i="2"/>
  <c r="D15" i="2"/>
  <c r="E15" i="2"/>
  <c r="G15" i="2" s="1"/>
  <c r="D16" i="2"/>
  <c r="E16" i="2"/>
  <c r="D17" i="2"/>
  <c r="E17" i="2"/>
  <c r="G17" i="2" s="1"/>
  <c r="D18" i="2"/>
  <c r="E18" i="2"/>
  <c r="D19" i="2"/>
  <c r="E19" i="2"/>
  <c r="G19" i="2" s="1"/>
  <c r="D20" i="2"/>
  <c r="E20" i="2"/>
  <c r="D21" i="2"/>
  <c r="E21" i="2"/>
  <c r="G21" i="2" s="1"/>
  <c r="D22" i="2"/>
  <c r="E22" i="2"/>
  <c r="D23" i="2"/>
  <c r="E23" i="2"/>
  <c r="G23" i="2" s="1"/>
  <c r="D24" i="2"/>
  <c r="E24" i="2"/>
  <c r="D25" i="2"/>
  <c r="E25" i="2"/>
  <c r="G25" i="2" s="1"/>
  <c r="D26" i="2"/>
  <c r="E26" i="2"/>
  <c r="D27" i="2"/>
  <c r="E27" i="2"/>
  <c r="G27" i="2" s="1"/>
  <c r="D28" i="2"/>
  <c r="E28" i="2"/>
  <c r="D29" i="2"/>
  <c r="E29" i="2"/>
  <c r="G29" i="2" s="1"/>
  <c r="D30" i="2"/>
  <c r="E30" i="2"/>
  <c r="D31" i="2"/>
  <c r="E31" i="2"/>
  <c r="G31" i="2" s="1"/>
  <c r="D32" i="2"/>
  <c r="E32" i="2"/>
  <c r="D33" i="2"/>
  <c r="E33" i="2"/>
  <c r="G33" i="2" s="1"/>
  <c r="D34" i="2"/>
  <c r="E34" i="2"/>
  <c r="D35" i="2"/>
  <c r="E35" i="2"/>
  <c r="G35" i="2" s="1"/>
  <c r="D36" i="2"/>
  <c r="E36" i="2"/>
  <c r="D37" i="2"/>
  <c r="E37" i="2"/>
  <c r="G37" i="2" s="1"/>
  <c r="D38" i="2"/>
  <c r="E38" i="2"/>
  <c r="D39" i="2"/>
  <c r="E39" i="2"/>
  <c r="G39" i="2" s="1"/>
  <c r="D40" i="2"/>
  <c r="E40" i="2"/>
  <c r="D41" i="2"/>
  <c r="E41" i="2"/>
  <c r="G41" i="2" s="1"/>
  <c r="D42" i="2"/>
  <c r="E42" i="2"/>
  <c r="D43" i="2"/>
  <c r="E43" i="2"/>
  <c r="G43" i="2" s="1"/>
  <c r="D44" i="2"/>
  <c r="E44" i="2"/>
  <c r="D45" i="2"/>
  <c r="E45" i="2"/>
  <c r="G45" i="2" s="1"/>
  <c r="D46" i="2"/>
  <c r="E46" i="2"/>
  <c r="D47" i="2"/>
  <c r="E47" i="2"/>
  <c r="G47" i="2" s="1"/>
  <c r="D48" i="2"/>
  <c r="E48" i="2"/>
  <c r="D49" i="2"/>
  <c r="E49" i="2"/>
  <c r="G49" i="2" s="1"/>
  <c r="D50" i="2"/>
  <c r="E50" i="2"/>
  <c r="D51" i="2"/>
  <c r="E51" i="2"/>
  <c r="G51" i="2" s="1"/>
  <c r="D52" i="2"/>
  <c r="E52" i="2"/>
  <c r="D53" i="2"/>
  <c r="E53" i="2"/>
  <c r="G53" i="2" s="1"/>
  <c r="D54" i="2"/>
  <c r="E54" i="2"/>
  <c r="D55" i="2"/>
  <c r="E55" i="2"/>
  <c r="G55" i="2" s="1"/>
  <c r="D56" i="2"/>
  <c r="E56" i="2"/>
  <c r="D57" i="2"/>
  <c r="E57" i="2"/>
  <c r="G57" i="2" s="1"/>
  <c r="D58" i="2"/>
  <c r="E58" i="2"/>
  <c r="D59" i="2"/>
  <c r="E59" i="2"/>
  <c r="G59" i="2" s="1"/>
  <c r="D60" i="2"/>
  <c r="E60" i="2"/>
  <c r="D61" i="2"/>
  <c r="E61" i="2"/>
  <c r="G61" i="2" s="1"/>
  <c r="D62" i="2"/>
  <c r="E62" i="2"/>
  <c r="D63" i="2"/>
  <c r="E63" i="2"/>
  <c r="G63" i="2" s="1"/>
  <c r="D64" i="2"/>
  <c r="E64" i="2"/>
  <c r="D65" i="2"/>
  <c r="E65" i="2"/>
  <c r="G65" i="2" s="1"/>
  <c r="D66" i="2"/>
  <c r="E66" i="2"/>
  <c r="D67" i="2"/>
  <c r="E67" i="2"/>
  <c r="G67" i="2" s="1"/>
  <c r="D68" i="2"/>
  <c r="E68" i="2"/>
  <c r="D69" i="2"/>
  <c r="E69" i="2"/>
  <c r="G69" i="2" s="1"/>
  <c r="D70" i="2"/>
  <c r="E70" i="2"/>
  <c r="D71" i="2"/>
  <c r="E71" i="2"/>
  <c r="G71" i="2" s="1"/>
  <c r="D72" i="2"/>
  <c r="E72" i="2"/>
  <c r="D73" i="2"/>
  <c r="E73" i="2"/>
  <c r="G73" i="2" s="1"/>
  <c r="D74" i="2"/>
  <c r="E74" i="2"/>
  <c r="D75" i="2"/>
  <c r="E75" i="2"/>
  <c r="G75" i="2" s="1"/>
  <c r="D76" i="2"/>
  <c r="E76" i="2"/>
  <c r="D77" i="2"/>
  <c r="E77" i="2"/>
  <c r="G77" i="2" s="1"/>
  <c r="D78" i="2"/>
  <c r="E78" i="2"/>
  <c r="D79" i="2"/>
  <c r="E79" i="2"/>
  <c r="G79" i="2" s="1"/>
  <c r="D80" i="2"/>
  <c r="E80" i="2"/>
  <c r="D81" i="2"/>
  <c r="E81" i="2"/>
  <c r="G81" i="2" s="1"/>
  <c r="D82" i="2"/>
  <c r="E82" i="2"/>
  <c r="D83" i="2"/>
  <c r="E83" i="2"/>
  <c r="G83" i="2" s="1"/>
  <c r="D84" i="2"/>
  <c r="E84" i="2"/>
  <c r="D85" i="2"/>
  <c r="E85" i="2"/>
  <c r="G85" i="2" s="1"/>
  <c r="D86" i="2"/>
  <c r="E86" i="2"/>
  <c r="D87" i="2"/>
  <c r="E87" i="2"/>
  <c r="G87" i="2" s="1"/>
  <c r="D88" i="2"/>
  <c r="E88" i="2"/>
  <c r="D89" i="2"/>
  <c r="E89" i="2"/>
  <c r="G89" i="2" s="1"/>
  <c r="D90" i="2"/>
  <c r="E90" i="2"/>
  <c r="D91" i="2"/>
  <c r="E91" i="2"/>
  <c r="G91" i="2" s="1"/>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E2" i="2"/>
  <c r="D2" i="2"/>
  <c r="G2" i="2" l="1"/>
  <c r="A2" i="2"/>
  <c r="B2" i="2"/>
  <c r="Y2" i="2"/>
  <c r="Q2" i="2"/>
  <c r="U2" i="2"/>
  <c r="O4" i="7"/>
  <c r="G90" i="2"/>
  <c r="G88" i="2"/>
  <c r="G86" i="2"/>
  <c r="G84" i="2"/>
  <c r="G82" i="2"/>
  <c r="G80" i="2"/>
  <c r="G78" i="2"/>
  <c r="G76" i="2"/>
  <c r="G74" i="2"/>
  <c r="G72" i="2"/>
  <c r="G70" i="2"/>
  <c r="G68" i="2"/>
  <c r="G66" i="2"/>
  <c r="G64" i="2"/>
  <c r="G62" i="2"/>
  <c r="G60" i="2"/>
  <c r="G58" i="2"/>
  <c r="G56" i="2"/>
  <c r="G54" i="2"/>
  <c r="G52" i="2"/>
  <c r="G50" i="2"/>
  <c r="G48" i="2"/>
  <c r="G46" i="2"/>
  <c r="G44" i="2"/>
  <c r="G42" i="2"/>
  <c r="G40" i="2"/>
  <c r="G38" i="2"/>
  <c r="G36" i="2"/>
  <c r="G34" i="2"/>
  <c r="G32" i="2"/>
  <c r="G30" i="2"/>
  <c r="G28" i="2"/>
  <c r="G26" i="2"/>
  <c r="G24" i="2"/>
  <c r="G22" i="2"/>
  <c r="G20" i="2"/>
  <c r="G18" i="2"/>
  <c r="G16" i="2"/>
  <c r="G14" i="2"/>
  <c r="AU10" i="3"/>
  <c r="AS10" i="3"/>
  <c r="AQ10" i="3"/>
  <c r="AO10" i="3"/>
  <c r="O5" i="7" l="1"/>
  <c r="N5" i="7"/>
  <c r="AP11" i="3"/>
  <c r="AM13" i="3"/>
  <c r="AM14" i="3"/>
  <c r="AM15" i="3"/>
  <c r="AM23" i="3"/>
  <c r="AM24" i="3"/>
  <c r="AM25" i="3"/>
  <c r="AM26" i="3"/>
  <c r="AM27" i="3"/>
  <c r="AM28" i="3"/>
  <c r="AM29" i="3"/>
  <c r="AM30" i="3"/>
  <c r="AM31" i="3"/>
  <c r="AM32" i="3"/>
  <c r="AM34" i="3"/>
  <c r="AM35" i="3"/>
  <c r="AM36" i="3"/>
  <c r="AM37" i="3"/>
  <c r="AM38" i="3"/>
  <c r="AM39" i="3"/>
  <c r="AM40" i="3"/>
  <c r="AM42" i="3"/>
  <c r="AM43" i="3"/>
  <c r="AM44" i="3"/>
  <c r="AM45" i="3"/>
  <c r="AM46" i="3"/>
  <c r="AM47" i="3"/>
  <c r="AM48" i="3"/>
  <c r="AM50" i="3"/>
  <c r="AM51" i="3"/>
  <c r="AM52" i="3"/>
  <c r="AM53" i="3"/>
  <c r="AM54" i="3"/>
  <c r="AM55" i="3"/>
  <c r="AM56" i="3"/>
  <c r="AM58" i="3"/>
  <c r="AM59" i="3"/>
  <c r="AM60" i="3"/>
  <c r="AM61" i="3"/>
  <c r="AM62" i="3"/>
  <c r="AM63" i="3"/>
  <c r="AM64" i="3"/>
  <c r="AM66" i="3"/>
  <c r="AM67" i="3"/>
  <c r="AM68" i="3"/>
  <c r="AM69" i="3"/>
  <c r="AM70" i="3"/>
  <c r="AM71" i="3"/>
  <c r="AM72" i="3"/>
  <c r="AM74" i="3"/>
  <c r="AM75" i="3"/>
  <c r="AM76" i="3"/>
  <c r="AM77" i="3"/>
  <c r="AM78" i="3"/>
  <c r="AM79" i="3"/>
  <c r="AM80" i="3"/>
  <c r="AM82" i="3"/>
  <c r="AM83" i="3"/>
  <c r="AM84" i="3"/>
  <c r="AM85" i="3"/>
  <c r="AM86" i="3"/>
  <c r="AM87" i="3"/>
  <c r="AM88" i="3"/>
  <c r="AM90" i="3"/>
  <c r="AM91" i="3"/>
  <c r="AM92" i="3"/>
  <c r="AM93" i="3"/>
  <c r="AM94" i="3"/>
  <c r="AM95" i="3"/>
  <c r="AM96" i="3"/>
  <c r="AM98" i="3"/>
  <c r="AM99" i="3"/>
  <c r="AM100"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H100" i="3"/>
  <c r="AH12" i="3"/>
  <c r="AH13" i="3"/>
  <c r="AH14" i="3"/>
  <c r="AH16" i="3"/>
  <c r="AH17" i="3"/>
  <c r="AB12" i="3"/>
  <c r="AB14" i="3"/>
  <c r="AB15"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1" i="3"/>
  <c r="F4" i="2"/>
  <c r="H4" i="2" s="1"/>
  <c r="I4" i="2"/>
  <c r="AG13" i="3" s="1"/>
  <c r="J4" i="2"/>
  <c r="M4" i="2"/>
  <c r="O4" i="2"/>
  <c r="P4" i="2"/>
  <c r="R4" i="2"/>
  <c r="S4" i="2"/>
  <c r="T4" i="2"/>
  <c r="V4" i="2"/>
  <c r="W4" i="2"/>
  <c r="X4" i="2"/>
  <c r="Z4" i="2"/>
  <c r="AA4" i="2"/>
  <c r="AB4" i="2"/>
  <c r="AC4" i="2"/>
  <c r="AD4" i="2"/>
  <c r="AE4" i="2"/>
  <c r="AF4" i="2"/>
  <c r="AG4" i="2"/>
  <c r="AH4" i="2"/>
  <c r="F6" i="2"/>
  <c r="H6" i="2" s="1"/>
  <c r="I6" i="2"/>
  <c r="AG15" i="3" s="1"/>
  <c r="J6" i="2"/>
  <c r="M6" i="2"/>
  <c r="O6" i="2"/>
  <c r="P6" i="2"/>
  <c r="R6" i="2"/>
  <c r="S6" i="2"/>
  <c r="T6" i="2"/>
  <c r="V6" i="2"/>
  <c r="W6" i="2"/>
  <c r="X6" i="2"/>
  <c r="Z6" i="2"/>
  <c r="AA6" i="2"/>
  <c r="AD6" i="2"/>
  <c r="AF6" i="2"/>
  <c r="AG6" i="2"/>
  <c r="AH6" i="2"/>
  <c r="F8" i="2"/>
  <c r="H8" i="2" s="1"/>
  <c r="I8" i="2"/>
  <c r="AM17" i="3" s="1"/>
  <c r="J8" i="2"/>
  <c r="M8" i="2"/>
  <c r="O8" i="2"/>
  <c r="P8" i="2"/>
  <c r="S8" i="2"/>
  <c r="T8" i="2"/>
  <c r="V8" i="2"/>
  <c r="W8" i="2"/>
  <c r="X8" i="2"/>
  <c r="Z8" i="2"/>
  <c r="AA8" i="2"/>
  <c r="AD8" i="2"/>
  <c r="AE8" i="2"/>
  <c r="AH8" i="2"/>
  <c r="T9" i="2"/>
  <c r="F10" i="2"/>
  <c r="H10" i="2" s="1"/>
  <c r="I10" i="2"/>
  <c r="AM19" i="3" s="1"/>
  <c r="J10" i="2"/>
  <c r="M10" i="2"/>
  <c r="O10" i="2"/>
  <c r="P10" i="2"/>
  <c r="S10" i="2"/>
  <c r="T10" i="2"/>
  <c r="V10" i="2"/>
  <c r="W10" i="2"/>
  <c r="X10" i="2"/>
  <c r="Z10" i="2"/>
  <c r="AA10" i="2"/>
  <c r="AB10" i="2"/>
  <c r="AD10" i="2"/>
  <c r="AE10" i="2"/>
  <c r="AF10" i="2"/>
  <c r="AH10" i="2"/>
  <c r="F11" i="2"/>
  <c r="F12" i="2"/>
  <c r="H12" i="2" s="1"/>
  <c r="I12" i="2"/>
  <c r="AM21" i="3" s="1"/>
  <c r="J12" i="2"/>
  <c r="M12" i="2"/>
  <c r="O12" i="2"/>
  <c r="P12" i="2"/>
  <c r="R12" i="2"/>
  <c r="S12" i="2"/>
  <c r="T12" i="2"/>
  <c r="V12" i="2"/>
  <c r="W12" i="2"/>
  <c r="X12" i="2"/>
  <c r="Z12" i="2"/>
  <c r="AA12" i="2"/>
  <c r="AB12" i="2"/>
  <c r="AC12" i="2"/>
  <c r="AD12" i="2"/>
  <c r="AE12" i="2"/>
  <c r="AF12" i="2"/>
  <c r="AG12" i="2"/>
  <c r="AH12" i="2"/>
  <c r="V13" i="2"/>
  <c r="F14" i="2"/>
  <c r="H14" i="2"/>
  <c r="I14" i="2"/>
  <c r="J14" i="2"/>
  <c r="M14" i="2"/>
  <c r="O14" i="2"/>
  <c r="P14" i="2"/>
  <c r="R14" i="2"/>
  <c r="S14" i="2"/>
  <c r="T14" i="2"/>
  <c r="V14" i="2"/>
  <c r="W14" i="2"/>
  <c r="X14" i="2"/>
  <c r="Z14" i="2"/>
  <c r="AA14" i="2"/>
  <c r="AB14" i="2"/>
  <c r="AC14" i="2"/>
  <c r="AD14" i="2"/>
  <c r="AE14" i="2"/>
  <c r="AF14" i="2"/>
  <c r="AG14" i="2"/>
  <c r="AH14" i="2"/>
  <c r="H15" i="2"/>
  <c r="AG15" i="2"/>
  <c r="F16" i="2"/>
  <c r="H16" i="2"/>
  <c r="I16" i="2"/>
  <c r="J16" i="2"/>
  <c r="M16" i="2"/>
  <c r="O16" i="2"/>
  <c r="P16" i="2"/>
  <c r="R16" i="2"/>
  <c r="S16" i="2"/>
  <c r="T16" i="2"/>
  <c r="V16" i="2"/>
  <c r="W16" i="2"/>
  <c r="X16" i="2"/>
  <c r="Z16" i="2"/>
  <c r="AA16" i="2"/>
  <c r="AB16" i="2"/>
  <c r="AC16" i="2"/>
  <c r="AD16" i="2"/>
  <c r="AE16" i="2"/>
  <c r="AF16" i="2"/>
  <c r="AG16" i="2"/>
  <c r="AH16" i="2"/>
  <c r="J17" i="2"/>
  <c r="P17" i="2"/>
  <c r="T17" i="2"/>
  <c r="AB17" i="2"/>
  <c r="AF17" i="2"/>
  <c r="F18" i="2"/>
  <c r="H18" i="2"/>
  <c r="I18" i="2"/>
  <c r="J18" i="2"/>
  <c r="M18" i="2"/>
  <c r="O18" i="2"/>
  <c r="P18" i="2"/>
  <c r="R18" i="2"/>
  <c r="S18" i="2"/>
  <c r="T18" i="2"/>
  <c r="V18" i="2"/>
  <c r="W18" i="2"/>
  <c r="X18" i="2"/>
  <c r="Z18" i="2"/>
  <c r="AA18" i="2"/>
  <c r="AB18" i="2"/>
  <c r="AC18" i="2"/>
  <c r="AD18" i="2"/>
  <c r="AE18" i="2"/>
  <c r="AF18" i="2"/>
  <c r="AG18" i="2"/>
  <c r="AH18" i="2"/>
  <c r="F19" i="2"/>
  <c r="O19" i="2"/>
  <c r="S19" i="2"/>
  <c r="W19" i="2"/>
  <c r="AE19" i="2"/>
  <c r="F20" i="2"/>
  <c r="H20" i="2"/>
  <c r="I20" i="2"/>
  <c r="J20" i="2"/>
  <c r="M20" i="2"/>
  <c r="O20" i="2"/>
  <c r="P20" i="2"/>
  <c r="R20" i="2"/>
  <c r="S20" i="2"/>
  <c r="T20" i="2"/>
  <c r="V20" i="2"/>
  <c r="W20" i="2"/>
  <c r="X20" i="2"/>
  <c r="Z20" i="2"/>
  <c r="AA20" i="2"/>
  <c r="AB20" i="2"/>
  <c r="AC20" i="2"/>
  <c r="AD20" i="2"/>
  <c r="AE20" i="2"/>
  <c r="AF20" i="2"/>
  <c r="AG20" i="2"/>
  <c r="AH20" i="2"/>
  <c r="M21" i="2"/>
  <c r="R21" i="2"/>
  <c r="V21" i="2"/>
  <c r="AD21" i="2"/>
  <c r="AH21" i="2"/>
  <c r="F22" i="2"/>
  <c r="H22" i="2"/>
  <c r="I22" i="2"/>
  <c r="J22" i="2"/>
  <c r="M22" i="2"/>
  <c r="O22" i="2"/>
  <c r="P22" i="2"/>
  <c r="R22" i="2"/>
  <c r="S22" i="2"/>
  <c r="T22" i="2"/>
  <c r="V22" i="2"/>
  <c r="W22" i="2"/>
  <c r="X22" i="2"/>
  <c r="Z22" i="2"/>
  <c r="AA22" i="2"/>
  <c r="AB22" i="2"/>
  <c r="AC22" i="2"/>
  <c r="AD22" i="2"/>
  <c r="AE22" i="2"/>
  <c r="AF22" i="2"/>
  <c r="AG22" i="2"/>
  <c r="AH22" i="2"/>
  <c r="H23" i="2"/>
  <c r="AC23" i="2"/>
  <c r="AG23" i="2"/>
  <c r="F24" i="2"/>
  <c r="H24" i="2"/>
  <c r="I24" i="2"/>
  <c r="J24" i="2"/>
  <c r="M24" i="2"/>
  <c r="O24" i="2"/>
  <c r="P24" i="2"/>
  <c r="R24" i="2"/>
  <c r="S24" i="2"/>
  <c r="T24" i="2"/>
  <c r="V24" i="2"/>
  <c r="W24" i="2"/>
  <c r="X24" i="2"/>
  <c r="Z24" i="2"/>
  <c r="AA24" i="2"/>
  <c r="AB24" i="2"/>
  <c r="AC24" i="2"/>
  <c r="AD24" i="2"/>
  <c r="AE24" i="2"/>
  <c r="AF24" i="2"/>
  <c r="AG24" i="2"/>
  <c r="AH24" i="2"/>
  <c r="J25" i="2"/>
  <c r="P25" i="2"/>
  <c r="T25" i="2"/>
  <c r="AB25" i="2"/>
  <c r="AF25" i="2"/>
  <c r="F26" i="2"/>
  <c r="H26" i="2"/>
  <c r="I26" i="2"/>
  <c r="J26" i="2"/>
  <c r="M26" i="2"/>
  <c r="O26" i="2"/>
  <c r="P26" i="2"/>
  <c r="R26" i="2"/>
  <c r="S26" i="2"/>
  <c r="T26" i="2"/>
  <c r="V26" i="2"/>
  <c r="W26" i="2"/>
  <c r="X26" i="2"/>
  <c r="Z26" i="2"/>
  <c r="AA26" i="2"/>
  <c r="AB26" i="2"/>
  <c r="AC26" i="2"/>
  <c r="AD26" i="2"/>
  <c r="AE26" i="2"/>
  <c r="AF26" i="2"/>
  <c r="AG26" i="2"/>
  <c r="AH26" i="2"/>
  <c r="F27" i="2"/>
  <c r="O27" i="2"/>
  <c r="S27" i="2"/>
  <c r="W27" i="2"/>
  <c r="AA27" i="2"/>
  <c r="AE27" i="2"/>
  <c r="F28" i="2"/>
  <c r="H28" i="2"/>
  <c r="I28" i="2"/>
  <c r="J28" i="2"/>
  <c r="M28" i="2"/>
  <c r="O28" i="2"/>
  <c r="P28" i="2"/>
  <c r="R28" i="2"/>
  <c r="S28" i="2"/>
  <c r="T28" i="2"/>
  <c r="V28" i="2"/>
  <c r="W28" i="2"/>
  <c r="X28" i="2"/>
  <c r="Z28" i="2"/>
  <c r="AA28" i="2"/>
  <c r="AB28" i="2"/>
  <c r="AC28" i="2"/>
  <c r="AD28" i="2"/>
  <c r="AE28" i="2"/>
  <c r="AF28" i="2"/>
  <c r="AG28" i="2"/>
  <c r="AH28" i="2"/>
  <c r="H29" i="2"/>
  <c r="M29" i="2"/>
  <c r="R29" i="2"/>
  <c r="V29" i="2"/>
  <c r="Z29" i="2"/>
  <c r="AD29" i="2"/>
  <c r="AH29" i="2"/>
  <c r="F30" i="2"/>
  <c r="H30" i="2"/>
  <c r="I30" i="2"/>
  <c r="J30" i="2"/>
  <c r="M30" i="2"/>
  <c r="O30" i="2"/>
  <c r="P30" i="2"/>
  <c r="R30" i="2"/>
  <c r="S30" i="2"/>
  <c r="T30" i="2"/>
  <c r="V30" i="2"/>
  <c r="W30" i="2"/>
  <c r="X30" i="2"/>
  <c r="Z30" i="2"/>
  <c r="AA30" i="2"/>
  <c r="AB30" i="2"/>
  <c r="AC30" i="2"/>
  <c r="AD30" i="2"/>
  <c r="AE30" i="2"/>
  <c r="AF30" i="2"/>
  <c r="AG30" i="2"/>
  <c r="AH30" i="2"/>
  <c r="F31" i="2"/>
  <c r="H31" i="2"/>
  <c r="J31" i="2"/>
  <c r="O31" i="2"/>
  <c r="P31" i="2"/>
  <c r="S31" i="2"/>
  <c r="T31" i="2"/>
  <c r="V31" i="2"/>
  <c r="W31" i="2"/>
  <c r="X31" i="2"/>
  <c r="Z31" i="2"/>
  <c r="AA31" i="2"/>
  <c r="AB31" i="2"/>
  <c r="AC31" i="2"/>
  <c r="AD31" i="2"/>
  <c r="AE31" i="2"/>
  <c r="AF31" i="2"/>
  <c r="AG31" i="2"/>
  <c r="AH31" i="2"/>
  <c r="F32" i="2"/>
  <c r="H32" i="2"/>
  <c r="I32" i="2"/>
  <c r="J32" i="2"/>
  <c r="M32" i="2"/>
  <c r="O32" i="2"/>
  <c r="P32" i="2"/>
  <c r="R32" i="2"/>
  <c r="S32" i="2"/>
  <c r="T32" i="2"/>
  <c r="V32" i="2"/>
  <c r="W32" i="2"/>
  <c r="X32" i="2"/>
  <c r="Z32" i="2"/>
  <c r="AA32" i="2"/>
  <c r="AB32" i="2"/>
  <c r="AC32" i="2"/>
  <c r="AD32" i="2"/>
  <c r="AE32" i="2"/>
  <c r="AF32" i="2"/>
  <c r="AG32" i="2"/>
  <c r="AH32" i="2"/>
  <c r="F33" i="2"/>
  <c r="H33" i="2"/>
  <c r="I33" i="2"/>
  <c r="J33" i="2"/>
  <c r="M33" i="2"/>
  <c r="O33" i="2"/>
  <c r="P33" i="2"/>
  <c r="R33" i="2"/>
  <c r="S33" i="2"/>
  <c r="T33" i="2"/>
  <c r="V33" i="2"/>
  <c r="W33" i="2"/>
  <c r="X33" i="2"/>
  <c r="Z33" i="2"/>
  <c r="AA33" i="2"/>
  <c r="AB33" i="2"/>
  <c r="AC33" i="2"/>
  <c r="AD33" i="2"/>
  <c r="AE33" i="2"/>
  <c r="AF33" i="2"/>
  <c r="AG33" i="2"/>
  <c r="AH33" i="2"/>
  <c r="F34" i="2"/>
  <c r="H34" i="2"/>
  <c r="I34" i="2"/>
  <c r="J34" i="2"/>
  <c r="M34" i="2"/>
  <c r="O34" i="2"/>
  <c r="P34" i="2"/>
  <c r="R34" i="2"/>
  <c r="S34" i="2"/>
  <c r="T34" i="2"/>
  <c r="V34" i="2"/>
  <c r="W34" i="2"/>
  <c r="X34" i="2"/>
  <c r="Z34" i="2"/>
  <c r="AA34" i="2"/>
  <c r="AB34" i="2"/>
  <c r="AC34" i="2"/>
  <c r="AD34" i="2"/>
  <c r="AE34" i="2"/>
  <c r="AF34" i="2"/>
  <c r="AG34" i="2"/>
  <c r="AH34" i="2"/>
  <c r="F35" i="2"/>
  <c r="H35" i="2"/>
  <c r="I35" i="2"/>
  <c r="J35" i="2"/>
  <c r="M35" i="2"/>
  <c r="O35" i="2"/>
  <c r="P35" i="2"/>
  <c r="R35" i="2"/>
  <c r="S35" i="2"/>
  <c r="T35" i="2"/>
  <c r="V35" i="2"/>
  <c r="W35" i="2"/>
  <c r="X35" i="2"/>
  <c r="Z35" i="2"/>
  <c r="AA35" i="2"/>
  <c r="AB35" i="2"/>
  <c r="AC35" i="2"/>
  <c r="AD35" i="2"/>
  <c r="AE35" i="2"/>
  <c r="AF35" i="2"/>
  <c r="AG35" i="2"/>
  <c r="AH35" i="2"/>
  <c r="F36" i="2"/>
  <c r="H36" i="2"/>
  <c r="I36" i="2"/>
  <c r="J36" i="2"/>
  <c r="M36" i="2"/>
  <c r="O36" i="2"/>
  <c r="P36" i="2"/>
  <c r="R36" i="2"/>
  <c r="S36" i="2"/>
  <c r="T36" i="2"/>
  <c r="V36" i="2"/>
  <c r="W36" i="2"/>
  <c r="X36" i="2"/>
  <c r="Z36" i="2"/>
  <c r="AA36" i="2"/>
  <c r="AB36" i="2"/>
  <c r="AC36" i="2"/>
  <c r="AD36" i="2"/>
  <c r="AE36" i="2"/>
  <c r="AF36" i="2"/>
  <c r="AG36" i="2"/>
  <c r="AH36" i="2"/>
  <c r="F37" i="2"/>
  <c r="H37" i="2"/>
  <c r="I37" i="2"/>
  <c r="J37" i="2"/>
  <c r="M37" i="2"/>
  <c r="O37" i="2"/>
  <c r="P37" i="2"/>
  <c r="R37" i="2"/>
  <c r="S37" i="2"/>
  <c r="T37" i="2"/>
  <c r="V37" i="2"/>
  <c r="W37" i="2"/>
  <c r="X37" i="2"/>
  <c r="Z37" i="2"/>
  <c r="AA37" i="2"/>
  <c r="AB37" i="2"/>
  <c r="AC37" i="2"/>
  <c r="AD37" i="2"/>
  <c r="AE37" i="2"/>
  <c r="AF37" i="2"/>
  <c r="AG37" i="2"/>
  <c r="AH37" i="2"/>
  <c r="F38" i="2"/>
  <c r="H38" i="2"/>
  <c r="I38" i="2"/>
  <c r="J38" i="2"/>
  <c r="M38" i="2"/>
  <c r="O38" i="2"/>
  <c r="P38" i="2"/>
  <c r="R38" i="2"/>
  <c r="S38" i="2"/>
  <c r="T38" i="2"/>
  <c r="V38" i="2"/>
  <c r="W38" i="2"/>
  <c r="X38" i="2"/>
  <c r="Z38" i="2"/>
  <c r="AA38" i="2"/>
  <c r="AB38" i="2"/>
  <c r="AC38" i="2"/>
  <c r="AD38" i="2"/>
  <c r="AE38" i="2"/>
  <c r="AF38" i="2"/>
  <c r="AG38" i="2"/>
  <c r="AH38" i="2"/>
  <c r="F39" i="2"/>
  <c r="H39" i="2"/>
  <c r="I39" i="2"/>
  <c r="J39" i="2"/>
  <c r="M39" i="2"/>
  <c r="O39" i="2"/>
  <c r="P39" i="2"/>
  <c r="R39" i="2"/>
  <c r="S39" i="2"/>
  <c r="T39" i="2"/>
  <c r="V39" i="2"/>
  <c r="W39" i="2"/>
  <c r="X39" i="2"/>
  <c r="Z39" i="2"/>
  <c r="AA39" i="2"/>
  <c r="AB39" i="2"/>
  <c r="AC39" i="2"/>
  <c r="AD39" i="2"/>
  <c r="AE39" i="2"/>
  <c r="AF39" i="2"/>
  <c r="AG39" i="2"/>
  <c r="AH39" i="2"/>
  <c r="F40" i="2"/>
  <c r="H40" i="2"/>
  <c r="I40" i="2"/>
  <c r="J40" i="2"/>
  <c r="M40" i="2"/>
  <c r="O40" i="2"/>
  <c r="P40" i="2"/>
  <c r="R40" i="2"/>
  <c r="S40" i="2"/>
  <c r="T40" i="2"/>
  <c r="V40" i="2"/>
  <c r="W40" i="2"/>
  <c r="X40" i="2"/>
  <c r="Z40" i="2"/>
  <c r="AA40" i="2"/>
  <c r="AB40" i="2"/>
  <c r="AC40" i="2"/>
  <c r="AD40" i="2"/>
  <c r="AE40" i="2"/>
  <c r="AF40" i="2"/>
  <c r="AG40" i="2"/>
  <c r="AH40" i="2"/>
  <c r="F41" i="2"/>
  <c r="H41" i="2"/>
  <c r="I41" i="2"/>
  <c r="J41" i="2"/>
  <c r="M41" i="2"/>
  <c r="O41" i="2"/>
  <c r="P41" i="2"/>
  <c r="R41" i="2"/>
  <c r="S41" i="2"/>
  <c r="T41" i="2"/>
  <c r="V41" i="2"/>
  <c r="W41" i="2"/>
  <c r="X41" i="2"/>
  <c r="Z41" i="2"/>
  <c r="AA41" i="2"/>
  <c r="AB41" i="2"/>
  <c r="AC41" i="2"/>
  <c r="AD41" i="2"/>
  <c r="AE41" i="2"/>
  <c r="AF41" i="2"/>
  <c r="AG41" i="2"/>
  <c r="AH41" i="2"/>
  <c r="F42" i="2"/>
  <c r="H42" i="2"/>
  <c r="I42" i="2"/>
  <c r="J42" i="2"/>
  <c r="M42" i="2"/>
  <c r="O42" i="2"/>
  <c r="P42" i="2"/>
  <c r="R42" i="2"/>
  <c r="S42" i="2"/>
  <c r="T42" i="2"/>
  <c r="V42" i="2"/>
  <c r="W42" i="2"/>
  <c r="X42" i="2"/>
  <c r="Z42" i="2"/>
  <c r="AA42" i="2"/>
  <c r="AB42" i="2"/>
  <c r="AC42" i="2"/>
  <c r="AD42" i="2"/>
  <c r="AE42" i="2"/>
  <c r="AF42" i="2"/>
  <c r="AG42" i="2"/>
  <c r="AH42" i="2"/>
  <c r="F43" i="2"/>
  <c r="H43" i="2"/>
  <c r="I43" i="2"/>
  <c r="J43" i="2"/>
  <c r="M43" i="2"/>
  <c r="O43" i="2"/>
  <c r="P43" i="2"/>
  <c r="R43" i="2"/>
  <c r="S43" i="2"/>
  <c r="T43" i="2"/>
  <c r="V43" i="2"/>
  <c r="W43" i="2"/>
  <c r="X43" i="2"/>
  <c r="Z43" i="2"/>
  <c r="AA43" i="2"/>
  <c r="AB43" i="2"/>
  <c r="AC43" i="2"/>
  <c r="AD43" i="2"/>
  <c r="AE43" i="2"/>
  <c r="AF43" i="2"/>
  <c r="AG43" i="2"/>
  <c r="AH43" i="2"/>
  <c r="F44" i="2"/>
  <c r="H44" i="2"/>
  <c r="I44" i="2"/>
  <c r="J44" i="2"/>
  <c r="M44" i="2"/>
  <c r="O44" i="2"/>
  <c r="P44" i="2"/>
  <c r="R44" i="2"/>
  <c r="S44" i="2"/>
  <c r="T44" i="2"/>
  <c r="V44" i="2"/>
  <c r="W44" i="2"/>
  <c r="X44" i="2"/>
  <c r="Z44" i="2"/>
  <c r="AA44" i="2"/>
  <c r="AB44" i="2"/>
  <c r="AC44" i="2"/>
  <c r="AD44" i="2"/>
  <c r="AE44" i="2"/>
  <c r="AF44" i="2"/>
  <c r="AG44" i="2"/>
  <c r="AH44" i="2"/>
  <c r="F45" i="2"/>
  <c r="H45" i="2"/>
  <c r="I45" i="2"/>
  <c r="J45" i="2"/>
  <c r="M45" i="2"/>
  <c r="O45" i="2"/>
  <c r="P45" i="2"/>
  <c r="R45" i="2"/>
  <c r="S45" i="2"/>
  <c r="T45" i="2"/>
  <c r="V45" i="2"/>
  <c r="W45" i="2"/>
  <c r="X45" i="2"/>
  <c r="Z45" i="2"/>
  <c r="AA45" i="2"/>
  <c r="AB45" i="2"/>
  <c r="AC45" i="2"/>
  <c r="AD45" i="2"/>
  <c r="AE45" i="2"/>
  <c r="AF45" i="2"/>
  <c r="AG45" i="2"/>
  <c r="AH45" i="2"/>
  <c r="F46" i="2"/>
  <c r="H46" i="2"/>
  <c r="I46" i="2"/>
  <c r="J46" i="2"/>
  <c r="M46" i="2"/>
  <c r="O46" i="2"/>
  <c r="P46" i="2"/>
  <c r="R46" i="2"/>
  <c r="S46" i="2"/>
  <c r="T46" i="2"/>
  <c r="V46" i="2"/>
  <c r="W46" i="2"/>
  <c r="X46" i="2"/>
  <c r="Z46" i="2"/>
  <c r="AA46" i="2"/>
  <c r="AB46" i="2"/>
  <c r="AC46" i="2"/>
  <c r="AD46" i="2"/>
  <c r="AE46" i="2"/>
  <c r="AF46" i="2"/>
  <c r="AG46" i="2"/>
  <c r="AH46" i="2"/>
  <c r="F47" i="2"/>
  <c r="H47" i="2"/>
  <c r="I47" i="2"/>
  <c r="J47" i="2"/>
  <c r="M47" i="2"/>
  <c r="O47" i="2"/>
  <c r="P47" i="2"/>
  <c r="R47" i="2"/>
  <c r="S47" i="2"/>
  <c r="T47" i="2"/>
  <c r="V47" i="2"/>
  <c r="W47" i="2"/>
  <c r="X47" i="2"/>
  <c r="Z47" i="2"/>
  <c r="AA47" i="2"/>
  <c r="AB47" i="2"/>
  <c r="AC47" i="2"/>
  <c r="AD47" i="2"/>
  <c r="AE47" i="2"/>
  <c r="AF47" i="2"/>
  <c r="AG47" i="2"/>
  <c r="AH47" i="2"/>
  <c r="F48" i="2"/>
  <c r="H48" i="2"/>
  <c r="I48" i="2"/>
  <c r="J48" i="2"/>
  <c r="M48" i="2"/>
  <c r="O48" i="2"/>
  <c r="P48" i="2"/>
  <c r="R48" i="2"/>
  <c r="S48" i="2"/>
  <c r="T48" i="2"/>
  <c r="V48" i="2"/>
  <c r="W48" i="2"/>
  <c r="X48" i="2"/>
  <c r="Z48" i="2"/>
  <c r="AA48" i="2"/>
  <c r="AB48" i="2"/>
  <c r="AC48" i="2"/>
  <c r="AD48" i="2"/>
  <c r="AE48" i="2"/>
  <c r="AF48" i="2"/>
  <c r="AG48" i="2"/>
  <c r="AH48" i="2"/>
  <c r="F49" i="2"/>
  <c r="H49" i="2"/>
  <c r="I49" i="2"/>
  <c r="J49" i="2"/>
  <c r="M49" i="2"/>
  <c r="O49" i="2"/>
  <c r="P49" i="2"/>
  <c r="R49" i="2"/>
  <c r="S49" i="2"/>
  <c r="T49" i="2"/>
  <c r="V49" i="2"/>
  <c r="W49" i="2"/>
  <c r="X49" i="2"/>
  <c r="Z49" i="2"/>
  <c r="AA49" i="2"/>
  <c r="AB49" i="2"/>
  <c r="AC49" i="2"/>
  <c r="AD49" i="2"/>
  <c r="AE49" i="2"/>
  <c r="AF49" i="2"/>
  <c r="AG49" i="2"/>
  <c r="AH49" i="2"/>
  <c r="F50" i="2"/>
  <c r="H50" i="2"/>
  <c r="I50" i="2"/>
  <c r="J50" i="2"/>
  <c r="M50" i="2"/>
  <c r="O50" i="2"/>
  <c r="P50" i="2"/>
  <c r="R50" i="2"/>
  <c r="S50" i="2"/>
  <c r="T50" i="2"/>
  <c r="V50" i="2"/>
  <c r="W50" i="2"/>
  <c r="X50" i="2"/>
  <c r="Z50" i="2"/>
  <c r="AA50" i="2"/>
  <c r="AB50" i="2"/>
  <c r="AC50" i="2"/>
  <c r="AD50" i="2"/>
  <c r="AE50" i="2"/>
  <c r="AF50" i="2"/>
  <c r="AG50" i="2"/>
  <c r="AH50" i="2"/>
  <c r="F51" i="2"/>
  <c r="H51" i="2"/>
  <c r="I51" i="2"/>
  <c r="J51" i="2"/>
  <c r="M51" i="2"/>
  <c r="O51" i="2"/>
  <c r="P51" i="2"/>
  <c r="R51" i="2"/>
  <c r="S51" i="2"/>
  <c r="T51" i="2"/>
  <c r="V51" i="2"/>
  <c r="W51" i="2"/>
  <c r="X51" i="2"/>
  <c r="Z51" i="2"/>
  <c r="AA51" i="2"/>
  <c r="AB51" i="2"/>
  <c r="AC51" i="2"/>
  <c r="AD51" i="2"/>
  <c r="AE51" i="2"/>
  <c r="AF51" i="2"/>
  <c r="AG51" i="2"/>
  <c r="AH51" i="2"/>
  <c r="F52" i="2"/>
  <c r="H52" i="2"/>
  <c r="I52" i="2"/>
  <c r="J52" i="2"/>
  <c r="M52" i="2"/>
  <c r="O52" i="2"/>
  <c r="P52" i="2"/>
  <c r="R52" i="2"/>
  <c r="S52" i="2"/>
  <c r="T52" i="2"/>
  <c r="V52" i="2"/>
  <c r="W52" i="2"/>
  <c r="X52" i="2"/>
  <c r="Z52" i="2"/>
  <c r="AA52" i="2"/>
  <c r="AB52" i="2"/>
  <c r="AC52" i="2"/>
  <c r="AD52" i="2"/>
  <c r="AE52" i="2"/>
  <c r="AF52" i="2"/>
  <c r="AG52" i="2"/>
  <c r="AH52" i="2"/>
  <c r="F53" i="2"/>
  <c r="H53" i="2"/>
  <c r="I53" i="2"/>
  <c r="J53" i="2"/>
  <c r="M53" i="2"/>
  <c r="O53" i="2"/>
  <c r="P53" i="2"/>
  <c r="R53" i="2"/>
  <c r="S53" i="2"/>
  <c r="T53" i="2"/>
  <c r="V53" i="2"/>
  <c r="W53" i="2"/>
  <c r="X53" i="2"/>
  <c r="Z53" i="2"/>
  <c r="AA53" i="2"/>
  <c r="AB53" i="2"/>
  <c r="AC53" i="2"/>
  <c r="AD53" i="2"/>
  <c r="AE53" i="2"/>
  <c r="AF53" i="2"/>
  <c r="AG53" i="2"/>
  <c r="AH53" i="2"/>
  <c r="F54" i="2"/>
  <c r="H54" i="2"/>
  <c r="I54" i="2"/>
  <c r="J54" i="2"/>
  <c r="M54" i="2"/>
  <c r="O54" i="2"/>
  <c r="P54" i="2"/>
  <c r="R54" i="2"/>
  <c r="S54" i="2"/>
  <c r="T54" i="2"/>
  <c r="V54" i="2"/>
  <c r="W54" i="2"/>
  <c r="X54" i="2"/>
  <c r="Z54" i="2"/>
  <c r="AA54" i="2"/>
  <c r="AB54" i="2"/>
  <c r="AC54" i="2"/>
  <c r="AD54" i="2"/>
  <c r="AE54" i="2"/>
  <c r="AF54" i="2"/>
  <c r="AG54" i="2"/>
  <c r="AH54" i="2"/>
  <c r="F55" i="2"/>
  <c r="H55" i="2"/>
  <c r="I55" i="2"/>
  <c r="J55" i="2"/>
  <c r="M55" i="2"/>
  <c r="O55" i="2"/>
  <c r="P55" i="2"/>
  <c r="R55" i="2"/>
  <c r="S55" i="2"/>
  <c r="T55" i="2"/>
  <c r="V55" i="2"/>
  <c r="W55" i="2"/>
  <c r="X55" i="2"/>
  <c r="Z55" i="2"/>
  <c r="AA55" i="2"/>
  <c r="AB55" i="2"/>
  <c r="AC55" i="2"/>
  <c r="AD55" i="2"/>
  <c r="AE55" i="2"/>
  <c r="AF55" i="2"/>
  <c r="AG55" i="2"/>
  <c r="AH55" i="2"/>
  <c r="F56" i="2"/>
  <c r="H56" i="2"/>
  <c r="I56" i="2"/>
  <c r="J56" i="2"/>
  <c r="M56" i="2"/>
  <c r="O56" i="2"/>
  <c r="P56" i="2"/>
  <c r="R56" i="2"/>
  <c r="S56" i="2"/>
  <c r="T56" i="2"/>
  <c r="V56" i="2"/>
  <c r="W56" i="2"/>
  <c r="X56" i="2"/>
  <c r="Z56" i="2"/>
  <c r="AA56" i="2"/>
  <c r="AB56" i="2"/>
  <c r="AC56" i="2"/>
  <c r="AD56" i="2"/>
  <c r="AE56" i="2"/>
  <c r="AF56" i="2"/>
  <c r="AG56" i="2"/>
  <c r="AH56" i="2"/>
  <c r="F57" i="2"/>
  <c r="H57" i="2"/>
  <c r="I57" i="2"/>
  <c r="J57" i="2"/>
  <c r="M57" i="2"/>
  <c r="O57" i="2"/>
  <c r="P57" i="2"/>
  <c r="R57" i="2"/>
  <c r="S57" i="2"/>
  <c r="T57" i="2"/>
  <c r="V57" i="2"/>
  <c r="W57" i="2"/>
  <c r="X57" i="2"/>
  <c r="Z57" i="2"/>
  <c r="AA57" i="2"/>
  <c r="AB57" i="2"/>
  <c r="AC57" i="2"/>
  <c r="AD57" i="2"/>
  <c r="AE57" i="2"/>
  <c r="AF57" i="2"/>
  <c r="AG57" i="2"/>
  <c r="AH57" i="2"/>
  <c r="F58" i="2"/>
  <c r="H58" i="2"/>
  <c r="I58" i="2"/>
  <c r="J58" i="2"/>
  <c r="M58" i="2"/>
  <c r="O58" i="2"/>
  <c r="P58" i="2"/>
  <c r="R58" i="2"/>
  <c r="S58" i="2"/>
  <c r="T58" i="2"/>
  <c r="V58" i="2"/>
  <c r="W58" i="2"/>
  <c r="X58" i="2"/>
  <c r="Z58" i="2"/>
  <c r="AA58" i="2"/>
  <c r="AB58" i="2"/>
  <c r="AC58" i="2"/>
  <c r="AD58" i="2"/>
  <c r="AE58" i="2"/>
  <c r="AF58" i="2"/>
  <c r="AG58" i="2"/>
  <c r="AH58" i="2"/>
  <c r="F59" i="2"/>
  <c r="H59" i="2"/>
  <c r="I59" i="2"/>
  <c r="J59" i="2"/>
  <c r="M59" i="2"/>
  <c r="O59" i="2"/>
  <c r="P59" i="2"/>
  <c r="R59" i="2"/>
  <c r="S59" i="2"/>
  <c r="T59" i="2"/>
  <c r="V59" i="2"/>
  <c r="W59" i="2"/>
  <c r="X59" i="2"/>
  <c r="Z59" i="2"/>
  <c r="AA59" i="2"/>
  <c r="AB59" i="2"/>
  <c r="AC59" i="2"/>
  <c r="AD59" i="2"/>
  <c r="AE59" i="2"/>
  <c r="AF59" i="2"/>
  <c r="AG59" i="2"/>
  <c r="AH59" i="2"/>
  <c r="F60" i="2"/>
  <c r="H60" i="2"/>
  <c r="I60" i="2"/>
  <c r="J60" i="2"/>
  <c r="M60" i="2"/>
  <c r="O60" i="2"/>
  <c r="P60" i="2"/>
  <c r="R60" i="2"/>
  <c r="S60" i="2"/>
  <c r="T60" i="2"/>
  <c r="V60" i="2"/>
  <c r="W60" i="2"/>
  <c r="X60" i="2"/>
  <c r="Z60" i="2"/>
  <c r="AA60" i="2"/>
  <c r="AB60" i="2"/>
  <c r="AC60" i="2"/>
  <c r="AD60" i="2"/>
  <c r="AE60" i="2"/>
  <c r="AF60" i="2"/>
  <c r="AG60" i="2"/>
  <c r="AH60" i="2"/>
  <c r="F61" i="2"/>
  <c r="H61" i="2"/>
  <c r="I61" i="2"/>
  <c r="J61" i="2"/>
  <c r="M61" i="2"/>
  <c r="O61" i="2"/>
  <c r="P61" i="2"/>
  <c r="R61" i="2"/>
  <c r="S61" i="2"/>
  <c r="T61" i="2"/>
  <c r="V61" i="2"/>
  <c r="W61" i="2"/>
  <c r="X61" i="2"/>
  <c r="Z61" i="2"/>
  <c r="AA61" i="2"/>
  <c r="AB61" i="2"/>
  <c r="AC61" i="2"/>
  <c r="AD61" i="2"/>
  <c r="AE61" i="2"/>
  <c r="AF61" i="2"/>
  <c r="AG61" i="2"/>
  <c r="AH61" i="2"/>
  <c r="F62" i="2"/>
  <c r="H62" i="2"/>
  <c r="I62" i="2"/>
  <c r="J62" i="2"/>
  <c r="M62" i="2"/>
  <c r="O62" i="2"/>
  <c r="P62" i="2"/>
  <c r="R62" i="2"/>
  <c r="S62" i="2"/>
  <c r="T62" i="2"/>
  <c r="V62" i="2"/>
  <c r="W62" i="2"/>
  <c r="X62" i="2"/>
  <c r="Z62" i="2"/>
  <c r="AA62" i="2"/>
  <c r="AB62" i="2"/>
  <c r="AC62" i="2"/>
  <c r="AD62" i="2"/>
  <c r="AE62" i="2"/>
  <c r="AF62" i="2"/>
  <c r="AG62" i="2"/>
  <c r="AH62" i="2"/>
  <c r="F63" i="2"/>
  <c r="H63" i="2"/>
  <c r="I63" i="2"/>
  <c r="J63" i="2"/>
  <c r="M63" i="2"/>
  <c r="O63" i="2"/>
  <c r="P63" i="2"/>
  <c r="R63" i="2"/>
  <c r="S63" i="2"/>
  <c r="T63" i="2"/>
  <c r="V63" i="2"/>
  <c r="W63" i="2"/>
  <c r="X63" i="2"/>
  <c r="Z63" i="2"/>
  <c r="AA63" i="2"/>
  <c r="AB63" i="2"/>
  <c r="AC63" i="2"/>
  <c r="AD63" i="2"/>
  <c r="AE63" i="2"/>
  <c r="AF63" i="2"/>
  <c r="AG63" i="2"/>
  <c r="AH63" i="2"/>
  <c r="F64" i="2"/>
  <c r="H64" i="2"/>
  <c r="I64" i="2"/>
  <c r="J64" i="2"/>
  <c r="M64" i="2"/>
  <c r="O64" i="2"/>
  <c r="P64" i="2"/>
  <c r="R64" i="2"/>
  <c r="S64" i="2"/>
  <c r="T64" i="2"/>
  <c r="V64" i="2"/>
  <c r="W64" i="2"/>
  <c r="X64" i="2"/>
  <c r="Z64" i="2"/>
  <c r="AA64" i="2"/>
  <c r="AB64" i="2"/>
  <c r="AC64" i="2"/>
  <c r="AD64" i="2"/>
  <c r="AE64" i="2"/>
  <c r="AF64" i="2"/>
  <c r="AG64" i="2"/>
  <c r="AH64" i="2"/>
  <c r="F65" i="2"/>
  <c r="H65" i="2"/>
  <c r="I65" i="2"/>
  <c r="J65" i="2"/>
  <c r="M65" i="2"/>
  <c r="O65" i="2"/>
  <c r="P65" i="2"/>
  <c r="R65" i="2"/>
  <c r="S65" i="2"/>
  <c r="T65" i="2"/>
  <c r="V65" i="2"/>
  <c r="W65" i="2"/>
  <c r="X65" i="2"/>
  <c r="Z65" i="2"/>
  <c r="AA65" i="2"/>
  <c r="AB65" i="2"/>
  <c r="AC65" i="2"/>
  <c r="AD65" i="2"/>
  <c r="AE65" i="2"/>
  <c r="AF65" i="2"/>
  <c r="AG65" i="2"/>
  <c r="AH65" i="2"/>
  <c r="F66" i="2"/>
  <c r="H66" i="2"/>
  <c r="I66" i="2"/>
  <c r="J66" i="2"/>
  <c r="M66" i="2"/>
  <c r="O66" i="2"/>
  <c r="P66" i="2"/>
  <c r="R66" i="2"/>
  <c r="S66" i="2"/>
  <c r="T66" i="2"/>
  <c r="V66" i="2"/>
  <c r="W66" i="2"/>
  <c r="X66" i="2"/>
  <c r="Z66" i="2"/>
  <c r="AA66" i="2"/>
  <c r="AB66" i="2"/>
  <c r="AC66" i="2"/>
  <c r="AD66" i="2"/>
  <c r="AE66" i="2"/>
  <c r="AF66" i="2"/>
  <c r="AG66" i="2"/>
  <c r="AH66" i="2"/>
  <c r="F67" i="2"/>
  <c r="H67" i="2"/>
  <c r="I67" i="2"/>
  <c r="J67" i="2"/>
  <c r="M67" i="2"/>
  <c r="O67" i="2"/>
  <c r="P67" i="2"/>
  <c r="R67" i="2"/>
  <c r="S67" i="2"/>
  <c r="T67" i="2"/>
  <c r="V67" i="2"/>
  <c r="W67" i="2"/>
  <c r="X67" i="2"/>
  <c r="Z67" i="2"/>
  <c r="AA67" i="2"/>
  <c r="AB67" i="2"/>
  <c r="AC67" i="2"/>
  <c r="AD67" i="2"/>
  <c r="AE67" i="2"/>
  <c r="AF67" i="2"/>
  <c r="AG67" i="2"/>
  <c r="AH67" i="2"/>
  <c r="F68" i="2"/>
  <c r="H68" i="2"/>
  <c r="I68" i="2"/>
  <c r="J68" i="2"/>
  <c r="M68" i="2"/>
  <c r="O68" i="2"/>
  <c r="P68" i="2"/>
  <c r="R68" i="2"/>
  <c r="S68" i="2"/>
  <c r="T68" i="2"/>
  <c r="V68" i="2"/>
  <c r="W68" i="2"/>
  <c r="X68" i="2"/>
  <c r="Z68" i="2"/>
  <c r="AA68" i="2"/>
  <c r="AB68" i="2"/>
  <c r="AC68" i="2"/>
  <c r="AD68" i="2"/>
  <c r="AE68" i="2"/>
  <c r="AF68" i="2"/>
  <c r="AG68" i="2"/>
  <c r="AH68" i="2"/>
  <c r="F69" i="2"/>
  <c r="H69" i="2"/>
  <c r="I69" i="2"/>
  <c r="J69" i="2"/>
  <c r="M69" i="2"/>
  <c r="O69" i="2"/>
  <c r="P69" i="2"/>
  <c r="R69" i="2"/>
  <c r="S69" i="2"/>
  <c r="T69" i="2"/>
  <c r="V69" i="2"/>
  <c r="W69" i="2"/>
  <c r="X69" i="2"/>
  <c r="Z69" i="2"/>
  <c r="AA69" i="2"/>
  <c r="AB69" i="2"/>
  <c r="AC69" i="2"/>
  <c r="AD69" i="2"/>
  <c r="AE69" i="2"/>
  <c r="AF69" i="2"/>
  <c r="AG69" i="2"/>
  <c r="AH69" i="2"/>
  <c r="F70" i="2"/>
  <c r="H70" i="2"/>
  <c r="I70" i="2"/>
  <c r="J70" i="2"/>
  <c r="M70" i="2"/>
  <c r="O70" i="2"/>
  <c r="P70" i="2"/>
  <c r="R70" i="2"/>
  <c r="S70" i="2"/>
  <c r="T70" i="2"/>
  <c r="V70" i="2"/>
  <c r="W70" i="2"/>
  <c r="X70" i="2"/>
  <c r="Z70" i="2"/>
  <c r="AA70" i="2"/>
  <c r="AB70" i="2"/>
  <c r="AC70" i="2"/>
  <c r="AD70" i="2"/>
  <c r="AE70" i="2"/>
  <c r="AF70" i="2"/>
  <c r="AG70" i="2"/>
  <c r="AH70" i="2"/>
  <c r="F71" i="2"/>
  <c r="H71" i="2"/>
  <c r="I71" i="2"/>
  <c r="J71" i="2"/>
  <c r="M71" i="2"/>
  <c r="O71" i="2"/>
  <c r="P71" i="2"/>
  <c r="R71" i="2"/>
  <c r="S71" i="2"/>
  <c r="T71" i="2"/>
  <c r="V71" i="2"/>
  <c r="W71" i="2"/>
  <c r="X71" i="2"/>
  <c r="Z71" i="2"/>
  <c r="AA71" i="2"/>
  <c r="AB71" i="2"/>
  <c r="AC71" i="2"/>
  <c r="AD71" i="2"/>
  <c r="AE71" i="2"/>
  <c r="AF71" i="2"/>
  <c r="AG71" i="2"/>
  <c r="AH71" i="2"/>
  <c r="F72" i="2"/>
  <c r="H72" i="2"/>
  <c r="I72" i="2"/>
  <c r="J72" i="2"/>
  <c r="M72" i="2"/>
  <c r="O72" i="2"/>
  <c r="P72" i="2"/>
  <c r="R72" i="2"/>
  <c r="S72" i="2"/>
  <c r="T72" i="2"/>
  <c r="V72" i="2"/>
  <c r="W72" i="2"/>
  <c r="X72" i="2"/>
  <c r="Z72" i="2"/>
  <c r="AA72" i="2"/>
  <c r="AB72" i="2"/>
  <c r="AC72" i="2"/>
  <c r="AD72" i="2"/>
  <c r="AE72" i="2"/>
  <c r="AF72" i="2"/>
  <c r="AG72" i="2"/>
  <c r="AH72" i="2"/>
  <c r="F73" i="2"/>
  <c r="H73" i="2"/>
  <c r="I73" i="2"/>
  <c r="J73" i="2"/>
  <c r="M73" i="2"/>
  <c r="O73" i="2"/>
  <c r="P73" i="2"/>
  <c r="R73" i="2"/>
  <c r="S73" i="2"/>
  <c r="T73" i="2"/>
  <c r="V73" i="2"/>
  <c r="W73" i="2"/>
  <c r="X73" i="2"/>
  <c r="Z73" i="2"/>
  <c r="AA73" i="2"/>
  <c r="AB73" i="2"/>
  <c r="AC73" i="2"/>
  <c r="AD73" i="2"/>
  <c r="AE73" i="2"/>
  <c r="AF73" i="2"/>
  <c r="AG73" i="2"/>
  <c r="AH73" i="2"/>
  <c r="F74" i="2"/>
  <c r="H74" i="2"/>
  <c r="I74" i="2"/>
  <c r="J74" i="2"/>
  <c r="M74" i="2"/>
  <c r="O74" i="2"/>
  <c r="P74" i="2"/>
  <c r="R74" i="2"/>
  <c r="S74" i="2"/>
  <c r="T74" i="2"/>
  <c r="V74" i="2"/>
  <c r="W74" i="2"/>
  <c r="X74" i="2"/>
  <c r="Z74" i="2"/>
  <c r="AA74" i="2"/>
  <c r="AB74" i="2"/>
  <c r="AC74" i="2"/>
  <c r="AD74" i="2"/>
  <c r="AE74" i="2"/>
  <c r="AF74" i="2"/>
  <c r="AG74" i="2"/>
  <c r="AH74" i="2"/>
  <c r="F75" i="2"/>
  <c r="H75" i="2"/>
  <c r="I75" i="2"/>
  <c r="J75" i="2"/>
  <c r="M75" i="2"/>
  <c r="O75" i="2"/>
  <c r="P75" i="2"/>
  <c r="R75" i="2"/>
  <c r="S75" i="2"/>
  <c r="T75" i="2"/>
  <c r="V75" i="2"/>
  <c r="W75" i="2"/>
  <c r="X75" i="2"/>
  <c r="Z75" i="2"/>
  <c r="AA75" i="2"/>
  <c r="AB75" i="2"/>
  <c r="AC75" i="2"/>
  <c r="AD75" i="2"/>
  <c r="AE75" i="2"/>
  <c r="AF75" i="2"/>
  <c r="AG75" i="2"/>
  <c r="AH75" i="2"/>
  <c r="F76" i="2"/>
  <c r="H76" i="2"/>
  <c r="I76" i="2"/>
  <c r="J76" i="2"/>
  <c r="M76" i="2"/>
  <c r="O76" i="2"/>
  <c r="P76" i="2"/>
  <c r="R76" i="2"/>
  <c r="S76" i="2"/>
  <c r="T76" i="2"/>
  <c r="V76" i="2"/>
  <c r="W76" i="2"/>
  <c r="X76" i="2"/>
  <c r="Z76" i="2"/>
  <c r="AA76" i="2"/>
  <c r="AB76" i="2"/>
  <c r="AC76" i="2"/>
  <c r="AD76" i="2"/>
  <c r="AE76" i="2"/>
  <c r="AF76" i="2"/>
  <c r="AG76" i="2"/>
  <c r="AH76" i="2"/>
  <c r="F77" i="2"/>
  <c r="H77" i="2"/>
  <c r="I77" i="2"/>
  <c r="J77" i="2"/>
  <c r="M77" i="2"/>
  <c r="O77" i="2"/>
  <c r="P77" i="2"/>
  <c r="R77" i="2"/>
  <c r="S77" i="2"/>
  <c r="T77" i="2"/>
  <c r="V77" i="2"/>
  <c r="W77" i="2"/>
  <c r="X77" i="2"/>
  <c r="Z77" i="2"/>
  <c r="AA77" i="2"/>
  <c r="AB77" i="2"/>
  <c r="AC77" i="2"/>
  <c r="AD77" i="2"/>
  <c r="AE77" i="2"/>
  <c r="AF77" i="2"/>
  <c r="AG77" i="2"/>
  <c r="AH77" i="2"/>
  <c r="F78" i="2"/>
  <c r="H78" i="2"/>
  <c r="I78" i="2"/>
  <c r="J78" i="2"/>
  <c r="M78" i="2"/>
  <c r="O78" i="2"/>
  <c r="P78" i="2"/>
  <c r="R78" i="2"/>
  <c r="S78" i="2"/>
  <c r="T78" i="2"/>
  <c r="V78" i="2"/>
  <c r="W78" i="2"/>
  <c r="X78" i="2"/>
  <c r="Z78" i="2"/>
  <c r="AA78" i="2"/>
  <c r="AB78" i="2"/>
  <c r="AC78" i="2"/>
  <c r="AD78" i="2"/>
  <c r="AE78" i="2"/>
  <c r="AF78" i="2"/>
  <c r="AG78" i="2"/>
  <c r="AH78" i="2"/>
  <c r="F79" i="2"/>
  <c r="H79" i="2"/>
  <c r="I79" i="2"/>
  <c r="J79" i="2"/>
  <c r="M79" i="2"/>
  <c r="O79" i="2"/>
  <c r="P79" i="2"/>
  <c r="R79" i="2"/>
  <c r="S79" i="2"/>
  <c r="T79" i="2"/>
  <c r="V79" i="2"/>
  <c r="W79" i="2"/>
  <c r="X79" i="2"/>
  <c r="Z79" i="2"/>
  <c r="AA79" i="2"/>
  <c r="AB79" i="2"/>
  <c r="AC79" i="2"/>
  <c r="AD79" i="2"/>
  <c r="AE79" i="2"/>
  <c r="AF79" i="2"/>
  <c r="AG79" i="2"/>
  <c r="AH79" i="2"/>
  <c r="F80" i="2"/>
  <c r="H80" i="2"/>
  <c r="I80" i="2"/>
  <c r="J80" i="2"/>
  <c r="M80" i="2"/>
  <c r="O80" i="2"/>
  <c r="P80" i="2"/>
  <c r="R80" i="2"/>
  <c r="S80" i="2"/>
  <c r="T80" i="2"/>
  <c r="V80" i="2"/>
  <c r="W80" i="2"/>
  <c r="X80" i="2"/>
  <c r="Z80" i="2"/>
  <c r="AA80" i="2"/>
  <c r="AB80" i="2"/>
  <c r="AC80" i="2"/>
  <c r="AD80" i="2"/>
  <c r="AE80" i="2"/>
  <c r="AF80" i="2"/>
  <c r="AG80" i="2"/>
  <c r="AH80" i="2"/>
  <c r="F81" i="2"/>
  <c r="H81" i="2"/>
  <c r="I81" i="2"/>
  <c r="J81" i="2"/>
  <c r="M81" i="2"/>
  <c r="O81" i="2"/>
  <c r="P81" i="2"/>
  <c r="R81" i="2"/>
  <c r="S81" i="2"/>
  <c r="T81" i="2"/>
  <c r="V81" i="2"/>
  <c r="W81" i="2"/>
  <c r="X81" i="2"/>
  <c r="Z81" i="2"/>
  <c r="AA81" i="2"/>
  <c r="AB81" i="2"/>
  <c r="AC81" i="2"/>
  <c r="AD81" i="2"/>
  <c r="AE81" i="2"/>
  <c r="AF81" i="2"/>
  <c r="AG81" i="2"/>
  <c r="AH81" i="2"/>
  <c r="F82" i="2"/>
  <c r="H82" i="2"/>
  <c r="I82" i="2"/>
  <c r="J82" i="2"/>
  <c r="M82" i="2"/>
  <c r="O82" i="2"/>
  <c r="P82" i="2"/>
  <c r="R82" i="2"/>
  <c r="S82" i="2"/>
  <c r="T82" i="2"/>
  <c r="V82" i="2"/>
  <c r="W82" i="2"/>
  <c r="X82" i="2"/>
  <c r="Z82" i="2"/>
  <c r="AA82" i="2"/>
  <c r="AB82" i="2"/>
  <c r="AC82" i="2"/>
  <c r="AD82" i="2"/>
  <c r="AE82" i="2"/>
  <c r="AF82" i="2"/>
  <c r="AG82" i="2"/>
  <c r="AH82" i="2"/>
  <c r="F83" i="2"/>
  <c r="H83" i="2"/>
  <c r="I83" i="2"/>
  <c r="J83" i="2"/>
  <c r="M83" i="2"/>
  <c r="O83" i="2"/>
  <c r="P83" i="2"/>
  <c r="R83" i="2"/>
  <c r="S83" i="2"/>
  <c r="T83" i="2"/>
  <c r="V83" i="2"/>
  <c r="W83" i="2"/>
  <c r="X83" i="2"/>
  <c r="Z83" i="2"/>
  <c r="AA83" i="2"/>
  <c r="AB83" i="2"/>
  <c r="AC83" i="2"/>
  <c r="AD83" i="2"/>
  <c r="AE83" i="2"/>
  <c r="AF83" i="2"/>
  <c r="AG83" i="2"/>
  <c r="AH83" i="2"/>
  <c r="F84" i="2"/>
  <c r="H84" i="2"/>
  <c r="I84" i="2"/>
  <c r="J84" i="2"/>
  <c r="M84" i="2"/>
  <c r="O84" i="2"/>
  <c r="P84" i="2"/>
  <c r="R84" i="2"/>
  <c r="S84" i="2"/>
  <c r="T84" i="2"/>
  <c r="V84" i="2"/>
  <c r="W84" i="2"/>
  <c r="X84" i="2"/>
  <c r="Z84" i="2"/>
  <c r="AA84" i="2"/>
  <c r="AB84" i="2"/>
  <c r="AC84" i="2"/>
  <c r="AD84" i="2"/>
  <c r="AE84" i="2"/>
  <c r="AF84" i="2"/>
  <c r="AG84" i="2"/>
  <c r="AH84" i="2"/>
  <c r="F85" i="2"/>
  <c r="H85" i="2"/>
  <c r="I85" i="2"/>
  <c r="J85" i="2"/>
  <c r="M85" i="2"/>
  <c r="O85" i="2"/>
  <c r="P85" i="2"/>
  <c r="R85" i="2"/>
  <c r="S85" i="2"/>
  <c r="T85" i="2"/>
  <c r="V85" i="2"/>
  <c r="W85" i="2"/>
  <c r="X85" i="2"/>
  <c r="Z85" i="2"/>
  <c r="AA85" i="2"/>
  <c r="AB85" i="2"/>
  <c r="AC85" i="2"/>
  <c r="AD85" i="2"/>
  <c r="AE85" i="2"/>
  <c r="AF85" i="2"/>
  <c r="AG85" i="2"/>
  <c r="AH85" i="2"/>
  <c r="F86" i="2"/>
  <c r="H86" i="2"/>
  <c r="I86" i="2"/>
  <c r="J86" i="2"/>
  <c r="M86" i="2"/>
  <c r="O86" i="2"/>
  <c r="P86" i="2"/>
  <c r="R86" i="2"/>
  <c r="S86" i="2"/>
  <c r="T86" i="2"/>
  <c r="V86" i="2"/>
  <c r="W86" i="2"/>
  <c r="X86" i="2"/>
  <c r="Z86" i="2"/>
  <c r="AA86" i="2"/>
  <c r="AB86" i="2"/>
  <c r="AC86" i="2"/>
  <c r="AD86" i="2"/>
  <c r="AE86" i="2"/>
  <c r="AF86" i="2"/>
  <c r="AG86" i="2"/>
  <c r="AH86" i="2"/>
  <c r="F87" i="2"/>
  <c r="H87" i="2"/>
  <c r="I87" i="2"/>
  <c r="J87" i="2"/>
  <c r="M87" i="2"/>
  <c r="O87" i="2"/>
  <c r="P87" i="2"/>
  <c r="R87" i="2"/>
  <c r="S87" i="2"/>
  <c r="T87" i="2"/>
  <c r="V87" i="2"/>
  <c r="W87" i="2"/>
  <c r="X87" i="2"/>
  <c r="Z87" i="2"/>
  <c r="AA87" i="2"/>
  <c r="AB87" i="2"/>
  <c r="AC87" i="2"/>
  <c r="AD87" i="2"/>
  <c r="AE87" i="2"/>
  <c r="AF87" i="2"/>
  <c r="AG87" i="2"/>
  <c r="AH87" i="2"/>
  <c r="F88" i="2"/>
  <c r="H88" i="2"/>
  <c r="I88" i="2"/>
  <c r="J88" i="2"/>
  <c r="M88" i="2"/>
  <c r="O88" i="2"/>
  <c r="P88" i="2"/>
  <c r="R88" i="2"/>
  <c r="S88" i="2"/>
  <c r="T88" i="2"/>
  <c r="V88" i="2"/>
  <c r="W88" i="2"/>
  <c r="X88" i="2"/>
  <c r="Z88" i="2"/>
  <c r="AA88" i="2"/>
  <c r="AB88" i="2"/>
  <c r="AC88" i="2"/>
  <c r="AD88" i="2"/>
  <c r="AE88" i="2"/>
  <c r="AF88" i="2"/>
  <c r="AG88" i="2"/>
  <c r="AH88" i="2"/>
  <c r="F89" i="2"/>
  <c r="H89" i="2"/>
  <c r="I89" i="2"/>
  <c r="J89" i="2"/>
  <c r="M89" i="2"/>
  <c r="O89" i="2"/>
  <c r="P89" i="2"/>
  <c r="R89" i="2"/>
  <c r="S89" i="2"/>
  <c r="T89" i="2"/>
  <c r="V89" i="2"/>
  <c r="W89" i="2"/>
  <c r="X89" i="2"/>
  <c r="Z89" i="2"/>
  <c r="AA89" i="2"/>
  <c r="AB89" i="2"/>
  <c r="AC89" i="2"/>
  <c r="AD89" i="2"/>
  <c r="AE89" i="2"/>
  <c r="AF89" i="2"/>
  <c r="AG89" i="2"/>
  <c r="AH89" i="2"/>
  <c r="F90" i="2"/>
  <c r="H90" i="2"/>
  <c r="I90" i="2"/>
  <c r="J90" i="2"/>
  <c r="M90" i="2"/>
  <c r="O90" i="2"/>
  <c r="P90" i="2"/>
  <c r="R90" i="2"/>
  <c r="S90" i="2"/>
  <c r="T90" i="2"/>
  <c r="V90" i="2"/>
  <c r="W90" i="2"/>
  <c r="X90" i="2"/>
  <c r="Z90" i="2"/>
  <c r="AA90" i="2"/>
  <c r="AB90" i="2"/>
  <c r="AC90" i="2"/>
  <c r="AD90" i="2"/>
  <c r="AE90" i="2"/>
  <c r="AF90" i="2"/>
  <c r="AG90" i="2"/>
  <c r="AH90" i="2"/>
  <c r="F91" i="2"/>
  <c r="H91" i="2"/>
  <c r="I91" i="2"/>
  <c r="J91" i="2"/>
  <c r="M91" i="2"/>
  <c r="O91" i="2"/>
  <c r="P91" i="2"/>
  <c r="R91" i="2"/>
  <c r="S91" i="2"/>
  <c r="T91" i="2"/>
  <c r="V91" i="2"/>
  <c r="W91" i="2"/>
  <c r="X91" i="2"/>
  <c r="Z91" i="2"/>
  <c r="AA91" i="2"/>
  <c r="AB91" i="2"/>
  <c r="AC91" i="2"/>
  <c r="AD91" i="2"/>
  <c r="AE91" i="2"/>
  <c r="AF91" i="2"/>
  <c r="AG91" i="2"/>
  <c r="AH91" i="2"/>
  <c r="G103" i="3"/>
  <c r="G104" i="3"/>
  <c r="AC100" i="3"/>
  <c r="AD100" i="3"/>
  <c r="AE100" i="3"/>
  <c r="AF100" i="3"/>
  <c r="AI100" i="3"/>
  <c r="AJ100" i="3"/>
  <c r="AK100" i="3"/>
  <c r="AL100" i="3"/>
  <c r="AN11" i="3"/>
  <c r="AN12" i="3" s="1"/>
  <c r="AN13" i="3" s="1"/>
  <c r="AN14" i="3" s="1"/>
  <c r="AN15" i="3" s="1"/>
  <c r="AN16" i="3" s="1"/>
  <c r="AN17" i="3" s="1"/>
  <c r="AN18" i="3" s="1"/>
  <c r="AN19" i="3" s="1"/>
  <c r="AN20" i="3" s="1"/>
  <c r="AN21" i="3" s="1"/>
  <c r="AN22" i="3" s="1"/>
  <c r="AN23" i="3" s="1"/>
  <c r="AN24" i="3" s="1"/>
  <c r="AN25" i="3" s="1"/>
  <c r="AN26" i="3" s="1"/>
  <c r="AN27" i="3" s="1"/>
  <c r="AN28" i="3" s="1"/>
  <c r="AN29" i="3" s="1"/>
  <c r="AN30" i="3" s="1"/>
  <c r="AN31" i="3" s="1"/>
  <c r="AN32" i="3" s="1"/>
  <c r="AN33" i="3" s="1"/>
  <c r="AN34" i="3" s="1"/>
  <c r="AN35" i="3" s="1"/>
  <c r="AN36" i="3" s="1"/>
  <c r="AN37" i="3" s="1"/>
  <c r="AN38" i="3" s="1"/>
  <c r="AN39" i="3" s="1"/>
  <c r="AN40" i="3" s="1"/>
  <c r="AN41" i="3" s="1"/>
  <c r="AN42" i="3" s="1"/>
  <c r="AN43" i="3" s="1"/>
  <c r="AN44" i="3" s="1"/>
  <c r="AN45" i="3" s="1"/>
  <c r="AN46" i="3" s="1"/>
  <c r="AN47" i="3" s="1"/>
  <c r="AN48" i="3" s="1"/>
  <c r="AN49" i="3" s="1"/>
  <c r="AN50" i="3" s="1"/>
  <c r="AN51" i="3" s="1"/>
  <c r="AN52" i="3" s="1"/>
  <c r="AN53" i="3" s="1"/>
  <c r="AN54" i="3" s="1"/>
  <c r="AN55" i="3" s="1"/>
  <c r="AN56" i="3" s="1"/>
  <c r="AN57" i="3" s="1"/>
  <c r="AN58" i="3" s="1"/>
  <c r="AN59" i="3" s="1"/>
  <c r="AN60" i="3" s="1"/>
  <c r="AN61" i="3" s="1"/>
  <c r="AN62" i="3" s="1"/>
  <c r="AN63" i="3" s="1"/>
  <c r="AN64" i="3" s="1"/>
  <c r="AN65" i="3" s="1"/>
  <c r="AN66" i="3" s="1"/>
  <c r="AN67" i="3" s="1"/>
  <c r="AN68" i="3" s="1"/>
  <c r="AN69" i="3" s="1"/>
  <c r="AN70" i="3" s="1"/>
  <c r="AN71" i="3" s="1"/>
  <c r="AN72" i="3" s="1"/>
  <c r="AN73" i="3" s="1"/>
  <c r="AN74" i="3" s="1"/>
  <c r="AN75" i="3" s="1"/>
  <c r="AN76" i="3" s="1"/>
  <c r="AN77" i="3" s="1"/>
  <c r="AN78" i="3" s="1"/>
  <c r="AN79" i="3" s="1"/>
  <c r="AN80" i="3" s="1"/>
  <c r="AN81" i="3" s="1"/>
  <c r="AN82" i="3" s="1"/>
  <c r="AN83" i="3" s="1"/>
  <c r="AN84" i="3" s="1"/>
  <c r="AN85" i="3" s="1"/>
  <c r="AN86" i="3" s="1"/>
  <c r="AN87" i="3" s="1"/>
  <c r="AN88" i="3" s="1"/>
  <c r="AN89" i="3" s="1"/>
  <c r="AN90" i="3" s="1"/>
  <c r="AN91" i="3" s="1"/>
  <c r="AN92" i="3" s="1"/>
  <c r="AN93" i="3" s="1"/>
  <c r="AN94" i="3" s="1"/>
  <c r="AN95" i="3" s="1"/>
  <c r="AN96" i="3" s="1"/>
  <c r="AN97" i="3" s="1"/>
  <c r="AN98" i="3" s="1"/>
  <c r="AN99" i="3" s="1"/>
  <c r="AN100" i="3" s="1"/>
  <c r="J101" i="3"/>
  <c r="M101" i="3"/>
  <c r="P101" i="3"/>
  <c r="I2" i="2"/>
  <c r="Z2" i="2"/>
  <c r="W2" i="2"/>
  <c r="V2" i="2"/>
  <c r="S2" i="2"/>
  <c r="Z25" i="3"/>
  <c r="Z26" i="3"/>
  <c r="Z27" i="3"/>
  <c r="Z28" i="3"/>
  <c r="Y26" i="3"/>
  <c r="Y27" i="3"/>
  <c r="Y28" i="3"/>
  <c r="Y29" i="3"/>
  <c r="Y30" i="3"/>
  <c r="A3" i="17"/>
  <c r="AH2" i="2"/>
  <c r="AG2" i="2"/>
  <c r="AF2" i="2"/>
  <c r="AD2" i="2"/>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E2" i="2"/>
  <c r="G10" i="17"/>
  <c r="C14" i="17"/>
  <c r="C13" i="17"/>
  <c r="B14" i="17"/>
  <c r="B13" i="17"/>
  <c r="K7" i="17"/>
  <c r="K8" i="17"/>
  <c r="K9" i="17"/>
  <c r="P1" i="5"/>
  <c r="X8" i="5"/>
  <c r="R8" i="5"/>
  <c r="L8" i="5"/>
  <c r="F8" i="5"/>
  <c r="G3" i="17"/>
  <c r="M7" i="17"/>
  <c r="N7" i="17" s="1"/>
  <c r="F14" i="17"/>
  <c r="L7" i="17"/>
  <c r="Z12" i="3"/>
  <c r="Y12" i="3"/>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J11" i="3"/>
  <c r="AI11" i="3"/>
  <c r="AD11" i="3"/>
  <c r="AC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L11" i="3"/>
  <c r="AF11"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K11" i="3"/>
  <c r="AI99" i="3"/>
  <c r="AI98" i="3"/>
  <c r="AI97" i="3"/>
  <c r="AI96" i="3"/>
  <c r="AI95" i="3"/>
  <c r="AI94" i="3"/>
  <c r="AI93" i="3"/>
  <c r="AI92" i="3"/>
  <c r="AI91" i="3"/>
  <c r="AI90" i="3"/>
  <c r="AI89" i="3"/>
  <c r="AI88" i="3"/>
  <c r="AI87" i="3"/>
  <c r="AI86" i="3"/>
  <c r="AI85" i="3"/>
  <c r="AI84" i="3"/>
  <c r="AI83" i="3"/>
  <c r="AI82" i="3"/>
  <c r="AI81" i="3"/>
  <c r="AI80" i="3"/>
  <c r="AI79" i="3"/>
  <c r="AI78" i="3"/>
  <c r="AI77" i="3"/>
  <c r="AI76" i="3"/>
  <c r="AI75" i="3"/>
  <c r="AI74" i="3"/>
  <c r="AI73" i="3"/>
  <c r="AI72" i="3"/>
  <c r="AI71" i="3"/>
  <c r="AI70" i="3"/>
  <c r="AI69" i="3"/>
  <c r="AI68" i="3"/>
  <c r="AI67" i="3"/>
  <c r="AI66" i="3"/>
  <c r="AI65" i="3"/>
  <c r="AI64" i="3"/>
  <c r="AI63" i="3"/>
  <c r="AI62" i="3"/>
  <c r="AI61" i="3"/>
  <c r="AI60" i="3"/>
  <c r="AI59" i="3"/>
  <c r="AI58" i="3"/>
  <c r="AI57" i="3"/>
  <c r="AI56" i="3"/>
  <c r="AI55" i="3"/>
  <c r="AI54" i="3"/>
  <c r="AI53" i="3"/>
  <c r="AI52" i="3"/>
  <c r="AI51" i="3"/>
  <c r="AI50" i="3"/>
  <c r="AI49" i="3"/>
  <c r="AI48" i="3"/>
  <c r="AI47" i="3"/>
  <c r="AI46" i="3"/>
  <c r="AI45" i="3"/>
  <c r="AI44" i="3"/>
  <c r="AI43" i="3"/>
  <c r="AI42" i="3"/>
  <c r="AI41" i="3"/>
  <c r="AI40" i="3"/>
  <c r="AI39" i="3"/>
  <c r="AI38" i="3"/>
  <c r="AI37" i="3"/>
  <c r="AI36" i="3"/>
  <c r="AI35" i="3"/>
  <c r="AI34" i="3"/>
  <c r="AI33" i="3"/>
  <c r="AI32" i="3"/>
  <c r="AI31" i="3"/>
  <c r="AI30" i="3"/>
  <c r="AI29" i="3"/>
  <c r="AI28" i="3"/>
  <c r="AI27" i="3"/>
  <c r="AI26" i="3"/>
  <c r="AI25" i="3"/>
  <c r="AI24" i="3"/>
  <c r="AI23" i="3"/>
  <c r="AI22" i="3"/>
  <c r="AI21" i="3"/>
  <c r="AI20" i="3"/>
  <c r="AI19" i="3"/>
  <c r="AI18" i="3"/>
  <c r="AI17" i="3"/>
  <c r="AI16" i="3"/>
  <c r="AI15" i="3"/>
  <c r="AI14" i="3"/>
  <c r="AI13" i="3"/>
  <c r="AI12"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1" i="3"/>
  <c r="P2" i="2"/>
  <c r="X2" i="2"/>
  <c r="M2" i="2"/>
  <c r="T2" i="2"/>
  <c r="C10" i="5" l="1"/>
  <c r="C11" i="5"/>
  <c r="C12" i="5"/>
  <c r="C13" i="5"/>
  <c r="C9" i="5"/>
  <c r="N6" i="7"/>
  <c r="O6" i="7"/>
  <c r="AE6" i="2"/>
  <c r="R2" i="2"/>
  <c r="R10" i="2"/>
  <c r="O2" i="2"/>
  <c r="AG10" i="2"/>
  <c r="AC10" i="2"/>
  <c r="R8" i="2"/>
  <c r="AG8" i="2"/>
  <c r="AC8" i="2"/>
  <c r="AF8" i="2"/>
  <c r="AB8" i="2"/>
  <c r="G101" i="3"/>
  <c r="C8" i="17" s="1"/>
  <c r="G8" i="17" s="1"/>
  <c r="AC2" i="2"/>
  <c r="AA2" i="2"/>
  <c r="AB2" i="2"/>
  <c r="AB6" i="2"/>
  <c r="AC6" i="2"/>
  <c r="I31" i="2"/>
  <c r="M31" i="2"/>
  <c r="R31" i="2"/>
  <c r="I29" i="2"/>
  <c r="O29" i="2"/>
  <c r="S29" i="2"/>
  <c r="W29" i="2"/>
  <c r="AA29" i="2"/>
  <c r="AE29" i="2"/>
  <c r="F29" i="2"/>
  <c r="J29" i="2"/>
  <c r="P29" i="2"/>
  <c r="T29" i="2"/>
  <c r="X29" i="2"/>
  <c r="AB29" i="2"/>
  <c r="AF29" i="2"/>
  <c r="AC29" i="2"/>
  <c r="AG29" i="2"/>
  <c r="J27" i="2"/>
  <c r="P27" i="2"/>
  <c r="T27" i="2"/>
  <c r="X27" i="2"/>
  <c r="AB27" i="2"/>
  <c r="AF27" i="2"/>
  <c r="H27" i="2"/>
  <c r="AC27" i="2"/>
  <c r="AG27" i="2"/>
  <c r="I27" i="2"/>
  <c r="M27" i="2"/>
  <c r="R27" i="2"/>
  <c r="V27" i="2"/>
  <c r="Z27" i="2"/>
  <c r="AD27" i="2"/>
  <c r="AH27" i="2"/>
  <c r="AC25" i="2"/>
  <c r="AG25" i="2"/>
  <c r="H25" i="2"/>
  <c r="M25" i="2"/>
  <c r="R25" i="2"/>
  <c r="V25" i="2"/>
  <c r="Z25" i="2"/>
  <c r="AD25" i="2"/>
  <c r="AH25" i="2"/>
  <c r="I25" i="2"/>
  <c r="O25" i="2"/>
  <c r="S25" i="2"/>
  <c r="W25" i="2"/>
  <c r="AA25" i="2"/>
  <c r="AE25" i="2"/>
  <c r="I23" i="2"/>
  <c r="M23" i="2"/>
  <c r="R23" i="2"/>
  <c r="V23" i="2"/>
  <c r="Z23" i="2"/>
  <c r="AD23" i="2"/>
  <c r="AH23" i="2"/>
  <c r="F23" i="2"/>
  <c r="O23" i="2"/>
  <c r="S23" i="2"/>
  <c r="W23" i="2"/>
  <c r="AA23" i="2"/>
  <c r="AE23" i="2"/>
  <c r="J23" i="2"/>
  <c r="P23" i="2"/>
  <c r="T23" i="2"/>
  <c r="X23" i="2"/>
  <c r="AB23" i="2"/>
  <c r="AF23" i="2"/>
  <c r="I21" i="2"/>
  <c r="O21" i="2"/>
  <c r="S21" i="2"/>
  <c r="W21" i="2"/>
  <c r="AA21" i="2"/>
  <c r="AE21" i="2"/>
  <c r="F21" i="2"/>
  <c r="J21" i="2"/>
  <c r="P21" i="2"/>
  <c r="T21" i="2"/>
  <c r="X21" i="2"/>
  <c r="AB21" i="2"/>
  <c r="AF21" i="2"/>
  <c r="AC21" i="2"/>
  <c r="AG21" i="2"/>
  <c r="J19" i="2"/>
  <c r="P19" i="2"/>
  <c r="T19" i="2"/>
  <c r="X19" i="2"/>
  <c r="AB19" i="2"/>
  <c r="AF19" i="2"/>
  <c r="H19" i="2"/>
  <c r="AC19" i="2"/>
  <c r="AG19" i="2"/>
  <c r="I19" i="2"/>
  <c r="M19" i="2"/>
  <c r="R19" i="2"/>
  <c r="V19" i="2"/>
  <c r="Z19" i="2"/>
  <c r="AD19" i="2"/>
  <c r="AH19" i="2"/>
  <c r="AC17" i="2"/>
  <c r="AG17" i="2"/>
  <c r="H17" i="2"/>
  <c r="M17" i="2"/>
  <c r="R17" i="2"/>
  <c r="V17" i="2"/>
  <c r="Z17" i="2"/>
  <c r="AD17" i="2"/>
  <c r="AH17" i="2"/>
  <c r="I17" i="2"/>
  <c r="O17" i="2"/>
  <c r="S17" i="2"/>
  <c r="W17" i="2"/>
  <c r="AA17" i="2"/>
  <c r="AE17" i="2"/>
  <c r="I15" i="2"/>
  <c r="M15" i="2"/>
  <c r="R15" i="2"/>
  <c r="V15" i="2"/>
  <c r="Z15" i="2"/>
  <c r="AD15" i="2"/>
  <c r="AH15" i="2"/>
  <c r="F15" i="2"/>
  <c r="O15" i="2"/>
  <c r="S15" i="2"/>
  <c r="W15" i="2"/>
  <c r="AA15" i="2"/>
  <c r="AE15" i="2"/>
  <c r="J15" i="2"/>
  <c r="P15" i="2"/>
  <c r="T15" i="2"/>
  <c r="X15" i="2"/>
  <c r="AB15" i="2"/>
  <c r="AF15" i="2"/>
  <c r="I13" i="2"/>
  <c r="AM22" i="3" s="1"/>
  <c r="O13" i="2"/>
  <c r="S13" i="2"/>
  <c r="W13" i="2"/>
  <c r="AA13" i="2"/>
  <c r="AE13" i="2"/>
  <c r="F13" i="2"/>
  <c r="H13" i="2" s="1"/>
  <c r="J13" i="2"/>
  <c r="P13" i="2"/>
  <c r="T13" i="2"/>
  <c r="X13" i="2"/>
  <c r="AF13" i="2"/>
  <c r="AC13" i="2"/>
  <c r="AG13" i="2"/>
  <c r="J11" i="2"/>
  <c r="P11" i="2"/>
  <c r="T11" i="2"/>
  <c r="X11" i="2"/>
  <c r="H11" i="2"/>
  <c r="I11" i="2"/>
  <c r="AB11" i="2" s="1"/>
  <c r="M11" i="2"/>
  <c r="Z11" i="2"/>
  <c r="AD11" i="2"/>
  <c r="AH11" i="2"/>
  <c r="M9" i="2"/>
  <c r="V9" i="2"/>
  <c r="Z9" i="2"/>
  <c r="AD9" i="2"/>
  <c r="AH9" i="2"/>
  <c r="I9" i="2"/>
  <c r="AM18" i="3" s="1"/>
  <c r="S9" i="2"/>
  <c r="W9" i="2"/>
  <c r="AA9" i="2"/>
  <c r="O7" i="2"/>
  <c r="AE7" i="2"/>
  <c r="S7" i="2"/>
  <c r="W7" i="2"/>
  <c r="S3" i="2"/>
  <c r="AH13" i="2"/>
  <c r="R13" i="2"/>
  <c r="S11" i="2"/>
  <c r="P9" i="2"/>
  <c r="AC15" i="2"/>
  <c r="AD13" i="2"/>
  <c r="M13" i="2"/>
  <c r="AE11" i="2"/>
  <c r="O11" i="2"/>
  <c r="J9" i="2"/>
  <c r="W3" i="2"/>
  <c r="X25" i="2"/>
  <c r="F25" i="2"/>
  <c r="Z21" i="2"/>
  <c r="H21" i="2"/>
  <c r="AA19" i="2"/>
  <c r="X17" i="2"/>
  <c r="F17" i="2"/>
  <c r="Z13" i="2"/>
  <c r="AA11" i="2"/>
  <c r="X9" i="2"/>
  <c r="F9" i="2"/>
  <c r="H9" i="2" s="1"/>
  <c r="AG11" i="3"/>
  <c r="AH7" i="2"/>
  <c r="AD7" i="2"/>
  <c r="Z7" i="2"/>
  <c r="V7" i="2"/>
  <c r="R7" i="2"/>
  <c r="M7" i="2"/>
  <c r="I7" i="2"/>
  <c r="F7" i="2"/>
  <c r="H7" i="2" s="1"/>
  <c r="X5" i="2"/>
  <c r="T5" i="2"/>
  <c r="P5" i="2"/>
  <c r="J5" i="2"/>
  <c r="AH3" i="2"/>
  <c r="AD3" i="2"/>
  <c r="Z3" i="2"/>
  <c r="V3" i="2"/>
  <c r="M3" i="2"/>
  <c r="I3" i="2"/>
  <c r="AB3" i="2" s="1"/>
  <c r="F3" i="2"/>
  <c r="AG7" i="2"/>
  <c r="W5" i="2"/>
  <c r="S5" i="2"/>
  <c r="H3" i="2"/>
  <c r="AB13" i="3"/>
  <c r="AH15" i="3"/>
  <c r="AM16" i="3"/>
  <c r="AM12" i="3"/>
  <c r="AF7" i="2"/>
  <c r="AB7" i="2"/>
  <c r="X7" i="2"/>
  <c r="T7" i="2"/>
  <c r="P7" i="2"/>
  <c r="J7" i="2"/>
  <c r="AH5" i="2"/>
  <c r="AD5" i="2"/>
  <c r="Z5" i="2"/>
  <c r="V5" i="2"/>
  <c r="M5" i="2"/>
  <c r="I5" i="2"/>
  <c r="AG5" i="2" s="1"/>
  <c r="F5" i="2"/>
  <c r="H5" i="2" s="1"/>
  <c r="X3" i="2"/>
  <c r="T3" i="2"/>
  <c r="P3" i="2"/>
  <c r="J3" i="2"/>
  <c r="AB16" i="3"/>
  <c r="F2" i="2"/>
  <c r="H2" i="2" s="1"/>
  <c r="J2" i="2"/>
  <c r="G105" i="3"/>
  <c r="G12" i="17" s="1"/>
  <c r="AM97" i="3"/>
  <c r="AM89" i="3"/>
  <c r="AM81" i="3"/>
  <c r="AM73" i="3"/>
  <c r="AM65" i="3"/>
  <c r="AM57" i="3"/>
  <c r="AM49" i="3"/>
  <c r="AM41" i="3"/>
  <c r="AM33" i="3"/>
  <c r="AP12" i="3"/>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P34" i="3" s="1"/>
  <c r="AP35" i="3" s="1"/>
  <c r="AP36" i="3" s="1"/>
  <c r="AP37" i="3" s="1"/>
  <c r="AP38" i="3" s="1"/>
  <c r="AP39" i="3" s="1"/>
  <c r="AP40" i="3" s="1"/>
  <c r="AP41" i="3" s="1"/>
  <c r="AP42" i="3" s="1"/>
  <c r="AP43" i="3" s="1"/>
  <c r="AP44" i="3" s="1"/>
  <c r="AP45" i="3" s="1"/>
  <c r="AP46" i="3" s="1"/>
  <c r="AP47" i="3" s="1"/>
  <c r="AP48" i="3" s="1"/>
  <c r="AP49" i="3" s="1"/>
  <c r="AP50" i="3" s="1"/>
  <c r="AP51" i="3" s="1"/>
  <c r="AP52" i="3" s="1"/>
  <c r="AP53" i="3" s="1"/>
  <c r="AP54" i="3" s="1"/>
  <c r="AP55" i="3" s="1"/>
  <c r="AP56" i="3" s="1"/>
  <c r="AP57" i="3" s="1"/>
  <c r="AP58" i="3" s="1"/>
  <c r="AP59" i="3" s="1"/>
  <c r="AP60" i="3" s="1"/>
  <c r="AP61" i="3" s="1"/>
  <c r="AP62" i="3" s="1"/>
  <c r="AP63" i="3" s="1"/>
  <c r="AP64" i="3" s="1"/>
  <c r="AP65" i="3" s="1"/>
  <c r="AP66" i="3" s="1"/>
  <c r="AP67" i="3" s="1"/>
  <c r="AP68" i="3" s="1"/>
  <c r="AP69" i="3" s="1"/>
  <c r="AP70" i="3" s="1"/>
  <c r="AP71" i="3" s="1"/>
  <c r="AP72" i="3" s="1"/>
  <c r="AP73" i="3" s="1"/>
  <c r="AP74" i="3" s="1"/>
  <c r="AP75" i="3" s="1"/>
  <c r="AP76" i="3" s="1"/>
  <c r="AP77" i="3" s="1"/>
  <c r="AP78" i="3" s="1"/>
  <c r="AP79" i="3" s="1"/>
  <c r="AP80" i="3" s="1"/>
  <c r="AP81" i="3" s="1"/>
  <c r="AP82" i="3" s="1"/>
  <c r="AP83" i="3" s="1"/>
  <c r="AP84" i="3" s="1"/>
  <c r="AP85" i="3" s="1"/>
  <c r="AP86" i="3" s="1"/>
  <c r="AP87" i="3" s="1"/>
  <c r="AP88" i="3" s="1"/>
  <c r="AP89" i="3" s="1"/>
  <c r="AP90" i="3" s="1"/>
  <c r="AP91" i="3" s="1"/>
  <c r="AP92" i="3" s="1"/>
  <c r="AP93" i="3" s="1"/>
  <c r="AP94" i="3" s="1"/>
  <c r="AP95" i="3" s="1"/>
  <c r="AP96" i="3" s="1"/>
  <c r="AP97" i="3" s="1"/>
  <c r="AP98" i="3" s="1"/>
  <c r="AP99" i="3" s="1"/>
  <c r="AP100" i="3" s="1"/>
  <c r="AT11" i="3"/>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R11" i="3"/>
  <c r="AR12" i="3" s="1"/>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34" i="3" s="1"/>
  <c r="AR35" i="3" s="1"/>
  <c r="AR36" i="3" s="1"/>
  <c r="AR37" i="3" s="1"/>
  <c r="AR38" i="3" s="1"/>
  <c r="AR39" i="3" s="1"/>
  <c r="AR40" i="3" s="1"/>
  <c r="AR41" i="3" s="1"/>
  <c r="AR42" i="3" s="1"/>
  <c r="AR43" i="3" s="1"/>
  <c r="AR44" i="3" s="1"/>
  <c r="AR45" i="3" s="1"/>
  <c r="AR46" i="3" s="1"/>
  <c r="AR47" i="3" s="1"/>
  <c r="AR48" i="3" s="1"/>
  <c r="AR49" i="3" s="1"/>
  <c r="AR50" i="3" s="1"/>
  <c r="AR51" i="3" s="1"/>
  <c r="AR52" i="3" s="1"/>
  <c r="AR53" i="3" s="1"/>
  <c r="AR54" i="3" s="1"/>
  <c r="AR55" i="3" s="1"/>
  <c r="AR56" i="3" s="1"/>
  <c r="AR57" i="3" s="1"/>
  <c r="AR58" i="3" s="1"/>
  <c r="AR59" i="3" s="1"/>
  <c r="AR60" i="3" s="1"/>
  <c r="AR61" i="3" s="1"/>
  <c r="AR62" i="3" s="1"/>
  <c r="AR63" i="3" s="1"/>
  <c r="AR64" i="3" s="1"/>
  <c r="AR65" i="3" s="1"/>
  <c r="AR66" i="3" s="1"/>
  <c r="AR67" i="3" s="1"/>
  <c r="AR68" i="3" s="1"/>
  <c r="AR69" i="3" s="1"/>
  <c r="AR70" i="3" s="1"/>
  <c r="AR71" i="3" s="1"/>
  <c r="AR72" i="3" s="1"/>
  <c r="AR73" i="3" s="1"/>
  <c r="AR74" i="3" s="1"/>
  <c r="AR75" i="3" s="1"/>
  <c r="AR76" i="3" s="1"/>
  <c r="AR77" i="3" s="1"/>
  <c r="AR78" i="3" s="1"/>
  <c r="AR79" i="3" s="1"/>
  <c r="AR80" i="3" s="1"/>
  <c r="AR81" i="3" s="1"/>
  <c r="AR82" i="3" s="1"/>
  <c r="AR83" i="3" s="1"/>
  <c r="AR84" i="3" s="1"/>
  <c r="AR85" i="3" s="1"/>
  <c r="AR86" i="3" s="1"/>
  <c r="AR87" i="3" s="1"/>
  <c r="AR88" i="3" s="1"/>
  <c r="AR89" i="3" s="1"/>
  <c r="AR90" i="3" s="1"/>
  <c r="AR91" i="3" s="1"/>
  <c r="AR92" i="3" s="1"/>
  <c r="AR93" i="3" s="1"/>
  <c r="AR94" i="3" s="1"/>
  <c r="AR95" i="3" s="1"/>
  <c r="AR96" i="3" s="1"/>
  <c r="AR97" i="3" s="1"/>
  <c r="AR98" i="3" s="1"/>
  <c r="AR99" i="3" s="1"/>
  <c r="AR100" i="3" s="1"/>
  <c r="AH11" i="3"/>
  <c r="AM11" i="3"/>
  <c r="O7" i="7" l="1"/>
  <c r="N7" i="7"/>
  <c r="R3" i="2"/>
  <c r="AF9" i="2"/>
  <c r="R11" i="2"/>
  <c r="AC11" i="2"/>
  <c r="O5" i="2"/>
  <c r="AE9" i="2"/>
  <c r="O9" i="2"/>
  <c r="AC9" i="2"/>
  <c r="AF3" i="2"/>
  <c r="R5" i="2"/>
  <c r="AB9" i="2"/>
  <c r="R9" i="2"/>
  <c r="V11" i="2"/>
  <c r="AB13" i="2"/>
  <c r="O3" i="2"/>
  <c r="AG11" i="2"/>
  <c r="AG9" i="2"/>
  <c r="AM20" i="3"/>
  <c r="W11" i="2"/>
  <c r="AG3" i="2"/>
  <c r="AE5" i="2"/>
  <c r="AF5" i="2"/>
  <c r="AE3" i="2"/>
  <c r="AF11" i="2"/>
  <c r="AA5" i="2"/>
  <c r="AG14" i="3"/>
  <c r="AA3" i="2"/>
  <c r="AG12" i="3"/>
  <c r="AC7" i="2"/>
  <c r="AG16" i="3"/>
  <c r="AA7" i="2"/>
  <c r="AC5" i="2"/>
  <c r="AC3" i="2"/>
  <c r="AB5" i="2"/>
  <c r="I10" i="5"/>
  <c r="A10" i="19" s="1"/>
  <c r="B10" i="19" s="1"/>
  <c r="O10" i="5"/>
  <c r="A16" i="19" s="1"/>
  <c r="B16" i="19" s="1"/>
  <c r="O12" i="5"/>
  <c r="A18" i="19" s="1"/>
  <c r="B18" i="19" s="1"/>
  <c r="O9" i="5"/>
  <c r="A15" i="19" s="1"/>
  <c r="B15" i="19" s="1"/>
  <c r="O11" i="5"/>
  <c r="A17" i="19" s="1"/>
  <c r="B17" i="19" s="1"/>
  <c r="O8" i="5"/>
  <c r="A14" i="19" s="1"/>
  <c r="B14" i="19" s="1"/>
  <c r="O13" i="5"/>
  <c r="A19" i="19" s="1"/>
  <c r="B19" i="19" s="1"/>
  <c r="R14" i="5"/>
  <c r="A4" i="19"/>
  <c r="B4" i="19" s="1"/>
  <c r="A6" i="19"/>
  <c r="B6" i="19" s="1"/>
  <c r="C8" i="5"/>
  <c r="A2" i="19" s="1"/>
  <c r="B2" i="19" s="1"/>
  <c r="F14" i="5"/>
  <c r="A3" i="19"/>
  <c r="B3" i="19" s="1"/>
  <c r="A5" i="19"/>
  <c r="B5" i="19" s="1"/>
  <c r="A7" i="19"/>
  <c r="B7" i="19" s="1"/>
  <c r="J1" i="5"/>
  <c r="E1" i="3"/>
  <c r="U10" i="5"/>
  <c r="A22" i="19" s="1"/>
  <c r="B22" i="19" s="1"/>
  <c r="U13" i="5"/>
  <c r="A25" i="19" s="1"/>
  <c r="B25" i="19" s="1"/>
  <c r="U12" i="5"/>
  <c r="A24" i="19" s="1"/>
  <c r="B24" i="19" s="1"/>
  <c r="U9" i="5"/>
  <c r="A21" i="19" s="1"/>
  <c r="B21" i="19" s="1"/>
  <c r="U8" i="5"/>
  <c r="A20" i="19" s="1"/>
  <c r="B20" i="19" s="1"/>
  <c r="U11" i="5"/>
  <c r="A23" i="19" s="1"/>
  <c r="B23" i="19" s="1"/>
  <c r="X14" i="5"/>
  <c r="O8" i="7" l="1"/>
  <c r="N8" i="7"/>
  <c r="I12" i="5"/>
  <c r="A12" i="19" s="1"/>
  <c r="B12" i="19" s="1"/>
  <c r="I11" i="5"/>
  <c r="A11" i="19" s="1"/>
  <c r="B11" i="19" s="1"/>
  <c r="L14" i="5"/>
  <c r="I13" i="5"/>
  <c r="I8" i="5"/>
  <c r="I9" i="5"/>
  <c r="V12" i="5"/>
  <c r="W12" i="5"/>
  <c r="D9" i="5"/>
  <c r="E9" i="5"/>
  <c r="D10" i="5"/>
  <c r="E10" i="5"/>
  <c r="P11" i="5"/>
  <c r="Q11" i="5"/>
  <c r="W11" i="5"/>
  <c r="V11" i="5"/>
  <c r="V13" i="5"/>
  <c r="W13" i="5"/>
  <c r="P9" i="5"/>
  <c r="Q9" i="5"/>
  <c r="W10" i="5"/>
  <c r="V10" i="5"/>
  <c r="D13" i="5"/>
  <c r="E13" i="5"/>
  <c r="E8" i="5"/>
  <c r="D8" i="5"/>
  <c r="P13" i="5"/>
  <c r="Q13" i="5"/>
  <c r="Q12" i="5"/>
  <c r="P12" i="5"/>
  <c r="V8" i="5"/>
  <c r="W8" i="5"/>
  <c r="V9" i="5"/>
  <c r="W9" i="5"/>
  <c r="J10" i="5"/>
  <c r="K10" i="5"/>
  <c r="D11" i="5"/>
  <c r="E11" i="5"/>
  <c r="D12" i="5"/>
  <c r="E12" i="5"/>
  <c r="Q8" i="5"/>
  <c r="P8" i="5"/>
  <c r="Q10" i="5"/>
  <c r="P10" i="5"/>
  <c r="K12" i="5" l="1"/>
  <c r="O9" i="7"/>
  <c r="N9" i="7"/>
  <c r="K8" i="5"/>
  <c r="A8" i="19"/>
  <c r="B8" i="19" s="1"/>
  <c r="J11" i="5"/>
  <c r="J13" i="5"/>
  <c r="A13" i="19"/>
  <c r="B13" i="19" s="1"/>
  <c r="J9" i="5"/>
  <c r="A9" i="19"/>
  <c r="B9" i="19" s="1"/>
  <c r="K9" i="5"/>
  <c r="G102" i="3"/>
  <c r="C9" i="17" s="1"/>
  <c r="G9" i="17" s="1"/>
  <c r="G11" i="17" s="1"/>
  <c r="J8" i="5"/>
  <c r="K11" i="5"/>
  <c r="H11" i="19" s="1"/>
  <c r="J12" i="5"/>
  <c r="K13" i="5"/>
  <c r="L16" i="19"/>
  <c r="M16" i="19"/>
  <c r="C16" i="19"/>
  <c r="J16" i="19"/>
  <c r="K16" i="19"/>
  <c r="D16" i="19"/>
  <c r="I16" i="19"/>
  <c r="H16" i="19"/>
  <c r="L5" i="19"/>
  <c r="J5" i="19"/>
  <c r="K5" i="19"/>
  <c r="D5" i="19"/>
  <c r="M5" i="19"/>
  <c r="C5" i="19"/>
  <c r="H5" i="19"/>
  <c r="I5" i="19"/>
  <c r="L10" i="19"/>
  <c r="D10" i="19"/>
  <c r="K10" i="19"/>
  <c r="M10" i="19"/>
  <c r="J10" i="19"/>
  <c r="C10" i="19"/>
  <c r="H10" i="19"/>
  <c r="I10" i="19"/>
  <c r="L20" i="19"/>
  <c r="K20" i="19"/>
  <c r="M20" i="19"/>
  <c r="J20" i="19"/>
  <c r="H20" i="19"/>
  <c r="D20" i="19"/>
  <c r="C20" i="19"/>
  <c r="I20" i="19"/>
  <c r="L18" i="19"/>
  <c r="J18" i="19"/>
  <c r="C18" i="19"/>
  <c r="K18" i="19"/>
  <c r="M18" i="19"/>
  <c r="D18" i="19"/>
  <c r="H18" i="19"/>
  <c r="I18" i="19"/>
  <c r="L23" i="19"/>
  <c r="K23" i="19"/>
  <c r="C23" i="19"/>
  <c r="M23" i="19"/>
  <c r="J23" i="19"/>
  <c r="D23" i="19"/>
  <c r="I23" i="19"/>
  <c r="H23" i="19"/>
  <c r="M7" i="19"/>
  <c r="C7" i="19"/>
  <c r="J7" i="19"/>
  <c r="K7" i="19"/>
  <c r="L7" i="19"/>
  <c r="D7" i="19"/>
  <c r="I7" i="19"/>
  <c r="H7" i="19"/>
  <c r="L25" i="19"/>
  <c r="K25" i="19"/>
  <c r="J25" i="19"/>
  <c r="M25" i="19"/>
  <c r="C25" i="19"/>
  <c r="D25" i="19"/>
  <c r="I25" i="19"/>
  <c r="H25" i="19"/>
  <c r="L4" i="19"/>
  <c r="K4" i="19"/>
  <c r="M4" i="19"/>
  <c r="J4" i="19"/>
  <c r="C4" i="19"/>
  <c r="D4" i="19"/>
  <c r="I4" i="19"/>
  <c r="H4" i="19"/>
  <c r="D3" i="19"/>
  <c r="L3" i="19"/>
  <c r="M3" i="19"/>
  <c r="J3" i="19"/>
  <c r="K3" i="19"/>
  <c r="C3" i="19"/>
  <c r="I3" i="19"/>
  <c r="H3" i="19"/>
  <c r="L6" i="19"/>
  <c r="D6" i="19"/>
  <c r="J6" i="19"/>
  <c r="C6" i="19"/>
  <c r="K6" i="19"/>
  <c r="M6" i="19"/>
  <c r="I6" i="19"/>
  <c r="H6" i="19"/>
  <c r="L21" i="19"/>
  <c r="J21" i="19"/>
  <c r="D21" i="19"/>
  <c r="M21" i="19"/>
  <c r="K21" i="19"/>
  <c r="C21" i="19"/>
  <c r="I21" i="19"/>
  <c r="H21" i="19"/>
  <c r="M2" i="19"/>
  <c r="C2" i="19"/>
  <c r="K2" i="19"/>
  <c r="L2" i="19"/>
  <c r="D2" i="19"/>
  <c r="J2" i="19"/>
  <c r="I2" i="19"/>
  <c r="H2" i="19"/>
  <c r="L15" i="19"/>
  <c r="K15" i="19"/>
  <c r="M15" i="19"/>
  <c r="J15" i="19"/>
  <c r="D15" i="19"/>
  <c r="C15" i="19"/>
  <c r="I15" i="19"/>
  <c r="H15" i="19"/>
  <c r="L12" i="19"/>
  <c r="M12" i="19"/>
  <c r="K12" i="19"/>
  <c r="C12" i="19"/>
  <c r="J12" i="19"/>
  <c r="D12" i="19"/>
  <c r="I12" i="19"/>
  <c r="H12" i="19"/>
  <c r="L14" i="19"/>
  <c r="J14" i="19"/>
  <c r="D14" i="19"/>
  <c r="M14" i="19"/>
  <c r="K14" i="19"/>
  <c r="I14" i="19"/>
  <c r="H14" i="19"/>
  <c r="C14" i="19"/>
  <c r="L19" i="19"/>
  <c r="J19" i="19"/>
  <c r="M19" i="19"/>
  <c r="D19" i="19"/>
  <c r="K19" i="19"/>
  <c r="C19" i="19"/>
  <c r="I19" i="19"/>
  <c r="H19" i="19"/>
  <c r="L22" i="19"/>
  <c r="J22" i="19"/>
  <c r="K22" i="19"/>
  <c r="M22" i="19"/>
  <c r="H22" i="19"/>
  <c r="C22" i="19"/>
  <c r="I22" i="19"/>
  <c r="D22" i="19"/>
  <c r="L11" i="19"/>
  <c r="M11" i="19"/>
  <c r="I11" i="19"/>
  <c r="K11" i="19"/>
  <c r="J11" i="19"/>
  <c r="C11" i="19"/>
  <c r="D11" i="19"/>
  <c r="L17" i="19"/>
  <c r="K17" i="19"/>
  <c r="J17" i="19"/>
  <c r="M17" i="19"/>
  <c r="C17" i="19"/>
  <c r="D17" i="19"/>
  <c r="I17" i="19"/>
  <c r="H17" i="19"/>
  <c r="J24" i="19"/>
  <c r="L24" i="19"/>
  <c r="C24" i="19"/>
  <c r="M24" i="19"/>
  <c r="K24" i="19"/>
  <c r="D24" i="19"/>
  <c r="H24" i="19"/>
  <c r="I24" i="19"/>
  <c r="D13" i="19" l="1"/>
  <c r="J8" i="19"/>
  <c r="L8" i="19"/>
  <c r="O10" i="7"/>
  <c r="N10" i="7"/>
  <c r="L9" i="19"/>
  <c r="J9" i="19"/>
  <c r="I13" i="19"/>
  <c r="L13" i="19"/>
  <c r="C8" i="19"/>
  <c r="C13" i="19"/>
  <c r="J13" i="19"/>
  <c r="D8" i="19"/>
  <c r="D9" i="19"/>
  <c r="I8" i="19"/>
  <c r="M9" i="19"/>
  <c r="I9" i="19"/>
  <c r="H13" i="19"/>
  <c r="K13" i="19"/>
  <c r="K8" i="19"/>
  <c r="M13" i="19"/>
  <c r="H8" i="19"/>
  <c r="M8" i="19"/>
  <c r="H9" i="19"/>
  <c r="K9" i="19"/>
  <c r="C9" i="19"/>
  <c r="O11" i="7" l="1"/>
  <c r="N11" i="7"/>
  <c r="O12" i="7" l="1"/>
  <c r="N12" i="7"/>
  <c r="O13" i="7" l="1"/>
  <c r="N13" i="7"/>
  <c r="O14" i="7" l="1"/>
  <c r="N14" i="7"/>
  <c r="O15" i="7" l="1"/>
  <c r="N15" i="7"/>
  <c r="O16" i="7" l="1"/>
  <c r="N16" i="7"/>
  <c r="O17" i="7" l="1"/>
  <c r="N17" i="7"/>
  <c r="O18" i="7" l="1"/>
  <c r="N18" i="7"/>
  <c r="O19" i="7" l="1"/>
  <c r="N19" i="7"/>
  <c r="O20" i="7" l="1"/>
  <c r="N20" i="7"/>
  <c r="O21" i="7" l="1"/>
  <c r="N21" i="7"/>
  <c r="O22" i="7" l="1"/>
  <c r="N22" i="7"/>
  <c r="O23" i="7" l="1"/>
  <c r="N23" i="7"/>
  <c r="O24" i="7" l="1"/>
  <c r="N24" i="7"/>
  <c r="O25" i="7" l="1"/>
  <c r="N25" i="7"/>
</calcChain>
</file>

<file path=xl/comments1.xml><?xml version="1.0" encoding="utf-8"?>
<comments xmlns="http://schemas.openxmlformats.org/spreadsheetml/2006/main">
  <authors>
    <author>KATSUMI</author>
    <author>nagoya area</author>
  </authors>
  <commentList>
    <comment ref="C3" authorId="0" shapeId="0">
      <text>
        <r>
          <rPr>
            <b/>
            <sz val="14"/>
            <color indexed="81"/>
            <rFont val="ＭＳ Ｐゴシック"/>
            <family val="3"/>
            <charset val="128"/>
          </rPr>
          <t xml:space="preserve">団体名の一部を入力しないとリスト表示されません
</t>
        </r>
      </text>
    </comment>
    <comment ref="C9" authorId="1" shapeId="0">
      <text>
        <r>
          <rPr>
            <b/>
            <sz val="11"/>
            <color indexed="81"/>
            <rFont val="ＭＳ Ｐゴシック"/>
            <family val="3"/>
            <charset val="128"/>
          </rPr>
          <t>大学生は、地域学連コードを入力してください。
例 東海学連 5-
　　関西学連 6-
アルファベットは半角大文字以外はエラーになります</t>
        </r>
      </text>
    </comment>
    <comment ref="C10"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nagoya area</author>
  </authors>
  <commentList>
    <comment ref="R6" authorId="0" shapeId="0">
      <text>
        <r>
          <rPr>
            <sz val="11"/>
            <color indexed="81"/>
            <rFont val="ＭＳ Ｐゴシック"/>
            <family val="3"/>
            <charset val="128"/>
          </rPr>
          <t>県選手権の出場資格がある場合には、OPを選択してください！</t>
        </r>
      </text>
    </comment>
    <comment ref="S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T6" authorId="0" shapeId="0">
      <text>
        <r>
          <rPr>
            <sz val="11"/>
            <color indexed="81"/>
            <rFont val="ＭＳ Ｐゴシック"/>
            <family val="3"/>
            <charset val="128"/>
          </rPr>
          <t>県選手権の出場資格がある場合には、OPを選択してください！</t>
        </r>
      </text>
    </comment>
    <comment ref="U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R7" authorId="0" shapeId="0">
      <text>
        <r>
          <rPr>
            <sz val="11"/>
            <color indexed="81"/>
            <rFont val="ＭＳ Ｐゴシック"/>
            <family val="3"/>
            <charset val="128"/>
          </rPr>
          <t>県選手権の出場資格がある場合には、OPを選択してください！</t>
        </r>
      </text>
    </comment>
    <comment ref="S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T7" authorId="0" shapeId="0">
      <text>
        <r>
          <rPr>
            <sz val="11"/>
            <color indexed="81"/>
            <rFont val="ＭＳ Ｐゴシック"/>
            <family val="3"/>
            <charset val="128"/>
          </rPr>
          <t>県選手権の出場資格がある場合には、OPを選択してください！</t>
        </r>
      </text>
    </comment>
    <comment ref="U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1" authorId="2" shapeId="0">
      <text>
        <r>
          <rPr>
            <b/>
            <sz val="9"/>
            <color indexed="81"/>
            <rFont val="ＭＳ Ｐゴシック"/>
            <family val="3"/>
            <charset val="128"/>
          </rPr>
          <t>セルをロックしてあります。
団体情報入力シートで入力してください。</t>
        </r>
      </text>
    </comment>
    <comment ref="C11" authorId="0" shapeId="0">
      <text>
        <r>
          <rPr>
            <b/>
            <sz val="12"/>
            <color indexed="81"/>
            <rFont val="ＭＳ Ｐゴシック"/>
            <family val="3"/>
            <charset val="128"/>
          </rPr>
          <t xml:space="preserve">アルファベットを入力するとエラーになります！！
</t>
        </r>
      </text>
    </comment>
    <comment ref="F11" authorId="1" shapeId="0">
      <text>
        <r>
          <rPr>
            <b/>
            <sz val="9"/>
            <color indexed="81"/>
            <rFont val="ＭＳ ゴシック"/>
            <family val="3"/>
            <charset val="128"/>
          </rPr>
          <t>入力の必要はありません</t>
        </r>
      </text>
    </comment>
    <comment ref="I11" authorId="0" shapeId="0">
      <text>
        <r>
          <rPr>
            <sz val="11"/>
            <color indexed="81"/>
            <rFont val="ＭＳ Ｐゴシック"/>
            <family val="3"/>
            <charset val="128"/>
          </rPr>
          <t>県選手権の出場資格がある場合には、OPを選択してください！</t>
        </r>
      </text>
    </comment>
    <comment ref="K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1" authorId="0" shapeId="0">
      <text>
        <r>
          <rPr>
            <sz val="11"/>
            <color indexed="81"/>
            <rFont val="ＭＳ Ｐゴシック"/>
            <family val="3"/>
            <charset val="128"/>
          </rPr>
          <t>県選手権の出場資格がある場合には、OPを選択してください！</t>
        </r>
      </text>
    </comment>
    <comment ref="N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1" authorId="0" shapeId="0">
      <text>
        <r>
          <rPr>
            <sz val="11"/>
            <color indexed="81"/>
            <rFont val="ＭＳ Ｐゴシック"/>
            <family val="3"/>
            <charset val="128"/>
          </rPr>
          <t>県選手権の出場資格がある場合には、OPを選択してください！</t>
        </r>
      </text>
    </comment>
    <comment ref="I12" authorId="0" shapeId="0">
      <text>
        <r>
          <rPr>
            <sz val="11"/>
            <color indexed="81"/>
            <rFont val="ＭＳ Ｐゴシック"/>
            <family val="3"/>
            <charset val="128"/>
          </rPr>
          <t>県選手権の出場資格がある場合には、OPを選択してください！</t>
        </r>
      </text>
    </comment>
    <comment ref="K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2" authorId="0" shapeId="0">
      <text>
        <r>
          <rPr>
            <sz val="11"/>
            <color indexed="81"/>
            <rFont val="ＭＳ Ｐゴシック"/>
            <family val="3"/>
            <charset val="128"/>
          </rPr>
          <t>県選手権の出場資格がある場合には、OPを選択してください！</t>
        </r>
      </text>
    </comment>
    <comment ref="N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2" authorId="0" shapeId="0">
      <text>
        <r>
          <rPr>
            <sz val="11"/>
            <color indexed="81"/>
            <rFont val="ＭＳ Ｐゴシック"/>
            <family val="3"/>
            <charset val="128"/>
          </rPr>
          <t>県選手権の出場資格がある場合には、OPを選択してください！</t>
        </r>
      </text>
    </comment>
    <comment ref="I13" authorId="0" shapeId="0">
      <text>
        <r>
          <rPr>
            <sz val="11"/>
            <color indexed="81"/>
            <rFont val="ＭＳ Ｐゴシック"/>
            <family val="3"/>
            <charset val="128"/>
          </rPr>
          <t>県選手権の出場資格がある場合には、OPを選択してください！</t>
        </r>
      </text>
    </comment>
    <comment ref="K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3" authorId="0" shapeId="0">
      <text>
        <r>
          <rPr>
            <sz val="11"/>
            <color indexed="81"/>
            <rFont val="ＭＳ Ｐゴシック"/>
            <family val="3"/>
            <charset val="128"/>
          </rPr>
          <t>県選手権の出場資格がある場合には、OPを選択してください！</t>
        </r>
      </text>
    </comment>
    <comment ref="N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3" authorId="0" shapeId="0">
      <text>
        <r>
          <rPr>
            <sz val="11"/>
            <color indexed="81"/>
            <rFont val="ＭＳ Ｐゴシック"/>
            <family val="3"/>
            <charset val="128"/>
          </rPr>
          <t>県選手権の出場資格がある場合には、OPを選択してください！</t>
        </r>
      </text>
    </comment>
    <comment ref="I14" authorId="0" shapeId="0">
      <text>
        <r>
          <rPr>
            <sz val="11"/>
            <color indexed="81"/>
            <rFont val="ＭＳ Ｐゴシック"/>
            <family val="3"/>
            <charset val="128"/>
          </rPr>
          <t>県選手権の出場資格がある場合には、OPを選択してください！</t>
        </r>
      </text>
    </comment>
    <comment ref="K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4" authorId="0" shapeId="0">
      <text>
        <r>
          <rPr>
            <sz val="11"/>
            <color indexed="81"/>
            <rFont val="ＭＳ Ｐゴシック"/>
            <family val="3"/>
            <charset val="128"/>
          </rPr>
          <t>県選手権の出場資格がある場合には、OPを選択してください！</t>
        </r>
      </text>
    </comment>
    <comment ref="N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4" authorId="0" shapeId="0">
      <text>
        <r>
          <rPr>
            <sz val="11"/>
            <color indexed="81"/>
            <rFont val="ＭＳ Ｐゴシック"/>
            <family val="3"/>
            <charset val="128"/>
          </rPr>
          <t>県選手権の出場資格がある場合には、OPを選択してください！</t>
        </r>
      </text>
    </comment>
    <comment ref="I15" authorId="0" shapeId="0">
      <text>
        <r>
          <rPr>
            <sz val="11"/>
            <color indexed="81"/>
            <rFont val="ＭＳ Ｐゴシック"/>
            <family val="3"/>
            <charset val="128"/>
          </rPr>
          <t>県選手権の出場資格がある場合には、OPを選択してください！</t>
        </r>
      </text>
    </comment>
    <comment ref="K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5" authorId="0" shapeId="0">
      <text>
        <r>
          <rPr>
            <sz val="11"/>
            <color indexed="81"/>
            <rFont val="ＭＳ Ｐゴシック"/>
            <family val="3"/>
            <charset val="128"/>
          </rPr>
          <t>県選手権の出場資格がある場合には、OPを選択してください！</t>
        </r>
      </text>
    </comment>
    <comment ref="N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5" authorId="0" shapeId="0">
      <text>
        <r>
          <rPr>
            <sz val="11"/>
            <color indexed="81"/>
            <rFont val="ＭＳ Ｐゴシック"/>
            <family val="3"/>
            <charset val="128"/>
          </rPr>
          <t>県選手権の出場資格がある場合には、OPを選択してください！</t>
        </r>
      </text>
    </comment>
    <comment ref="I16" authorId="0" shapeId="0">
      <text>
        <r>
          <rPr>
            <sz val="11"/>
            <color indexed="81"/>
            <rFont val="ＭＳ Ｐゴシック"/>
            <family val="3"/>
            <charset val="128"/>
          </rPr>
          <t>県選手権の出場資格がある場合には、OPを選択してください！</t>
        </r>
      </text>
    </comment>
    <comment ref="K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6" authorId="0" shapeId="0">
      <text>
        <r>
          <rPr>
            <sz val="11"/>
            <color indexed="81"/>
            <rFont val="ＭＳ Ｐゴシック"/>
            <family val="3"/>
            <charset val="128"/>
          </rPr>
          <t>県選手権の出場資格がある場合には、OPを選択してください！</t>
        </r>
      </text>
    </comment>
    <comment ref="N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6" authorId="0" shapeId="0">
      <text>
        <r>
          <rPr>
            <sz val="11"/>
            <color indexed="81"/>
            <rFont val="ＭＳ Ｐゴシック"/>
            <family val="3"/>
            <charset val="128"/>
          </rPr>
          <t>県選手権の出場資格がある場合には、OPを選択してください！</t>
        </r>
      </text>
    </comment>
    <comment ref="I17" authorId="0" shapeId="0">
      <text>
        <r>
          <rPr>
            <sz val="11"/>
            <color indexed="81"/>
            <rFont val="ＭＳ Ｐゴシック"/>
            <family val="3"/>
            <charset val="128"/>
          </rPr>
          <t>県選手権の出場資格がある場合には、OPを選択してください！</t>
        </r>
      </text>
    </comment>
    <comment ref="K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7" authorId="0" shapeId="0">
      <text>
        <r>
          <rPr>
            <sz val="11"/>
            <color indexed="81"/>
            <rFont val="ＭＳ Ｐゴシック"/>
            <family val="3"/>
            <charset val="128"/>
          </rPr>
          <t>県選手権の出場資格がある場合には、OPを選択してください！</t>
        </r>
      </text>
    </comment>
    <comment ref="N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7" authorId="0" shapeId="0">
      <text>
        <r>
          <rPr>
            <sz val="11"/>
            <color indexed="81"/>
            <rFont val="ＭＳ Ｐゴシック"/>
            <family val="3"/>
            <charset val="128"/>
          </rPr>
          <t>県選手権の出場資格がある場合には、OPを選択してください！</t>
        </r>
      </text>
    </comment>
    <comment ref="I18" authorId="0" shapeId="0">
      <text>
        <r>
          <rPr>
            <sz val="11"/>
            <color indexed="81"/>
            <rFont val="ＭＳ Ｐゴシック"/>
            <family val="3"/>
            <charset val="128"/>
          </rPr>
          <t>県選手権の出場資格がある場合には、OPを選択してください！</t>
        </r>
      </text>
    </comment>
    <comment ref="K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8" authorId="0" shapeId="0">
      <text>
        <r>
          <rPr>
            <sz val="11"/>
            <color indexed="81"/>
            <rFont val="ＭＳ Ｐゴシック"/>
            <family val="3"/>
            <charset val="128"/>
          </rPr>
          <t>県選手権の出場資格がある場合には、OPを選択してください！</t>
        </r>
      </text>
    </comment>
    <comment ref="N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8" authorId="0" shapeId="0">
      <text>
        <r>
          <rPr>
            <sz val="11"/>
            <color indexed="81"/>
            <rFont val="ＭＳ Ｐゴシック"/>
            <family val="3"/>
            <charset val="128"/>
          </rPr>
          <t>県選手権の出場資格がある場合には、OPを選択してください！</t>
        </r>
      </text>
    </comment>
    <comment ref="I19" authorId="0" shapeId="0">
      <text>
        <r>
          <rPr>
            <sz val="11"/>
            <color indexed="81"/>
            <rFont val="ＭＳ Ｐゴシック"/>
            <family val="3"/>
            <charset val="128"/>
          </rPr>
          <t>県選手権の出場資格がある場合には、OPを選択してください！</t>
        </r>
      </text>
    </comment>
    <comment ref="K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9" authorId="0" shapeId="0">
      <text>
        <r>
          <rPr>
            <sz val="11"/>
            <color indexed="81"/>
            <rFont val="ＭＳ Ｐゴシック"/>
            <family val="3"/>
            <charset val="128"/>
          </rPr>
          <t>県選手権の出場資格がある場合には、OPを選択してください！</t>
        </r>
      </text>
    </comment>
    <comment ref="N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9" authorId="0" shapeId="0">
      <text>
        <r>
          <rPr>
            <sz val="11"/>
            <color indexed="81"/>
            <rFont val="ＭＳ Ｐゴシック"/>
            <family val="3"/>
            <charset val="128"/>
          </rPr>
          <t>県選手権の出場資格がある場合には、OPを選択してください！</t>
        </r>
      </text>
    </comment>
    <comment ref="I20" authorId="0" shapeId="0">
      <text>
        <r>
          <rPr>
            <sz val="11"/>
            <color indexed="81"/>
            <rFont val="ＭＳ Ｐゴシック"/>
            <family val="3"/>
            <charset val="128"/>
          </rPr>
          <t>県選手権の出場資格がある場合には、OPを選択してください！</t>
        </r>
      </text>
    </comment>
    <comment ref="K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0" authorId="0" shapeId="0">
      <text>
        <r>
          <rPr>
            <sz val="11"/>
            <color indexed="81"/>
            <rFont val="ＭＳ Ｐゴシック"/>
            <family val="3"/>
            <charset val="128"/>
          </rPr>
          <t>県選手権の出場資格がある場合には、OPを選択してください！</t>
        </r>
      </text>
    </comment>
    <comment ref="N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0" authorId="0" shapeId="0">
      <text>
        <r>
          <rPr>
            <sz val="11"/>
            <color indexed="81"/>
            <rFont val="ＭＳ Ｐゴシック"/>
            <family val="3"/>
            <charset val="128"/>
          </rPr>
          <t>県選手権の出場資格がある場合には、OPを選択してください！</t>
        </r>
      </text>
    </comment>
    <comment ref="I21" authorId="0" shapeId="0">
      <text>
        <r>
          <rPr>
            <sz val="11"/>
            <color indexed="81"/>
            <rFont val="ＭＳ Ｐゴシック"/>
            <family val="3"/>
            <charset val="128"/>
          </rPr>
          <t>県選手権の出場資格がある場合には、OPを選択してください！</t>
        </r>
      </text>
    </comment>
    <comment ref="K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1" authorId="0" shapeId="0">
      <text>
        <r>
          <rPr>
            <sz val="11"/>
            <color indexed="81"/>
            <rFont val="ＭＳ Ｐゴシック"/>
            <family val="3"/>
            <charset val="128"/>
          </rPr>
          <t>県選手権の出場資格がある場合には、OPを選択してください！</t>
        </r>
      </text>
    </comment>
    <comment ref="N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1" authorId="0" shapeId="0">
      <text>
        <r>
          <rPr>
            <sz val="11"/>
            <color indexed="81"/>
            <rFont val="ＭＳ Ｐゴシック"/>
            <family val="3"/>
            <charset val="128"/>
          </rPr>
          <t>県選手権の出場資格がある場合には、OPを選択してください！</t>
        </r>
      </text>
    </comment>
    <comment ref="I22" authorId="0" shapeId="0">
      <text>
        <r>
          <rPr>
            <sz val="11"/>
            <color indexed="81"/>
            <rFont val="ＭＳ Ｐゴシック"/>
            <family val="3"/>
            <charset val="128"/>
          </rPr>
          <t>県選手権の出場資格がある場合には、OPを選択してください！</t>
        </r>
      </text>
    </comment>
    <comment ref="K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2" authorId="0" shapeId="0">
      <text>
        <r>
          <rPr>
            <sz val="11"/>
            <color indexed="81"/>
            <rFont val="ＭＳ Ｐゴシック"/>
            <family val="3"/>
            <charset val="128"/>
          </rPr>
          <t>県選手権の出場資格がある場合には、OPを選択してください！</t>
        </r>
      </text>
    </comment>
    <comment ref="N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2" authorId="0" shapeId="0">
      <text>
        <r>
          <rPr>
            <sz val="11"/>
            <color indexed="81"/>
            <rFont val="ＭＳ Ｐゴシック"/>
            <family val="3"/>
            <charset val="128"/>
          </rPr>
          <t>県選手権の出場資格がある場合には、OPを選択してください！</t>
        </r>
      </text>
    </comment>
    <comment ref="I23" authorId="0" shapeId="0">
      <text>
        <r>
          <rPr>
            <sz val="11"/>
            <color indexed="81"/>
            <rFont val="ＭＳ Ｐゴシック"/>
            <family val="3"/>
            <charset val="128"/>
          </rPr>
          <t>県選手権の出場資格がある場合には、OPを選択してください！</t>
        </r>
      </text>
    </comment>
    <comment ref="K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3" authorId="0" shapeId="0">
      <text>
        <r>
          <rPr>
            <sz val="11"/>
            <color indexed="81"/>
            <rFont val="ＭＳ Ｐゴシック"/>
            <family val="3"/>
            <charset val="128"/>
          </rPr>
          <t>県選手権の出場資格がある場合には、OPを選択してください！</t>
        </r>
      </text>
    </comment>
    <comment ref="N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3" authorId="0" shapeId="0">
      <text>
        <r>
          <rPr>
            <sz val="11"/>
            <color indexed="81"/>
            <rFont val="ＭＳ Ｐゴシック"/>
            <family val="3"/>
            <charset val="128"/>
          </rPr>
          <t>県選手権の出場資格がある場合には、OPを選択してください！</t>
        </r>
      </text>
    </comment>
    <comment ref="I24" authorId="0" shapeId="0">
      <text>
        <r>
          <rPr>
            <sz val="11"/>
            <color indexed="81"/>
            <rFont val="ＭＳ Ｐゴシック"/>
            <family val="3"/>
            <charset val="128"/>
          </rPr>
          <t>県選手権の出場資格がある場合には、OPを選択してください！</t>
        </r>
      </text>
    </comment>
    <comment ref="K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4" authorId="0" shapeId="0">
      <text>
        <r>
          <rPr>
            <sz val="11"/>
            <color indexed="81"/>
            <rFont val="ＭＳ Ｐゴシック"/>
            <family val="3"/>
            <charset val="128"/>
          </rPr>
          <t>県選手権の出場資格がある場合には、OPを選択してください！</t>
        </r>
      </text>
    </comment>
    <comment ref="N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4" authorId="0" shapeId="0">
      <text>
        <r>
          <rPr>
            <sz val="11"/>
            <color indexed="81"/>
            <rFont val="ＭＳ Ｐゴシック"/>
            <family val="3"/>
            <charset val="128"/>
          </rPr>
          <t>県選手権の出場資格がある場合には、OPを選択してください！</t>
        </r>
      </text>
    </comment>
    <comment ref="I25" authorId="0" shapeId="0">
      <text>
        <r>
          <rPr>
            <sz val="11"/>
            <color indexed="81"/>
            <rFont val="ＭＳ Ｐゴシック"/>
            <family val="3"/>
            <charset val="128"/>
          </rPr>
          <t>県選手権の出場資格がある場合には、OPを選択してください！</t>
        </r>
      </text>
    </comment>
    <comment ref="K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5" authorId="0" shapeId="0">
      <text>
        <r>
          <rPr>
            <sz val="11"/>
            <color indexed="81"/>
            <rFont val="ＭＳ Ｐゴシック"/>
            <family val="3"/>
            <charset val="128"/>
          </rPr>
          <t>県選手権の出場資格がある場合には、OPを選択してください！</t>
        </r>
      </text>
    </comment>
    <comment ref="N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5" authorId="0" shapeId="0">
      <text>
        <r>
          <rPr>
            <sz val="11"/>
            <color indexed="81"/>
            <rFont val="ＭＳ Ｐゴシック"/>
            <family val="3"/>
            <charset val="128"/>
          </rPr>
          <t>県選手権の出場資格がある場合には、OPを選択してください！</t>
        </r>
      </text>
    </comment>
    <comment ref="I26" authorId="0" shapeId="0">
      <text>
        <r>
          <rPr>
            <sz val="11"/>
            <color indexed="81"/>
            <rFont val="ＭＳ Ｐゴシック"/>
            <family val="3"/>
            <charset val="128"/>
          </rPr>
          <t>県選手権の出場資格がある場合には、OPを選択してください！</t>
        </r>
      </text>
    </comment>
    <comment ref="K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6" authorId="0" shapeId="0">
      <text>
        <r>
          <rPr>
            <sz val="11"/>
            <color indexed="81"/>
            <rFont val="ＭＳ Ｐゴシック"/>
            <family val="3"/>
            <charset val="128"/>
          </rPr>
          <t>県選手権の出場資格がある場合には、OPを選択してください！</t>
        </r>
      </text>
    </comment>
    <comment ref="N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6" authorId="0" shapeId="0">
      <text>
        <r>
          <rPr>
            <sz val="11"/>
            <color indexed="81"/>
            <rFont val="ＭＳ Ｐゴシック"/>
            <family val="3"/>
            <charset val="128"/>
          </rPr>
          <t>県選手権の出場資格がある場合には、OPを選択してください！</t>
        </r>
      </text>
    </comment>
    <comment ref="I27" authorId="0" shapeId="0">
      <text>
        <r>
          <rPr>
            <sz val="11"/>
            <color indexed="81"/>
            <rFont val="ＭＳ Ｐゴシック"/>
            <family val="3"/>
            <charset val="128"/>
          </rPr>
          <t>県選手権の出場資格がある場合には、OPを選択してください！</t>
        </r>
      </text>
    </comment>
    <comment ref="K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7" authorId="0" shapeId="0">
      <text>
        <r>
          <rPr>
            <sz val="11"/>
            <color indexed="81"/>
            <rFont val="ＭＳ Ｐゴシック"/>
            <family val="3"/>
            <charset val="128"/>
          </rPr>
          <t>県選手権の出場資格がある場合には、OPを選択してください！</t>
        </r>
      </text>
    </comment>
    <comment ref="N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7" authorId="0" shapeId="0">
      <text>
        <r>
          <rPr>
            <sz val="11"/>
            <color indexed="81"/>
            <rFont val="ＭＳ Ｐゴシック"/>
            <family val="3"/>
            <charset val="128"/>
          </rPr>
          <t>県選手権の出場資格がある場合には、OPを選択してください！</t>
        </r>
      </text>
    </comment>
    <comment ref="I28" authorId="0" shapeId="0">
      <text>
        <r>
          <rPr>
            <sz val="11"/>
            <color indexed="81"/>
            <rFont val="ＭＳ Ｐゴシック"/>
            <family val="3"/>
            <charset val="128"/>
          </rPr>
          <t>県選手権の出場資格がある場合には、OPを選択してください！</t>
        </r>
      </text>
    </comment>
    <comment ref="K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8" authorId="0" shapeId="0">
      <text>
        <r>
          <rPr>
            <sz val="11"/>
            <color indexed="81"/>
            <rFont val="ＭＳ Ｐゴシック"/>
            <family val="3"/>
            <charset val="128"/>
          </rPr>
          <t>県選手権の出場資格がある場合には、OPを選択してください！</t>
        </r>
      </text>
    </comment>
    <comment ref="N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8" authorId="0" shapeId="0">
      <text>
        <r>
          <rPr>
            <sz val="11"/>
            <color indexed="81"/>
            <rFont val="ＭＳ Ｐゴシック"/>
            <family val="3"/>
            <charset val="128"/>
          </rPr>
          <t>県選手権の出場資格がある場合には、OPを選択してください！</t>
        </r>
      </text>
    </comment>
    <comment ref="I29" authorId="0" shapeId="0">
      <text>
        <r>
          <rPr>
            <sz val="11"/>
            <color indexed="81"/>
            <rFont val="ＭＳ Ｐゴシック"/>
            <family val="3"/>
            <charset val="128"/>
          </rPr>
          <t>県選手権の出場資格がある場合には、OPを選択してください！</t>
        </r>
      </text>
    </comment>
    <comment ref="K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9" authorId="0" shapeId="0">
      <text>
        <r>
          <rPr>
            <sz val="11"/>
            <color indexed="81"/>
            <rFont val="ＭＳ Ｐゴシック"/>
            <family val="3"/>
            <charset val="128"/>
          </rPr>
          <t>県選手権の出場資格がある場合には、OPを選択してください！</t>
        </r>
      </text>
    </comment>
    <comment ref="N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9" authorId="0" shapeId="0">
      <text>
        <r>
          <rPr>
            <sz val="11"/>
            <color indexed="81"/>
            <rFont val="ＭＳ Ｐゴシック"/>
            <family val="3"/>
            <charset val="128"/>
          </rPr>
          <t>県選手権の出場資格がある場合には、OPを選択してください！</t>
        </r>
      </text>
    </comment>
    <comment ref="I30" authorId="0" shapeId="0">
      <text>
        <r>
          <rPr>
            <sz val="11"/>
            <color indexed="81"/>
            <rFont val="ＭＳ Ｐゴシック"/>
            <family val="3"/>
            <charset val="128"/>
          </rPr>
          <t>県選手権の出場資格がある場合には、OPを選択してください！</t>
        </r>
      </text>
    </comment>
    <comment ref="K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0" authorId="0" shapeId="0">
      <text>
        <r>
          <rPr>
            <sz val="11"/>
            <color indexed="81"/>
            <rFont val="ＭＳ Ｐゴシック"/>
            <family val="3"/>
            <charset val="128"/>
          </rPr>
          <t>県選手権の出場資格がある場合には、OPを選択してください！</t>
        </r>
      </text>
    </comment>
    <comment ref="N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0" authorId="0" shapeId="0">
      <text>
        <r>
          <rPr>
            <sz val="11"/>
            <color indexed="81"/>
            <rFont val="ＭＳ Ｐゴシック"/>
            <family val="3"/>
            <charset val="128"/>
          </rPr>
          <t>県選手権の出場資格がある場合には、OPを選択してください！</t>
        </r>
      </text>
    </comment>
    <comment ref="I31" authorId="0" shapeId="0">
      <text>
        <r>
          <rPr>
            <sz val="11"/>
            <color indexed="81"/>
            <rFont val="ＭＳ Ｐゴシック"/>
            <family val="3"/>
            <charset val="128"/>
          </rPr>
          <t>県選手権の出場資格がある場合には、OPを選択してください！</t>
        </r>
      </text>
    </comment>
    <comment ref="K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1" authorId="0" shapeId="0">
      <text>
        <r>
          <rPr>
            <sz val="11"/>
            <color indexed="81"/>
            <rFont val="ＭＳ Ｐゴシック"/>
            <family val="3"/>
            <charset val="128"/>
          </rPr>
          <t>県選手権の出場資格がある場合には、OPを選択してください！</t>
        </r>
      </text>
    </comment>
    <comment ref="N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1" authorId="0" shapeId="0">
      <text>
        <r>
          <rPr>
            <sz val="11"/>
            <color indexed="81"/>
            <rFont val="ＭＳ Ｐゴシック"/>
            <family val="3"/>
            <charset val="128"/>
          </rPr>
          <t>県選手権の出場資格がある場合には、OPを選択してください！</t>
        </r>
      </text>
    </comment>
    <comment ref="I32" authorId="0" shapeId="0">
      <text>
        <r>
          <rPr>
            <sz val="11"/>
            <color indexed="81"/>
            <rFont val="ＭＳ Ｐゴシック"/>
            <family val="3"/>
            <charset val="128"/>
          </rPr>
          <t>県選手権の出場資格がある場合には、OPを選択してください！</t>
        </r>
      </text>
    </comment>
    <comment ref="K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2" authorId="0" shapeId="0">
      <text>
        <r>
          <rPr>
            <sz val="11"/>
            <color indexed="81"/>
            <rFont val="ＭＳ Ｐゴシック"/>
            <family val="3"/>
            <charset val="128"/>
          </rPr>
          <t>県選手権の出場資格がある場合には、OPを選択してください！</t>
        </r>
      </text>
    </comment>
    <comment ref="N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2" authorId="0" shapeId="0">
      <text>
        <r>
          <rPr>
            <sz val="11"/>
            <color indexed="81"/>
            <rFont val="ＭＳ Ｐゴシック"/>
            <family val="3"/>
            <charset val="128"/>
          </rPr>
          <t>県選手権の出場資格がある場合には、OPを選択してください！</t>
        </r>
      </text>
    </comment>
    <comment ref="I33" authorId="0" shapeId="0">
      <text>
        <r>
          <rPr>
            <sz val="11"/>
            <color indexed="81"/>
            <rFont val="ＭＳ Ｐゴシック"/>
            <family val="3"/>
            <charset val="128"/>
          </rPr>
          <t>県選手権の出場資格がある場合には、OPを選択してください！</t>
        </r>
      </text>
    </comment>
    <comment ref="K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3" authorId="0" shapeId="0">
      <text>
        <r>
          <rPr>
            <sz val="11"/>
            <color indexed="81"/>
            <rFont val="ＭＳ Ｐゴシック"/>
            <family val="3"/>
            <charset val="128"/>
          </rPr>
          <t>県選手権の出場資格がある場合には、OPを選択してください！</t>
        </r>
      </text>
    </comment>
    <comment ref="N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3" authorId="0" shapeId="0">
      <text>
        <r>
          <rPr>
            <sz val="11"/>
            <color indexed="81"/>
            <rFont val="ＭＳ Ｐゴシック"/>
            <family val="3"/>
            <charset val="128"/>
          </rPr>
          <t>県選手権の出場資格がある場合には、OPを選択してください！</t>
        </r>
      </text>
    </comment>
    <comment ref="I34" authorId="0" shapeId="0">
      <text>
        <r>
          <rPr>
            <sz val="11"/>
            <color indexed="81"/>
            <rFont val="ＭＳ Ｐゴシック"/>
            <family val="3"/>
            <charset val="128"/>
          </rPr>
          <t>県選手権の出場資格がある場合には、OPを選択してください！</t>
        </r>
      </text>
    </comment>
    <comment ref="K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4" authorId="0" shapeId="0">
      <text>
        <r>
          <rPr>
            <sz val="11"/>
            <color indexed="81"/>
            <rFont val="ＭＳ Ｐゴシック"/>
            <family val="3"/>
            <charset val="128"/>
          </rPr>
          <t>県選手権の出場資格がある場合には、OPを選択してください！</t>
        </r>
      </text>
    </comment>
    <comment ref="N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4" authorId="0" shapeId="0">
      <text>
        <r>
          <rPr>
            <sz val="11"/>
            <color indexed="81"/>
            <rFont val="ＭＳ Ｐゴシック"/>
            <family val="3"/>
            <charset val="128"/>
          </rPr>
          <t>県選手権の出場資格がある場合には、OPを選択してください！</t>
        </r>
      </text>
    </comment>
    <comment ref="I35" authorId="0" shapeId="0">
      <text>
        <r>
          <rPr>
            <sz val="11"/>
            <color indexed="81"/>
            <rFont val="ＭＳ Ｐゴシック"/>
            <family val="3"/>
            <charset val="128"/>
          </rPr>
          <t>県選手権の出場資格がある場合には、OPを選択してください！</t>
        </r>
      </text>
    </comment>
    <comment ref="K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5" authorId="0" shapeId="0">
      <text>
        <r>
          <rPr>
            <sz val="11"/>
            <color indexed="81"/>
            <rFont val="ＭＳ Ｐゴシック"/>
            <family val="3"/>
            <charset val="128"/>
          </rPr>
          <t>県選手権の出場資格がある場合には、OPを選択してください！</t>
        </r>
      </text>
    </comment>
    <comment ref="N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5" authorId="0" shapeId="0">
      <text>
        <r>
          <rPr>
            <sz val="11"/>
            <color indexed="81"/>
            <rFont val="ＭＳ Ｐゴシック"/>
            <family val="3"/>
            <charset val="128"/>
          </rPr>
          <t>県選手権の出場資格がある場合には、OPを選択してください！</t>
        </r>
      </text>
    </comment>
    <comment ref="I36" authorId="0" shapeId="0">
      <text>
        <r>
          <rPr>
            <sz val="11"/>
            <color indexed="81"/>
            <rFont val="ＭＳ Ｐゴシック"/>
            <family val="3"/>
            <charset val="128"/>
          </rPr>
          <t>県選手権の出場資格がある場合には、OPを選択してください！</t>
        </r>
      </text>
    </comment>
    <comment ref="K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6" authorId="0" shapeId="0">
      <text>
        <r>
          <rPr>
            <sz val="11"/>
            <color indexed="81"/>
            <rFont val="ＭＳ Ｐゴシック"/>
            <family val="3"/>
            <charset val="128"/>
          </rPr>
          <t>県選手権の出場資格がある場合には、OPを選択してください！</t>
        </r>
      </text>
    </comment>
    <comment ref="N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6" authorId="0" shapeId="0">
      <text>
        <r>
          <rPr>
            <sz val="11"/>
            <color indexed="81"/>
            <rFont val="ＭＳ Ｐゴシック"/>
            <family val="3"/>
            <charset val="128"/>
          </rPr>
          <t>県選手権の出場資格がある場合には、OPを選択してください！</t>
        </r>
      </text>
    </comment>
    <comment ref="I37" authorId="0" shapeId="0">
      <text>
        <r>
          <rPr>
            <sz val="11"/>
            <color indexed="81"/>
            <rFont val="ＭＳ Ｐゴシック"/>
            <family val="3"/>
            <charset val="128"/>
          </rPr>
          <t>県選手権の出場資格がある場合には、OPを選択してください！</t>
        </r>
      </text>
    </comment>
    <comment ref="K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7" authorId="0" shapeId="0">
      <text>
        <r>
          <rPr>
            <sz val="11"/>
            <color indexed="81"/>
            <rFont val="ＭＳ Ｐゴシック"/>
            <family val="3"/>
            <charset val="128"/>
          </rPr>
          <t>県選手権の出場資格がある場合には、OPを選択してください！</t>
        </r>
      </text>
    </comment>
    <comment ref="N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7" authorId="0" shapeId="0">
      <text>
        <r>
          <rPr>
            <sz val="11"/>
            <color indexed="81"/>
            <rFont val="ＭＳ Ｐゴシック"/>
            <family val="3"/>
            <charset val="128"/>
          </rPr>
          <t>県選手権の出場資格がある場合には、OPを選択してください！</t>
        </r>
      </text>
    </comment>
    <comment ref="I38" authorId="0" shapeId="0">
      <text>
        <r>
          <rPr>
            <sz val="11"/>
            <color indexed="81"/>
            <rFont val="ＭＳ Ｐゴシック"/>
            <family val="3"/>
            <charset val="128"/>
          </rPr>
          <t>県選手権の出場資格がある場合には、OPを選択してください！</t>
        </r>
      </text>
    </comment>
    <comment ref="K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8" authorId="0" shapeId="0">
      <text>
        <r>
          <rPr>
            <sz val="11"/>
            <color indexed="81"/>
            <rFont val="ＭＳ Ｐゴシック"/>
            <family val="3"/>
            <charset val="128"/>
          </rPr>
          <t>県選手権の出場資格がある場合には、OPを選択してください！</t>
        </r>
      </text>
    </comment>
    <comment ref="N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8" authorId="0" shapeId="0">
      <text>
        <r>
          <rPr>
            <sz val="11"/>
            <color indexed="81"/>
            <rFont val="ＭＳ Ｐゴシック"/>
            <family val="3"/>
            <charset val="128"/>
          </rPr>
          <t>県選手権の出場資格がある場合には、OPを選択してください！</t>
        </r>
      </text>
    </comment>
    <comment ref="I39" authorId="0" shapeId="0">
      <text>
        <r>
          <rPr>
            <sz val="11"/>
            <color indexed="81"/>
            <rFont val="ＭＳ Ｐゴシック"/>
            <family val="3"/>
            <charset val="128"/>
          </rPr>
          <t>県選手権の出場資格がある場合には、OPを選択してください！</t>
        </r>
      </text>
    </comment>
    <comment ref="K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9" authorId="0" shapeId="0">
      <text>
        <r>
          <rPr>
            <sz val="11"/>
            <color indexed="81"/>
            <rFont val="ＭＳ Ｐゴシック"/>
            <family val="3"/>
            <charset val="128"/>
          </rPr>
          <t>県選手権の出場資格がある場合には、OPを選択してください！</t>
        </r>
      </text>
    </comment>
    <comment ref="N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9" authorId="0" shapeId="0">
      <text>
        <r>
          <rPr>
            <sz val="11"/>
            <color indexed="81"/>
            <rFont val="ＭＳ Ｐゴシック"/>
            <family val="3"/>
            <charset val="128"/>
          </rPr>
          <t>県選手権の出場資格がある場合には、OPを選択してください！</t>
        </r>
      </text>
    </comment>
    <comment ref="I40" authorId="0" shapeId="0">
      <text>
        <r>
          <rPr>
            <sz val="11"/>
            <color indexed="81"/>
            <rFont val="ＭＳ Ｐゴシック"/>
            <family val="3"/>
            <charset val="128"/>
          </rPr>
          <t>県選手権の出場資格がある場合には、OPを選択してください！</t>
        </r>
      </text>
    </comment>
    <comment ref="K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0" authorId="0" shapeId="0">
      <text>
        <r>
          <rPr>
            <sz val="11"/>
            <color indexed="81"/>
            <rFont val="ＭＳ Ｐゴシック"/>
            <family val="3"/>
            <charset val="128"/>
          </rPr>
          <t>県選手権の出場資格がある場合には、OPを選択してください！</t>
        </r>
      </text>
    </comment>
    <comment ref="N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0" authorId="0" shapeId="0">
      <text>
        <r>
          <rPr>
            <sz val="11"/>
            <color indexed="81"/>
            <rFont val="ＭＳ Ｐゴシック"/>
            <family val="3"/>
            <charset val="128"/>
          </rPr>
          <t>県選手権の出場資格がある場合には、OPを選択してください！</t>
        </r>
      </text>
    </comment>
    <comment ref="I41" authorId="0" shapeId="0">
      <text>
        <r>
          <rPr>
            <sz val="11"/>
            <color indexed="81"/>
            <rFont val="ＭＳ Ｐゴシック"/>
            <family val="3"/>
            <charset val="128"/>
          </rPr>
          <t>県選手権の出場資格がある場合には、OPを選択してください！</t>
        </r>
      </text>
    </comment>
    <comment ref="K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1" authorId="0" shapeId="0">
      <text>
        <r>
          <rPr>
            <sz val="11"/>
            <color indexed="81"/>
            <rFont val="ＭＳ Ｐゴシック"/>
            <family val="3"/>
            <charset val="128"/>
          </rPr>
          <t>県選手権の出場資格がある場合には、OPを選択してください！</t>
        </r>
      </text>
    </comment>
    <comment ref="N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1" authorId="0" shapeId="0">
      <text>
        <r>
          <rPr>
            <sz val="11"/>
            <color indexed="81"/>
            <rFont val="ＭＳ Ｐゴシック"/>
            <family val="3"/>
            <charset val="128"/>
          </rPr>
          <t>県選手権の出場資格がある場合には、OPを選択してください！</t>
        </r>
      </text>
    </comment>
    <comment ref="I42" authorId="0" shapeId="0">
      <text>
        <r>
          <rPr>
            <sz val="11"/>
            <color indexed="81"/>
            <rFont val="ＭＳ Ｐゴシック"/>
            <family val="3"/>
            <charset val="128"/>
          </rPr>
          <t>県選手権の出場資格がある場合には、OPを選択してください！</t>
        </r>
      </text>
    </comment>
    <comment ref="K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2" authorId="0" shapeId="0">
      <text>
        <r>
          <rPr>
            <sz val="11"/>
            <color indexed="81"/>
            <rFont val="ＭＳ Ｐゴシック"/>
            <family val="3"/>
            <charset val="128"/>
          </rPr>
          <t>県選手権の出場資格がある場合には、OPを選択してください！</t>
        </r>
      </text>
    </comment>
    <comment ref="N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2" authorId="0" shapeId="0">
      <text>
        <r>
          <rPr>
            <sz val="11"/>
            <color indexed="81"/>
            <rFont val="ＭＳ Ｐゴシック"/>
            <family val="3"/>
            <charset val="128"/>
          </rPr>
          <t>県選手権の出場資格がある場合には、OPを選択してください！</t>
        </r>
      </text>
    </comment>
    <comment ref="I43" authorId="0" shapeId="0">
      <text>
        <r>
          <rPr>
            <sz val="11"/>
            <color indexed="81"/>
            <rFont val="ＭＳ Ｐゴシック"/>
            <family val="3"/>
            <charset val="128"/>
          </rPr>
          <t>県選手権の出場資格がある場合には、OPを選択してください！</t>
        </r>
      </text>
    </comment>
    <comment ref="K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3" authorId="0" shapeId="0">
      <text>
        <r>
          <rPr>
            <sz val="11"/>
            <color indexed="81"/>
            <rFont val="ＭＳ Ｐゴシック"/>
            <family val="3"/>
            <charset val="128"/>
          </rPr>
          <t>県選手権の出場資格がある場合には、OPを選択してください！</t>
        </r>
      </text>
    </comment>
    <comment ref="N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3" authorId="0" shapeId="0">
      <text>
        <r>
          <rPr>
            <sz val="11"/>
            <color indexed="81"/>
            <rFont val="ＭＳ Ｐゴシック"/>
            <family val="3"/>
            <charset val="128"/>
          </rPr>
          <t>県選手権の出場資格がある場合には、OPを選択してください！</t>
        </r>
      </text>
    </comment>
    <comment ref="I44" authorId="0" shapeId="0">
      <text>
        <r>
          <rPr>
            <sz val="11"/>
            <color indexed="81"/>
            <rFont val="ＭＳ Ｐゴシック"/>
            <family val="3"/>
            <charset val="128"/>
          </rPr>
          <t>県選手権の出場資格がある場合には、OPを選択してください！</t>
        </r>
      </text>
    </comment>
    <comment ref="K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4" authorId="0" shapeId="0">
      <text>
        <r>
          <rPr>
            <sz val="11"/>
            <color indexed="81"/>
            <rFont val="ＭＳ Ｐゴシック"/>
            <family val="3"/>
            <charset val="128"/>
          </rPr>
          <t>県選手権の出場資格がある場合には、OPを選択してください！</t>
        </r>
      </text>
    </comment>
    <comment ref="N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4" authorId="0" shapeId="0">
      <text>
        <r>
          <rPr>
            <sz val="11"/>
            <color indexed="81"/>
            <rFont val="ＭＳ Ｐゴシック"/>
            <family val="3"/>
            <charset val="128"/>
          </rPr>
          <t>県選手権の出場資格がある場合には、OPを選択してください！</t>
        </r>
      </text>
    </comment>
    <comment ref="I45" authorId="0" shapeId="0">
      <text>
        <r>
          <rPr>
            <sz val="11"/>
            <color indexed="81"/>
            <rFont val="ＭＳ Ｐゴシック"/>
            <family val="3"/>
            <charset val="128"/>
          </rPr>
          <t>県選手権の出場資格がある場合には、OPを選択してください！</t>
        </r>
      </text>
    </comment>
    <comment ref="K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5" authorId="0" shapeId="0">
      <text>
        <r>
          <rPr>
            <sz val="11"/>
            <color indexed="81"/>
            <rFont val="ＭＳ Ｐゴシック"/>
            <family val="3"/>
            <charset val="128"/>
          </rPr>
          <t>県選手権の出場資格がある場合には、OPを選択してください！</t>
        </r>
      </text>
    </comment>
    <comment ref="N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5" authorId="0" shapeId="0">
      <text>
        <r>
          <rPr>
            <sz val="11"/>
            <color indexed="81"/>
            <rFont val="ＭＳ Ｐゴシック"/>
            <family val="3"/>
            <charset val="128"/>
          </rPr>
          <t>県選手権の出場資格がある場合には、OPを選択してください！</t>
        </r>
      </text>
    </comment>
    <comment ref="I46" authorId="0" shapeId="0">
      <text>
        <r>
          <rPr>
            <sz val="11"/>
            <color indexed="81"/>
            <rFont val="ＭＳ Ｐゴシック"/>
            <family val="3"/>
            <charset val="128"/>
          </rPr>
          <t>県選手権の出場資格がある場合には、OPを選択してください！</t>
        </r>
      </text>
    </comment>
    <comment ref="K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6" authorId="0" shapeId="0">
      <text>
        <r>
          <rPr>
            <sz val="11"/>
            <color indexed="81"/>
            <rFont val="ＭＳ Ｐゴシック"/>
            <family val="3"/>
            <charset val="128"/>
          </rPr>
          <t>県選手権の出場資格がある場合には、OPを選択してください！</t>
        </r>
      </text>
    </comment>
    <comment ref="N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6" authorId="0" shapeId="0">
      <text>
        <r>
          <rPr>
            <sz val="11"/>
            <color indexed="81"/>
            <rFont val="ＭＳ Ｐゴシック"/>
            <family val="3"/>
            <charset val="128"/>
          </rPr>
          <t>県選手権の出場資格がある場合には、OPを選択してください！</t>
        </r>
      </text>
    </comment>
    <comment ref="I47" authorId="0" shapeId="0">
      <text>
        <r>
          <rPr>
            <sz val="11"/>
            <color indexed="81"/>
            <rFont val="ＭＳ Ｐゴシック"/>
            <family val="3"/>
            <charset val="128"/>
          </rPr>
          <t>県選手権の出場資格がある場合には、OPを選択してください！</t>
        </r>
      </text>
    </comment>
    <comment ref="K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7" authorId="0" shapeId="0">
      <text>
        <r>
          <rPr>
            <sz val="11"/>
            <color indexed="81"/>
            <rFont val="ＭＳ Ｐゴシック"/>
            <family val="3"/>
            <charset val="128"/>
          </rPr>
          <t>県選手権の出場資格がある場合には、OPを選択してください！</t>
        </r>
      </text>
    </comment>
    <comment ref="N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7" authorId="0" shapeId="0">
      <text>
        <r>
          <rPr>
            <sz val="11"/>
            <color indexed="81"/>
            <rFont val="ＭＳ Ｐゴシック"/>
            <family val="3"/>
            <charset val="128"/>
          </rPr>
          <t>県選手権の出場資格がある場合には、OPを選択してください！</t>
        </r>
      </text>
    </comment>
    <comment ref="I48" authorId="0" shapeId="0">
      <text>
        <r>
          <rPr>
            <sz val="11"/>
            <color indexed="81"/>
            <rFont val="ＭＳ Ｐゴシック"/>
            <family val="3"/>
            <charset val="128"/>
          </rPr>
          <t>県選手権の出場資格がある場合には、OPを選択してください！</t>
        </r>
      </text>
    </comment>
    <comment ref="K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8" authorId="0" shapeId="0">
      <text>
        <r>
          <rPr>
            <sz val="11"/>
            <color indexed="81"/>
            <rFont val="ＭＳ Ｐゴシック"/>
            <family val="3"/>
            <charset val="128"/>
          </rPr>
          <t>県選手権の出場資格がある場合には、OPを選択してください！</t>
        </r>
      </text>
    </comment>
    <comment ref="N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8" authorId="0" shapeId="0">
      <text>
        <r>
          <rPr>
            <sz val="11"/>
            <color indexed="81"/>
            <rFont val="ＭＳ Ｐゴシック"/>
            <family val="3"/>
            <charset val="128"/>
          </rPr>
          <t>県選手権の出場資格がある場合には、OPを選択してください！</t>
        </r>
      </text>
    </comment>
    <comment ref="I49" authorId="0" shapeId="0">
      <text>
        <r>
          <rPr>
            <sz val="11"/>
            <color indexed="81"/>
            <rFont val="ＭＳ Ｐゴシック"/>
            <family val="3"/>
            <charset val="128"/>
          </rPr>
          <t>県選手権の出場資格がある場合には、OPを選択してください！</t>
        </r>
      </text>
    </comment>
    <comment ref="K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9" authorId="0" shapeId="0">
      <text>
        <r>
          <rPr>
            <sz val="11"/>
            <color indexed="81"/>
            <rFont val="ＭＳ Ｐゴシック"/>
            <family val="3"/>
            <charset val="128"/>
          </rPr>
          <t>県選手権の出場資格がある場合には、OPを選択してください！</t>
        </r>
      </text>
    </comment>
    <comment ref="N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9" authorId="0" shapeId="0">
      <text>
        <r>
          <rPr>
            <sz val="11"/>
            <color indexed="81"/>
            <rFont val="ＭＳ Ｐゴシック"/>
            <family val="3"/>
            <charset val="128"/>
          </rPr>
          <t>県選手権の出場資格がある場合には、OPを選択してください！</t>
        </r>
      </text>
    </comment>
    <comment ref="I50" authorId="0" shapeId="0">
      <text>
        <r>
          <rPr>
            <sz val="11"/>
            <color indexed="81"/>
            <rFont val="ＭＳ Ｐゴシック"/>
            <family val="3"/>
            <charset val="128"/>
          </rPr>
          <t>県選手権の出場資格がある場合には、OPを選択してください！</t>
        </r>
      </text>
    </comment>
    <comment ref="K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0" authorId="0" shapeId="0">
      <text>
        <r>
          <rPr>
            <sz val="11"/>
            <color indexed="81"/>
            <rFont val="ＭＳ Ｐゴシック"/>
            <family val="3"/>
            <charset val="128"/>
          </rPr>
          <t>県選手権の出場資格がある場合には、OPを選択してください！</t>
        </r>
      </text>
    </comment>
    <comment ref="N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0" authorId="0" shapeId="0">
      <text>
        <r>
          <rPr>
            <sz val="11"/>
            <color indexed="81"/>
            <rFont val="ＭＳ Ｐゴシック"/>
            <family val="3"/>
            <charset val="128"/>
          </rPr>
          <t>県選手権の出場資格がある場合には、OPを選択してください！</t>
        </r>
      </text>
    </comment>
    <comment ref="I51" authorId="0" shapeId="0">
      <text>
        <r>
          <rPr>
            <sz val="11"/>
            <color indexed="81"/>
            <rFont val="ＭＳ Ｐゴシック"/>
            <family val="3"/>
            <charset val="128"/>
          </rPr>
          <t>県選手権の出場資格がある場合には、OPを選択してください！</t>
        </r>
      </text>
    </comment>
    <comment ref="K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1" authorId="0" shapeId="0">
      <text>
        <r>
          <rPr>
            <sz val="11"/>
            <color indexed="81"/>
            <rFont val="ＭＳ Ｐゴシック"/>
            <family val="3"/>
            <charset val="128"/>
          </rPr>
          <t>県選手権の出場資格がある場合には、OPを選択してください！</t>
        </r>
      </text>
    </comment>
    <comment ref="N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1" authorId="0" shapeId="0">
      <text>
        <r>
          <rPr>
            <sz val="11"/>
            <color indexed="81"/>
            <rFont val="ＭＳ Ｐゴシック"/>
            <family val="3"/>
            <charset val="128"/>
          </rPr>
          <t>県選手権の出場資格がある場合には、OPを選択してください！</t>
        </r>
      </text>
    </comment>
    <comment ref="I52" authorId="0" shapeId="0">
      <text>
        <r>
          <rPr>
            <sz val="11"/>
            <color indexed="81"/>
            <rFont val="ＭＳ Ｐゴシック"/>
            <family val="3"/>
            <charset val="128"/>
          </rPr>
          <t>県選手権の出場資格がある場合には、OPを選択してください！</t>
        </r>
      </text>
    </comment>
    <comment ref="K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2" authorId="0" shapeId="0">
      <text>
        <r>
          <rPr>
            <sz val="11"/>
            <color indexed="81"/>
            <rFont val="ＭＳ Ｐゴシック"/>
            <family val="3"/>
            <charset val="128"/>
          </rPr>
          <t>県選手権の出場資格がある場合には、OPを選択してください！</t>
        </r>
      </text>
    </comment>
    <comment ref="N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2" authorId="0" shapeId="0">
      <text>
        <r>
          <rPr>
            <sz val="11"/>
            <color indexed="81"/>
            <rFont val="ＭＳ Ｐゴシック"/>
            <family val="3"/>
            <charset val="128"/>
          </rPr>
          <t>県選手権の出場資格がある場合には、OPを選択してください！</t>
        </r>
      </text>
    </comment>
    <comment ref="I53" authorId="0" shapeId="0">
      <text>
        <r>
          <rPr>
            <sz val="11"/>
            <color indexed="81"/>
            <rFont val="ＭＳ Ｐゴシック"/>
            <family val="3"/>
            <charset val="128"/>
          </rPr>
          <t>県選手権の出場資格がある場合には、OPを選択してください！</t>
        </r>
      </text>
    </comment>
    <comment ref="K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3" authorId="0" shapeId="0">
      <text>
        <r>
          <rPr>
            <sz val="11"/>
            <color indexed="81"/>
            <rFont val="ＭＳ Ｐゴシック"/>
            <family val="3"/>
            <charset val="128"/>
          </rPr>
          <t>県選手権の出場資格がある場合には、OPを選択してください！</t>
        </r>
      </text>
    </comment>
    <comment ref="N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3" authorId="0" shapeId="0">
      <text>
        <r>
          <rPr>
            <sz val="11"/>
            <color indexed="81"/>
            <rFont val="ＭＳ Ｐゴシック"/>
            <family val="3"/>
            <charset val="128"/>
          </rPr>
          <t>県選手権の出場資格がある場合には、OPを選択してください！</t>
        </r>
      </text>
    </comment>
    <comment ref="I54" authorId="0" shapeId="0">
      <text>
        <r>
          <rPr>
            <sz val="11"/>
            <color indexed="81"/>
            <rFont val="ＭＳ Ｐゴシック"/>
            <family val="3"/>
            <charset val="128"/>
          </rPr>
          <t>県選手権の出場資格がある場合には、OPを選択してください！</t>
        </r>
      </text>
    </comment>
    <comment ref="K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4" authorId="0" shapeId="0">
      <text>
        <r>
          <rPr>
            <sz val="11"/>
            <color indexed="81"/>
            <rFont val="ＭＳ Ｐゴシック"/>
            <family val="3"/>
            <charset val="128"/>
          </rPr>
          <t>県選手権の出場資格がある場合には、OPを選択してください！</t>
        </r>
      </text>
    </comment>
    <comment ref="N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4" authorId="0" shapeId="0">
      <text>
        <r>
          <rPr>
            <sz val="11"/>
            <color indexed="81"/>
            <rFont val="ＭＳ Ｐゴシック"/>
            <family val="3"/>
            <charset val="128"/>
          </rPr>
          <t>県選手権の出場資格がある場合には、OPを選択してください！</t>
        </r>
      </text>
    </comment>
    <comment ref="I55" authorId="0" shapeId="0">
      <text>
        <r>
          <rPr>
            <sz val="11"/>
            <color indexed="81"/>
            <rFont val="ＭＳ Ｐゴシック"/>
            <family val="3"/>
            <charset val="128"/>
          </rPr>
          <t>県選手権の出場資格がある場合には、OPを選択してください！</t>
        </r>
      </text>
    </comment>
    <comment ref="K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5" authorId="0" shapeId="0">
      <text>
        <r>
          <rPr>
            <sz val="11"/>
            <color indexed="81"/>
            <rFont val="ＭＳ Ｐゴシック"/>
            <family val="3"/>
            <charset val="128"/>
          </rPr>
          <t>県選手権の出場資格がある場合には、OPを選択してください！</t>
        </r>
      </text>
    </comment>
    <comment ref="N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5" authorId="0" shapeId="0">
      <text>
        <r>
          <rPr>
            <sz val="11"/>
            <color indexed="81"/>
            <rFont val="ＭＳ Ｐゴシック"/>
            <family val="3"/>
            <charset val="128"/>
          </rPr>
          <t>県選手権の出場資格がある場合には、OPを選択してください！</t>
        </r>
      </text>
    </comment>
    <comment ref="I56" authorId="0" shapeId="0">
      <text>
        <r>
          <rPr>
            <sz val="11"/>
            <color indexed="81"/>
            <rFont val="ＭＳ Ｐゴシック"/>
            <family val="3"/>
            <charset val="128"/>
          </rPr>
          <t>県選手権の出場資格がある場合には、OPを選択してください！</t>
        </r>
      </text>
    </comment>
    <comment ref="K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6" authorId="0" shapeId="0">
      <text>
        <r>
          <rPr>
            <sz val="11"/>
            <color indexed="81"/>
            <rFont val="ＭＳ Ｐゴシック"/>
            <family val="3"/>
            <charset val="128"/>
          </rPr>
          <t>県選手権の出場資格がある場合には、OPを選択してください！</t>
        </r>
      </text>
    </comment>
    <comment ref="N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6" authorId="0" shapeId="0">
      <text>
        <r>
          <rPr>
            <sz val="11"/>
            <color indexed="81"/>
            <rFont val="ＭＳ Ｐゴシック"/>
            <family val="3"/>
            <charset val="128"/>
          </rPr>
          <t>県選手権の出場資格がある場合には、OPを選択してください！</t>
        </r>
      </text>
    </comment>
    <comment ref="I57" authorId="0" shapeId="0">
      <text>
        <r>
          <rPr>
            <sz val="11"/>
            <color indexed="81"/>
            <rFont val="ＭＳ Ｐゴシック"/>
            <family val="3"/>
            <charset val="128"/>
          </rPr>
          <t>県選手権の出場資格がある場合には、OPを選択してください！</t>
        </r>
      </text>
    </comment>
    <comment ref="K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7" authorId="0" shapeId="0">
      <text>
        <r>
          <rPr>
            <sz val="11"/>
            <color indexed="81"/>
            <rFont val="ＭＳ Ｐゴシック"/>
            <family val="3"/>
            <charset val="128"/>
          </rPr>
          <t>県選手権の出場資格がある場合には、OPを選択してください！</t>
        </r>
      </text>
    </comment>
    <comment ref="N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7" authorId="0" shapeId="0">
      <text>
        <r>
          <rPr>
            <sz val="11"/>
            <color indexed="81"/>
            <rFont val="ＭＳ Ｐゴシック"/>
            <family val="3"/>
            <charset val="128"/>
          </rPr>
          <t>県選手権の出場資格がある場合には、OPを選択してください！</t>
        </r>
      </text>
    </comment>
    <comment ref="I58" authorId="0" shapeId="0">
      <text>
        <r>
          <rPr>
            <sz val="11"/>
            <color indexed="81"/>
            <rFont val="ＭＳ Ｐゴシック"/>
            <family val="3"/>
            <charset val="128"/>
          </rPr>
          <t>県選手権の出場資格がある場合には、OPを選択してください！</t>
        </r>
      </text>
    </comment>
    <comment ref="K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8" authorId="0" shapeId="0">
      <text>
        <r>
          <rPr>
            <sz val="11"/>
            <color indexed="81"/>
            <rFont val="ＭＳ Ｐゴシック"/>
            <family val="3"/>
            <charset val="128"/>
          </rPr>
          <t>県選手権の出場資格がある場合には、OPを選択してください！</t>
        </r>
      </text>
    </comment>
    <comment ref="N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8" authorId="0" shapeId="0">
      <text>
        <r>
          <rPr>
            <sz val="11"/>
            <color indexed="81"/>
            <rFont val="ＭＳ Ｐゴシック"/>
            <family val="3"/>
            <charset val="128"/>
          </rPr>
          <t>県選手権の出場資格がある場合には、OPを選択してください！</t>
        </r>
      </text>
    </comment>
    <comment ref="I59" authorId="0" shapeId="0">
      <text>
        <r>
          <rPr>
            <sz val="11"/>
            <color indexed="81"/>
            <rFont val="ＭＳ Ｐゴシック"/>
            <family val="3"/>
            <charset val="128"/>
          </rPr>
          <t>県選手権の出場資格がある場合には、OPを選択してください！</t>
        </r>
      </text>
    </comment>
    <comment ref="K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9" authorId="0" shapeId="0">
      <text>
        <r>
          <rPr>
            <sz val="11"/>
            <color indexed="81"/>
            <rFont val="ＭＳ Ｐゴシック"/>
            <family val="3"/>
            <charset val="128"/>
          </rPr>
          <t>県選手権の出場資格がある場合には、OPを選択してください！</t>
        </r>
      </text>
    </comment>
    <comment ref="N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9" authorId="0" shapeId="0">
      <text>
        <r>
          <rPr>
            <sz val="11"/>
            <color indexed="81"/>
            <rFont val="ＭＳ Ｐゴシック"/>
            <family val="3"/>
            <charset val="128"/>
          </rPr>
          <t>県選手権の出場資格がある場合には、OPを選択してください！</t>
        </r>
      </text>
    </comment>
    <comment ref="I60" authorId="0" shapeId="0">
      <text>
        <r>
          <rPr>
            <sz val="11"/>
            <color indexed="81"/>
            <rFont val="ＭＳ Ｐゴシック"/>
            <family val="3"/>
            <charset val="128"/>
          </rPr>
          <t>県選手権の出場資格がある場合には、OPを選択してください！</t>
        </r>
      </text>
    </comment>
    <comment ref="K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0" authorId="0" shapeId="0">
      <text>
        <r>
          <rPr>
            <sz val="11"/>
            <color indexed="81"/>
            <rFont val="ＭＳ Ｐゴシック"/>
            <family val="3"/>
            <charset val="128"/>
          </rPr>
          <t>県選手権の出場資格がある場合には、OPを選択してください！</t>
        </r>
      </text>
    </comment>
    <comment ref="N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0" authorId="0" shapeId="0">
      <text>
        <r>
          <rPr>
            <sz val="11"/>
            <color indexed="81"/>
            <rFont val="ＭＳ Ｐゴシック"/>
            <family val="3"/>
            <charset val="128"/>
          </rPr>
          <t>県選手権の出場資格がある場合には、OPを選択してください！</t>
        </r>
      </text>
    </comment>
    <comment ref="I61" authorId="0" shapeId="0">
      <text>
        <r>
          <rPr>
            <sz val="11"/>
            <color indexed="81"/>
            <rFont val="ＭＳ Ｐゴシック"/>
            <family val="3"/>
            <charset val="128"/>
          </rPr>
          <t>県選手権の出場資格がある場合には、OPを選択してください！</t>
        </r>
      </text>
    </comment>
    <comment ref="K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1" authorId="0" shapeId="0">
      <text>
        <r>
          <rPr>
            <sz val="11"/>
            <color indexed="81"/>
            <rFont val="ＭＳ Ｐゴシック"/>
            <family val="3"/>
            <charset val="128"/>
          </rPr>
          <t>県選手権の出場資格がある場合には、OPを選択してください！</t>
        </r>
      </text>
    </comment>
    <comment ref="N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1" authorId="0" shapeId="0">
      <text>
        <r>
          <rPr>
            <sz val="11"/>
            <color indexed="81"/>
            <rFont val="ＭＳ Ｐゴシック"/>
            <family val="3"/>
            <charset val="128"/>
          </rPr>
          <t>県選手権の出場資格がある場合には、OPを選択してください！</t>
        </r>
      </text>
    </comment>
    <comment ref="I62" authorId="0" shapeId="0">
      <text>
        <r>
          <rPr>
            <sz val="11"/>
            <color indexed="81"/>
            <rFont val="ＭＳ Ｐゴシック"/>
            <family val="3"/>
            <charset val="128"/>
          </rPr>
          <t>県選手権の出場資格がある場合には、OPを選択してください！</t>
        </r>
      </text>
    </comment>
    <comment ref="K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2" authorId="0" shapeId="0">
      <text>
        <r>
          <rPr>
            <sz val="11"/>
            <color indexed="81"/>
            <rFont val="ＭＳ Ｐゴシック"/>
            <family val="3"/>
            <charset val="128"/>
          </rPr>
          <t>県選手権の出場資格がある場合には、OPを選択してください！</t>
        </r>
      </text>
    </comment>
    <comment ref="N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2" authorId="0" shapeId="0">
      <text>
        <r>
          <rPr>
            <sz val="11"/>
            <color indexed="81"/>
            <rFont val="ＭＳ Ｐゴシック"/>
            <family val="3"/>
            <charset val="128"/>
          </rPr>
          <t>県選手権の出場資格がある場合には、OPを選択してください！</t>
        </r>
      </text>
    </comment>
    <comment ref="I63" authorId="0" shapeId="0">
      <text>
        <r>
          <rPr>
            <sz val="11"/>
            <color indexed="81"/>
            <rFont val="ＭＳ Ｐゴシック"/>
            <family val="3"/>
            <charset val="128"/>
          </rPr>
          <t>県選手権の出場資格がある場合には、OPを選択してください！</t>
        </r>
      </text>
    </comment>
    <comment ref="K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3" authorId="0" shapeId="0">
      <text>
        <r>
          <rPr>
            <sz val="11"/>
            <color indexed="81"/>
            <rFont val="ＭＳ Ｐゴシック"/>
            <family val="3"/>
            <charset val="128"/>
          </rPr>
          <t>県選手権の出場資格がある場合には、OPを選択してください！</t>
        </r>
      </text>
    </comment>
    <comment ref="N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3" authorId="0" shapeId="0">
      <text>
        <r>
          <rPr>
            <sz val="11"/>
            <color indexed="81"/>
            <rFont val="ＭＳ Ｐゴシック"/>
            <family val="3"/>
            <charset val="128"/>
          </rPr>
          <t>県選手権の出場資格がある場合には、OPを選択してください！</t>
        </r>
      </text>
    </comment>
    <comment ref="I64" authorId="0" shapeId="0">
      <text>
        <r>
          <rPr>
            <sz val="11"/>
            <color indexed="81"/>
            <rFont val="ＭＳ Ｐゴシック"/>
            <family val="3"/>
            <charset val="128"/>
          </rPr>
          <t>県選手権の出場資格がある場合には、OPを選択してください！</t>
        </r>
      </text>
    </comment>
    <comment ref="K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4" authorId="0" shapeId="0">
      <text>
        <r>
          <rPr>
            <sz val="11"/>
            <color indexed="81"/>
            <rFont val="ＭＳ Ｐゴシック"/>
            <family val="3"/>
            <charset val="128"/>
          </rPr>
          <t>県選手権の出場資格がある場合には、OPを選択してください！</t>
        </r>
      </text>
    </comment>
    <comment ref="N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4" authorId="0" shapeId="0">
      <text>
        <r>
          <rPr>
            <sz val="11"/>
            <color indexed="81"/>
            <rFont val="ＭＳ Ｐゴシック"/>
            <family val="3"/>
            <charset val="128"/>
          </rPr>
          <t>県選手権の出場資格がある場合には、OPを選択してください！</t>
        </r>
      </text>
    </comment>
    <comment ref="I65" authorId="0" shapeId="0">
      <text>
        <r>
          <rPr>
            <sz val="11"/>
            <color indexed="81"/>
            <rFont val="ＭＳ Ｐゴシック"/>
            <family val="3"/>
            <charset val="128"/>
          </rPr>
          <t>県選手権の出場資格がある場合には、OPを選択してください！</t>
        </r>
      </text>
    </comment>
    <comment ref="K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5" authorId="0" shapeId="0">
      <text>
        <r>
          <rPr>
            <sz val="11"/>
            <color indexed="81"/>
            <rFont val="ＭＳ Ｐゴシック"/>
            <family val="3"/>
            <charset val="128"/>
          </rPr>
          <t>県選手権の出場資格がある場合には、OPを選択してください！</t>
        </r>
      </text>
    </comment>
    <comment ref="N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5" authorId="0" shapeId="0">
      <text>
        <r>
          <rPr>
            <sz val="11"/>
            <color indexed="81"/>
            <rFont val="ＭＳ Ｐゴシック"/>
            <family val="3"/>
            <charset val="128"/>
          </rPr>
          <t>県選手権の出場資格がある場合には、OPを選択してください！</t>
        </r>
      </text>
    </comment>
    <comment ref="I66" authorId="0" shapeId="0">
      <text>
        <r>
          <rPr>
            <sz val="11"/>
            <color indexed="81"/>
            <rFont val="ＭＳ Ｐゴシック"/>
            <family val="3"/>
            <charset val="128"/>
          </rPr>
          <t>県選手権の出場資格がある場合には、OPを選択してください！</t>
        </r>
      </text>
    </comment>
    <comment ref="K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6" authorId="0" shapeId="0">
      <text>
        <r>
          <rPr>
            <sz val="11"/>
            <color indexed="81"/>
            <rFont val="ＭＳ Ｐゴシック"/>
            <family val="3"/>
            <charset val="128"/>
          </rPr>
          <t>県選手権の出場資格がある場合には、OPを選択してください！</t>
        </r>
      </text>
    </comment>
    <comment ref="N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6" authorId="0" shapeId="0">
      <text>
        <r>
          <rPr>
            <sz val="11"/>
            <color indexed="81"/>
            <rFont val="ＭＳ Ｐゴシック"/>
            <family val="3"/>
            <charset val="128"/>
          </rPr>
          <t>県選手権の出場資格がある場合には、OPを選択してください！</t>
        </r>
      </text>
    </comment>
    <comment ref="I67" authorId="0" shapeId="0">
      <text>
        <r>
          <rPr>
            <sz val="11"/>
            <color indexed="81"/>
            <rFont val="ＭＳ Ｐゴシック"/>
            <family val="3"/>
            <charset val="128"/>
          </rPr>
          <t>県選手権の出場資格がある場合には、OPを選択してください！</t>
        </r>
      </text>
    </comment>
    <comment ref="K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7" authorId="0" shapeId="0">
      <text>
        <r>
          <rPr>
            <sz val="11"/>
            <color indexed="81"/>
            <rFont val="ＭＳ Ｐゴシック"/>
            <family val="3"/>
            <charset val="128"/>
          </rPr>
          <t>県選手権の出場資格がある場合には、OPを選択してください！</t>
        </r>
      </text>
    </comment>
    <comment ref="N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7" authorId="0" shapeId="0">
      <text>
        <r>
          <rPr>
            <sz val="11"/>
            <color indexed="81"/>
            <rFont val="ＭＳ Ｐゴシック"/>
            <family val="3"/>
            <charset val="128"/>
          </rPr>
          <t>県選手権の出場資格がある場合には、OPを選択してください！</t>
        </r>
      </text>
    </comment>
    <comment ref="I68" authorId="0" shapeId="0">
      <text>
        <r>
          <rPr>
            <sz val="11"/>
            <color indexed="81"/>
            <rFont val="ＭＳ Ｐゴシック"/>
            <family val="3"/>
            <charset val="128"/>
          </rPr>
          <t>県選手権の出場資格がある場合には、OPを選択してください！</t>
        </r>
      </text>
    </comment>
    <comment ref="K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8" authorId="0" shapeId="0">
      <text>
        <r>
          <rPr>
            <sz val="11"/>
            <color indexed="81"/>
            <rFont val="ＭＳ Ｐゴシック"/>
            <family val="3"/>
            <charset val="128"/>
          </rPr>
          <t>県選手権の出場資格がある場合には、OPを選択してください！</t>
        </r>
      </text>
    </comment>
    <comment ref="N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8" authorId="0" shapeId="0">
      <text>
        <r>
          <rPr>
            <sz val="11"/>
            <color indexed="81"/>
            <rFont val="ＭＳ Ｐゴシック"/>
            <family val="3"/>
            <charset val="128"/>
          </rPr>
          <t>県選手権の出場資格がある場合には、OPを選択してください！</t>
        </r>
      </text>
    </comment>
    <comment ref="I69" authorId="0" shapeId="0">
      <text>
        <r>
          <rPr>
            <sz val="11"/>
            <color indexed="81"/>
            <rFont val="ＭＳ Ｐゴシック"/>
            <family val="3"/>
            <charset val="128"/>
          </rPr>
          <t>県選手権の出場資格がある場合には、OPを選択してください！</t>
        </r>
      </text>
    </comment>
    <comment ref="K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9" authorId="0" shapeId="0">
      <text>
        <r>
          <rPr>
            <sz val="11"/>
            <color indexed="81"/>
            <rFont val="ＭＳ Ｐゴシック"/>
            <family val="3"/>
            <charset val="128"/>
          </rPr>
          <t>県選手権の出場資格がある場合には、OPを選択してください！</t>
        </r>
      </text>
    </comment>
    <comment ref="N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9" authorId="0" shapeId="0">
      <text>
        <r>
          <rPr>
            <sz val="11"/>
            <color indexed="81"/>
            <rFont val="ＭＳ Ｐゴシック"/>
            <family val="3"/>
            <charset val="128"/>
          </rPr>
          <t>県選手権の出場資格がある場合には、OPを選択してください！</t>
        </r>
      </text>
    </comment>
    <comment ref="I70" authorId="0" shapeId="0">
      <text>
        <r>
          <rPr>
            <sz val="11"/>
            <color indexed="81"/>
            <rFont val="ＭＳ Ｐゴシック"/>
            <family val="3"/>
            <charset val="128"/>
          </rPr>
          <t>県選手権の出場資格がある場合には、OPを選択してください！</t>
        </r>
      </text>
    </comment>
    <comment ref="K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0" authorId="0" shapeId="0">
      <text>
        <r>
          <rPr>
            <sz val="11"/>
            <color indexed="81"/>
            <rFont val="ＭＳ Ｐゴシック"/>
            <family val="3"/>
            <charset val="128"/>
          </rPr>
          <t>県選手権の出場資格がある場合には、OPを選択してください！</t>
        </r>
      </text>
    </comment>
    <comment ref="N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0" authorId="0" shapeId="0">
      <text>
        <r>
          <rPr>
            <sz val="11"/>
            <color indexed="81"/>
            <rFont val="ＭＳ Ｐゴシック"/>
            <family val="3"/>
            <charset val="128"/>
          </rPr>
          <t>県選手権の出場資格がある場合には、OPを選択してください！</t>
        </r>
      </text>
    </comment>
    <comment ref="I71" authorId="0" shapeId="0">
      <text>
        <r>
          <rPr>
            <sz val="11"/>
            <color indexed="81"/>
            <rFont val="ＭＳ Ｐゴシック"/>
            <family val="3"/>
            <charset val="128"/>
          </rPr>
          <t>県選手権の出場資格がある場合には、OPを選択してください！</t>
        </r>
      </text>
    </comment>
    <comment ref="K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1" authorId="0" shapeId="0">
      <text>
        <r>
          <rPr>
            <sz val="11"/>
            <color indexed="81"/>
            <rFont val="ＭＳ Ｐゴシック"/>
            <family val="3"/>
            <charset val="128"/>
          </rPr>
          <t>県選手権の出場資格がある場合には、OPを選択してください！</t>
        </r>
      </text>
    </comment>
    <comment ref="N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1" authorId="0" shapeId="0">
      <text>
        <r>
          <rPr>
            <sz val="11"/>
            <color indexed="81"/>
            <rFont val="ＭＳ Ｐゴシック"/>
            <family val="3"/>
            <charset val="128"/>
          </rPr>
          <t>県選手権の出場資格がある場合には、OPを選択してください！</t>
        </r>
      </text>
    </comment>
    <comment ref="I72" authorId="0" shapeId="0">
      <text>
        <r>
          <rPr>
            <sz val="11"/>
            <color indexed="81"/>
            <rFont val="ＭＳ Ｐゴシック"/>
            <family val="3"/>
            <charset val="128"/>
          </rPr>
          <t>県選手権の出場資格がある場合には、OPを選択してください！</t>
        </r>
      </text>
    </comment>
    <comment ref="K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2" authorId="0" shapeId="0">
      <text>
        <r>
          <rPr>
            <sz val="11"/>
            <color indexed="81"/>
            <rFont val="ＭＳ Ｐゴシック"/>
            <family val="3"/>
            <charset val="128"/>
          </rPr>
          <t>県選手権の出場資格がある場合には、OPを選択してください！</t>
        </r>
      </text>
    </comment>
    <comment ref="N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2" authorId="0" shapeId="0">
      <text>
        <r>
          <rPr>
            <sz val="11"/>
            <color indexed="81"/>
            <rFont val="ＭＳ Ｐゴシック"/>
            <family val="3"/>
            <charset val="128"/>
          </rPr>
          <t>県選手権の出場資格がある場合には、OPを選択してください！</t>
        </r>
      </text>
    </comment>
    <comment ref="I73" authorId="0" shapeId="0">
      <text>
        <r>
          <rPr>
            <sz val="11"/>
            <color indexed="81"/>
            <rFont val="ＭＳ Ｐゴシック"/>
            <family val="3"/>
            <charset val="128"/>
          </rPr>
          <t>県選手権の出場資格がある場合には、OPを選択してください！</t>
        </r>
      </text>
    </comment>
    <comment ref="K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3" authorId="0" shapeId="0">
      <text>
        <r>
          <rPr>
            <sz val="11"/>
            <color indexed="81"/>
            <rFont val="ＭＳ Ｐゴシック"/>
            <family val="3"/>
            <charset val="128"/>
          </rPr>
          <t>県選手権の出場資格がある場合には、OPを選択してください！</t>
        </r>
      </text>
    </comment>
    <comment ref="N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3" authorId="0" shapeId="0">
      <text>
        <r>
          <rPr>
            <sz val="11"/>
            <color indexed="81"/>
            <rFont val="ＭＳ Ｐゴシック"/>
            <family val="3"/>
            <charset val="128"/>
          </rPr>
          <t>県選手権の出場資格がある場合には、OPを選択してください！</t>
        </r>
      </text>
    </comment>
    <comment ref="I74" authorId="0" shapeId="0">
      <text>
        <r>
          <rPr>
            <sz val="11"/>
            <color indexed="81"/>
            <rFont val="ＭＳ Ｐゴシック"/>
            <family val="3"/>
            <charset val="128"/>
          </rPr>
          <t>県選手権の出場資格がある場合には、OPを選択してください！</t>
        </r>
      </text>
    </comment>
    <comment ref="K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4" authorId="0" shapeId="0">
      <text>
        <r>
          <rPr>
            <sz val="11"/>
            <color indexed="81"/>
            <rFont val="ＭＳ Ｐゴシック"/>
            <family val="3"/>
            <charset val="128"/>
          </rPr>
          <t>県選手権の出場資格がある場合には、OPを選択してください！</t>
        </r>
      </text>
    </comment>
    <comment ref="N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4" authorId="0" shapeId="0">
      <text>
        <r>
          <rPr>
            <sz val="11"/>
            <color indexed="81"/>
            <rFont val="ＭＳ Ｐゴシック"/>
            <family val="3"/>
            <charset val="128"/>
          </rPr>
          <t>県選手権の出場資格がある場合には、OPを選択してください！</t>
        </r>
      </text>
    </comment>
    <comment ref="I75" authorId="0" shapeId="0">
      <text>
        <r>
          <rPr>
            <sz val="11"/>
            <color indexed="81"/>
            <rFont val="ＭＳ Ｐゴシック"/>
            <family val="3"/>
            <charset val="128"/>
          </rPr>
          <t>県選手権の出場資格がある場合には、OPを選択してください！</t>
        </r>
      </text>
    </comment>
    <comment ref="K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5" authorId="0" shapeId="0">
      <text>
        <r>
          <rPr>
            <sz val="11"/>
            <color indexed="81"/>
            <rFont val="ＭＳ Ｐゴシック"/>
            <family val="3"/>
            <charset val="128"/>
          </rPr>
          <t>県選手権の出場資格がある場合には、OPを選択してください！</t>
        </r>
      </text>
    </comment>
    <comment ref="N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5" authorId="0" shapeId="0">
      <text>
        <r>
          <rPr>
            <sz val="11"/>
            <color indexed="81"/>
            <rFont val="ＭＳ Ｐゴシック"/>
            <family val="3"/>
            <charset val="128"/>
          </rPr>
          <t>県選手権の出場資格がある場合には、OPを選択してください！</t>
        </r>
      </text>
    </comment>
    <comment ref="I76" authorId="0" shapeId="0">
      <text>
        <r>
          <rPr>
            <sz val="11"/>
            <color indexed="81"/>
            <rFont val="ＭＳ Ｐゴシック"/>
            <family val="3"/>
            <charset val="128"/>
          </rPr>
          <t>県選手権の出場資格がある場合には、OPを選択してください！</t>
        </r>
      </text>
    </comment>
    <comment ref="K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6" authorId="0" shapeId="0">
      <text>
        <r>
          <rPr>
            <sz val="11"/>
            <color indexed="81"/>
            <rFont val="ＭＳ Ｐゴシック"/>
            <family val="3"/>
            <charset val="128"/>
          </rPr>
          <t>県選手権の出場資格がある場合には、OPを選択してください！</t>
        </r>
      </text>
    </comment>
    <comment ref="N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6" authorId="0" shapeId="0">
      <text>
        <r>
          <rPr>
            <sz val="11"/>
            <color indexed="81"/>
            <rFont val="ＭＳ Ｐゴシック"/>
            <family val="3"/>
            <charset val="128"/>
          </rPr>
          <t>県選手権の出場資格がある場合には、OPを選択してください！</t>
        </r>
      </text>
    </comment>
    <comment ref="I77" authorId="0" shapeId="0">
      <text>
        <r>
          <rPr>
            <sz val="11"/>
            <color indexed="81"/>
            <rFont val="ＭＳ Ｐゴシック"/>
            <family val="3"/>
            <charset val="128"/>
          </rPr>
          <t>県選手権の出場資格がある場合には、OPを選択してください！</t>
        </r>
      </text>
    </comment>
    <comment ref="K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7" authorId="0" shapeId="0">
      <text>
        <r>
          <rPr>
            <sz val="11"/>
            <color indexed="81"/>
            <rFont val="ＭＳ Ｐゴシック"/>
            <family val="3"/>
            <charset val="128"/>
          </rPr>
          <t>県選手権の出場資格がある場合には、OPを選択してください！</t>
        </r>
      </text>
    </comment>
    <comment ref="N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7" authorId="0" shapeId="0">
      <text>
        <r>
          <rPr>
            <sz val="11"/>
            <color indexed="81"/>
            <rFont val="ＭＳ Ｐゴシック"/>
            <family val="3"/>
            <charset val="128"/>
          </rPr>
          <t>県選手権の出場資格がある場合には、OPを選択してください！</t>
        </r>
      </text>
    </comment>
    <comment ref="I78" authorId="0" shapeId="0">
      <text>
        <r>
          <rPr>
            <sz val="11"/>
            <color indexed="81"/>
            <rFont val="ＭＳ Ｐゴシック"/>
            <family val="3"/>
            <charset val="128"/>
          </rPr>
          <t>県選手権の出場資格がある場合には、OPを選択してください！</t>
        </r>
      </text>
    </comment>
    <comment ref="K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8" authorId="0" shapeId="0">
      <text>
        <r>
          <rPr>
            <sz val="11"/>
            <color indexed="81"/>
            <rFont val="ＭＳ Ｐゴシック"/>
            <family val="3"/>
            <charset val="128"/>
          </rPr>
          <t>県選手権の出場資格がある場合には、OPを選択してください！</t>
        </r>
      </text>
    </comment>
    <comment ref="N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8" authorId="0" shapeId="0">
      <text>
        <r>
          <rPr>
            <sz val="11"/>
            <color indexed="81"/>
            <rFont val="ＭＳ Ｐゴシック"/>
            <family val="3"/>
            <charset val="128"/>
          </rPr>
          <t>県選手権の出場資格がある場合には、OPを選択してください！</t>
        </r>
      </text>
    </comment>
    <comment ref="I79" authorId="0" shapeId="0">
      <text>
        <r>
          <rPr>
            <sz val="11"/>
            <color indexed="81"/>
            <rFont val="ＭＳ Ｐゴシック"/>
            <family val="3"/>
            <charset val="128"/>
          </rPr>
          <t>県選手権の出場資格がある場合には、OPを選択してください！</t>
        </r>
      </text>
    </comment>
    <comment ref="K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9" authorId="0" shapeId="0">
      <text>
        <r>
          <rPr>
            <sz val="11"/>
            <color indexed="81"/>
            <rFont val="ＭＳ Ｐゴシック"/>
            <family val="3"/>
            <charset val="128"/>
          </rPr>
          <t>県選手権の出場資格がある場合には、OPを選択してください！</t>
        </r>
      </text>
    </comment>
    <comment ref="N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9" authorId="0" shapeId="0">
      <text>
        <r>
          <rPr>
            <sz val="11"/>
            <color indexed="81"/>
            <rFont val="ＭＳ Ｐゴシック"/>
            <family val="3"/>
            <charset val="128"/>
          </rPr>
          <t>県選手権の出場資格がある場合には、OPを選択してください！</t>
        </r>
      </text>
    </comment>
    <comment ref="I80" authorId="0" shapeId="0">
      <text>
        <r>
          <rPr>
            <sz val="11"/>
            <color indexed="81"/>
            <rFont val="ＭＳ Ｐゴシック"/>
            <family val="3"/>
            <charset val="128"/>
          </rPr>
          <t>県選手権の出場資格がある場合には、OPを選択してください！</t>
        </r>
      </text>
    </comment>
    <comment ref="K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0" authorId="0" shapeId="0">
      <text>
        <r>
          <rPr>
            <sz val="11"/>
            <color indexed="81"/>
            <rFont val="ＭＳ Ｐゴシック"/>
            <family val="3"/>
            <charset val="128"/>
          </rPr>
          <t>県選手権の出場資格がある場合には、OPを選択してください！</t>
        </r>
      </text>
    </comment>
    <comment ref="N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0" authorId="0" shapeId="0">
      <text>
        <r>
          <rPr>
            <sz val="11"/>
            <color indexed="81"/>
            <rFont val="ＭＳ Ｐゴシック"/>
            <family val="3"/>
            <charset val="128"/>
          </rPr>
          <t>県選手権の出場資格がある場合には、OPを選択してください！</t>
        </r>
      </text>
    </comment>
    <comment ref="I81" authorId="0" shapeId="0">
      <text>
        <r>
          <rPr>
            <sz val="11"/>
            <color indexed="81"/>
            <rFont val="ＭＳ Ｐゴシック"/>
            <family val="3"/>
            <charset val="128"/>
          </rPr>
          <t>県選手権の出場資格がある場合には、OPを選択してください！</t>
        </r>
      </text>
    </comment>
    <comment ref="K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1" authorId="0" shapeId="0">
      <text>
        <r>
          <rPr>
            <sz val="11"/>
            <color indexed="81"/>
            <rFont val="ＭＳ Ｐゴシック"/>
            <family val="3"/>
            <charset val="128"/>
          </rPr>
          <t>県選手権の出場資格がある場合には、OPを選択してください！</t>
        </r>
      </text>
    </comment>
    <comment ref="N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1" authorId="0" shapeId="0">
      <text>
        <r>
          <rPr>
            <sz val="11"/>
            <color indexed="81"/>
            <rFont val="ＭＳ Ｐゴシック"/>
            <family val="3"/>
            <charset val="128"/>
          </rPr>
          <t>県選手権の出場資格がある場合には、OPを選択してください！</t>
        </r>
      </text>
    </comment>
    <comment ref="I82" authorId="0" shapeId="0">
      <text>
        <r>
          <rPr>
            <sz val="11"/>
            <color indexed="81"/>
            <rFont val="ＭＳ Ｐゴシック"/>
            <family val="3"/>
            <charset val="128"/>
          </rPr>
          <t>県選手権の出場資格がある場合には、OPを選択してください！</t>
        </r>
      </text>
    </comment>
    <comment ref="K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2" authorId="0" shapeId="0">
      <text>
        <r>
          <rPr>
            <sz val="11"/>
            <color indexed="81"/>
            <rFont val="ＭＳ Ｐゴシック"/>
            <family val="3"/>
            <charset val="128"/>
          </rPr>
          <t>県選手権の出場資格がある場合には、OPを選択してください！</t>
        </r>
      </text>
    </comment>
    <comment ref="N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2" authorId="0" shapeId="0">
      <text>
        <r>
          <rPr>
            <sz val="11"/>
            <color indexed="81"/>
            <rFont val="ＭＳ Ｐゴシック"/>
            <family val="3"/>
            <charset val="128"/>
          </rPr>
          <t>県選手権の出場資格がある場合には、OPを選択してください！</t>
        </r>
      </text>
    </comment>
    <comment ref="I83" authorId="0" shapeId="0">
      <text>
        <r>
          <rPr>
            <sz val="11"/>
            <color indexed="81"/>
            <rFont val="ＭＳ Ｐゴシック"/>
            <family val="3"/>
            <charset val="128"/>
          </rPr>
          <t>県選手権の出場資格がある場合には、OPを選択してください！</t>
        </r>
      </text>
    </comment>
    <comment ref="K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3" authorId="0" shapeId="0">
      <text>
        <r>
          <rPr>
            <sz val="11"/>
            <color indexed="81"/>
            <rFont val="ＭＳ Ｐゴシック"/>
            <family val="3"/>
            <charset val="128"/>
          </rPr>
          <t>県選手権の出場資格がある場合には、OPを選択してください！</t>
        </r>
      </text>
    </comment>
    <comment ref="N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3" authorId="0" shapeId="0">
      <text>
        <r>
          <rPr>
            <sz val="11"/>
            <color indexed="81"/>
            <rFont val="ＭＳ Ｐゴシック"/>
            <family val="3"/>
            <charset val="128"/>
          </rPr>
          <t>県選手権の出場資格がある場合には、OPを選択してください！</t>
        </r>
      </text>
    </comment>
    <comment ref="I84" authorId="0" shapeId="0">
      <text>
        <r>
          <rPr>
            <sz val="11"/>
            <color indexed="81"/>
            <rFont val="ＭＳ Ｐゴシック"/>
            <family val="3"/>
            <charset val="128"/>
          </rPr>
          <t>県選手権の出場資格がある場合には、OPを選択してください！</t>
        </r>
      </text>
    </comment>
    <comment ref="K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4" authorId="0" shapeId="0">
      <text>
        <r>
          <rPr>
            <sz val="11"/>
            <color indexed="81"/>
            <rFont val="ＭＳ Ｐゴシック"/>
            <family val="3"/>
            <charset val="128"/>
          </rPr>
          <t>県選手権の出場資格がある場合には、OPを選択してください！</t>
        </r>
      </text>
    </comment>
    <comment ref="N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4" authorId="0" shapeId="0">
      <text>
        <r>
          <rPr>
            <sz val="11"/>
            <color indexed="81"/>
            <rFont val="ＭＳ Ｐゴシック"/>
            <family val="3"/>
            <charset val="128"/>
          </rPr>
          <t>県選手権の出場資格がある場合には、OPを選択してください！</t>
        </r>
      </text>
    </comment>
    <comment ref="I85" authorId="0" shapeId="0">
      <text>
        <r>
          <rPr>
            <sz val="11"/>
            <color indexed="81"/>
            <rFont val="ＭＳ Ｐゴシック"/>
            <family val="3"/>
            <charset val="128"/>
          </rPr>
          <t>県選手権の出場資格がある場合には、OPを選択してください！</t>
        </r>
      </text>
    </comment>
    <comment ref="K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5" authorId="0" shapeId="0">
      <text>
        <r>
          <rPr>
            <sz val="11"/>
            <color indexed="81"/>
            <rFont val="ＭＳ Ｐゴシック"/>
            <family val="3"/>
            <charset val="128"/>
          </rPr>
          <t>県選手権の出場資格がある場合には、OPを選択してください！</t>
        </r>
      </text>
    </comment>
    <comment ref="N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5" authorId="0" shapeId="0">
      <text>
        <r>
          <rPr>
            <sz val="11"/>
            <color indexed="81"/>
            <rFont val="ＭＳ Ｐゴシック"/>
            <family val="3"/>
            <charset val="128"/>
          </rPr>
          <t>県選手権の出場資格がある場合には、OPを選択してください！</t>
        </r>
      </text>
    </comment>
    <comment ref="I86" authorId="0" shapeId="0">
      <text>
        <r>
          <rPr>
            <sz val="11"/>
            <color indexed="81"/>
            <rFont val="ＭＳ Ｐゴシック"/>
            <family val="3"/>
            <charset val="128"/>
          </rPr>
          <t>県選手権の出場資格がある場合には、OPを選択してください！</t>
        </r>
      </text>
    </comment>
    <comment ref="K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6" authorId="0" shapeId="0">
      <text>
        <r>
          <rPr>
            <sz val="11"/>
            <color indexed="81"/>
            <rFont val="ＭＳ Ｐゴシック"/>
            <family val="3"/>
            <charset val="128"/>
          </rPr>
          <t>県選手権の出場資格がある場合には、OPを選択してください！</t>
        </r>
      </text>
    </comment>
    <comment ref="N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6" authorId="0" shapeId="0">
      <text>
        <r>
          <rPr>
            <sz val="11"/>
            <color indexed="81"/>
            <rFont val="ＭＳ Ｐゴシック"/>
            <family val="3"/>
            <charset val="128"/>
          </rPr>
          <t>県選手権の出場資格がある場合には、OPを選択してください！</t>
        </r>
      </text>
    </comment>
    <comment ref="I87" authorId="0" shapeId="0">
      <text>
        <r>
          <rPr>
            <sz val="11"/>
            <color indexed="81"/>
            <rFont val="ＭＳ Ｐゴシック"/>
            <family val="3"/>
            <charset val="128"/>
          </rPr>
          <t>県選手権の出場資格がある場合には、OPを選択してください！</t>
        </r>
      </text>
    </comment>
    <comment ref="K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7" authorId="0" shapeId="0">
      <text>
        <r>
          <rPr>
            <sz val="11"/>
            <color indexed="81"/>
            <rFont val="ＭＳ Ｐゴシック"/>
            <family val="3"/>
            <charset val="128"/>
          </rPr>
          <t>県選手権の出場資格がある場合には、OPを選択してください！</t>
        </r>
      </text>
    </comment>
    <comment ref="N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7" authorId="0" shapeId="0">
      <text>
        <r>
          <rPr>
            <sz val="11"/>
            <color indexed="81"/>
            <rFont val="ＭＳ Ｐゴシック"/>
            <family val="3"/>
            <charset val="128"/>
          </rPr>
          <t>県選手権の出場資格がある場合には、OPを選択してください！</t>
        </r>
      </text>
    </comment>
    <comment ref="I88" authorId="0" shapeId="0">
      <text>
        <r>
          <rPr>
            <sz val="11"/>
            <color indexed="81"/>
            <rFont val="ＭＳ Ｐゴシック"/>
            <family val="3"/>
            <charset val="128"/>
          </rPr>
          <t>県選手権の出場資格がある場合には、OPを選択してください！</t>
        </r>
      </text>
    </comment>
    <comment ref="K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8" authorId="0" shapeId="0">
      <text>
        <r>
          <rPr>
            <sz val="11"/>
            <color indexed="81"/>
            <rFont val="ＭＳ Ｐゴシック"/>
            <family val="3"/>
            <charset val="128"/>
          </rPr>
          <t>県選手権の出場資格がある場合には、OPを選択してください！</t>
        </r>
      </text>
    </comment>
    <comment ref="N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8" authorId="0" shapeId="0">
      <text>
        <r>
          <rPr>
            <sz val="11"/>
            <color indexed="81"/>
            <rFont val="ＭＳ Ｐゴシック"/>
            <family val="3"/>
            <charset val="128"/>
          </rPr>
          <t>県選手権の出場資格がある場合には、OPを選択してください！</t>
        </r>
      </text>
    </comment>
    <comment ref="I89" authorId="0" shapeId="0">
      <text>
        <r>
          <rPr>
            <sz val="11"/>
            <color indexed="81"/>
            <rFont val="ＭＳ Ｐゴシック"/>
            <family val="3"/>
            <charset val="128"/>
          </rPr>
          <t>県選手権の出場資格がある場合には、OPを選択してください！</t>
        </r>
      </text>
    </comment>
    <comment ref="K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9" authorId="0" shapeId="0">
      <text>
        <r>
          <rPr>
            <sz val="11"/>
            <color indexed="81"/>
            <rFont val="ＭＳ Ｐゴシック"/>
            <family val="3"/>
            <charset val="128"/>
          </rPr>
          <t>県選手権の出場資格がある場合には、OPを選択してください！</t>
        </r>
      </text>
    </comment>
    <comment ref="N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9" authorId="0" shapeId="0">
      <text>
        <r>
          <rPr>
            <sz val="11"/>
            <color indexed="81"/>
            <rFont val="ＭＳ Ｐゴシック"/>
            <family val="3"/>
            <charset val="128"/>
          </rPr>
          <t>県選手権の出場資格がある場合には、OPを選択してください！</t>
        </r>
      </text>
    </comment>
    <comment ref="I90" authorId="0" shapeId="0">
      <text>
        <r>
          <rPr>
            <sz val="11"/>
            <color indexed="81"/>
            <rFont val="ＭＳ Ｐゴシック"/>
            <family val="3"/>
            <charset val="128"/>
          </rPr>
          <t>県選手権の出場資格がある場合には、OPを選択してください！</t>
        </r>
      </text>
    </comment>
    <comment ref="K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0" authorId="0" shapeId="0">
      <text>
        <r>
          <rPr>
            <sz val="11"/>
            <color indexed="81"/>
            <rFont val="ＭＳ Ｐゴシック"/>
            <family val="3"/>
            <charset val="128"/>
          </rPr>
          <t>県選手権の出場資格がある場合には、OPを選択してください！</t>
        </r>
      </text>
    </comment>
    <comment ref="N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0" authorId="0" shapeId="0">
      <text>
        <r>
          <rPr>
            <sz val="11"/>
            <color indexed="81"/>
            <rFont val="ＭＳ Ｐゴシック"/>
            <family val="3"/>
            <charset val="128"/>
          </rPr>
          <t>県選手権の出場資格がある場合には、OPを選択してください！</t>
        </r>
      </text>
    </comment>
    <comment ref="I91" authorId="0" shapeId="0">
      <text>
        <r>
          <rPr>
            <sz val="11"/>
            <color indexed="81"/>
            <rFont val="ＭＳ Ｐゴシック"/>
            <family val="3"/>
            <charset val="128"/>
          </rPr>
          <t>県選手権の出場資格がある場合には、OPを選択してください！</t>
        </r>
      </text>
    </comment>
    <comment ref="K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1" authorId="0" shapeId="0">
      <text>
        <r>
          <rPr>
            <sz val="11"/>
            <color indexed="81"/>
            <rFont val="ＭＳ Ｐゴシック"/>
            <family val="3"/>
            <charset val="128"/>
          </rPr>
          <t>県選手権の出場資格がある場合には、OPを選択してください！</t>
        </r>
      </text>
    </comment>
    <comment ref="N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1" authorId="0" shapeId="0">
      <text>
        <r>
          <rPr>
            <sz val="11"/>
            <color indexed="81"/>
            <rFont val="ＭＳ Ｐゴシック"/>
            <family val="3"/>
            <charset val="128"/>
          </rPr>
          <t>県選手権の出場資格がある場合には、OPを選択してください！</t>
        </r>
      </text>
    </comment>
    <comment ref="I92" authorId="0" shapeId="0">
      <text>
        <r>
          <rPr>
            <sz val="11"/>
            <color indexed="81"/>
            <rFont val="ＭＳ Ｐゴシック"/>
            <family val="3"/>
            <charset val="128"/>
          </rPr>
          <t>県選手権の出場資格がある場合には、OPを選択してください！</t>
        </r>
      </text>
    </comment>
    <comment ref="K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2" authorId="0" shapeId="0">
      <text>
        <r>
          <rPr>
            <sz val="11"/>
            <color indexed="81"/>
            <rFont val="ＭＳ Ｐゴシック"/>
            <family val="3"/>
            <charset val="128"/>
          </rPr>
          <t>県選手権の出場資格がある場合には、OPを選択してください！</t>
        </r>
      </text>
    </comment>
    <comment ref="N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2" authorId="0" shapeId="0">
      <text>
        <r>
          <rPr>
            <sz val="11"/>
            <color indexed="81"/>
            <rFont val="ＭＳ Ｐゴシック"/>
            <family val="3"/>
            <charset val="128"/>
          </rPr>
          <t>県選手権の出場資格がある場合には、OPを選択してください！</t>
        </r>
      </text>
    </comment>
    <comment ref="I93" authorId="0" shapeId="0">
      <text>
        <r>
          <rPr>
            <sz val="11"/>
            <color indexed="81"/>
            <rFont val="ＭＳ Ｐゴシック"/>
            <family val="3"/>
            <charset val="128"/>
          </rPr>
          <t>県選手権の出場資格がある場合には、OPを選択してください！</t>
        </r>
      </text>
    </comment>
    <comment ref="K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3" authorId="0" shapeId="0">
      <text>
        <r>
          <rPr>
            <sz val="11"/>
            <color indexed="81"/>
            <rFont val="ＭＳ Ｐゴシック"/>
            <family val="3"/>
            <charset val="128"/>
          </rPr>
          <t>県選手権の出場資格がある場合には、OPを選択してください！</t>
        </r>
      </text>
    </comment>
    <comment ref="N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3" authorId="0" shapeId="0">
      <text>
        <r>
          <rPr>
            <sz val="11"/>
            <color indexed="81"/>
            <rFont val="ＭＳ Ｐゴシック"/>
            <family val="3"/>
            <charset val="128"/>
          </rPr>
          <t>県選手権の出場資格がある場合には、OPを選択してください！</t>
        </r>
      </text>
    </comment>
    <comment ref="I94" authorId="0" shapeId="0">
      <text>
        <r>
          <rPr>
            <sz val="11"/>
            <color indexed="81"/>
            <rFont val="ＭＳ Ｐゴシック"/>
            <family val="3"/>
            <charset val="128"/>
          </rPr>
          <t>県選手権の出場資格がある場合には、OPを選択してください！</t>
        </r>
      </text>
    </comment>
    <comment ref="K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4" authorId="0" shapeId="0">
      <text>
        <r>
          <rPr>
            <sz val="11"/>
            <color indexed="81"/>
            <rFont val="ＭＳ Ｐゴシック"/>
            <family val="3"/>
            <charset val="128"/>
          </rPr>
          <t>県選手権の出場資格がある場合には、OPを選択してください！</t>
        </r>
      </text>
    </comment>
    <comment ref="N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4" authorId="0" shapeId="0">
      <text>
        <r>
          <rPr>
            <sz val="11"/>
            <color indexed="81"/>
            <rFont val="ＭＳ Ｐゴシック"/>
            <family val="3"/>
            <charset val="128"/>
          </rPr>
          <t>県選手権の出場資格がある場合には、OPを選択してください！</t>
        </r>
      </text>
    </comment>
    <comment ref="I95" authorId="0" shapeId="0">
      <text>
        <r>
          <rPr>
            <sz val="11"/>
            <color indexed="81"/>
            <rFont val="ＭＳ Ｐゴシック"/>
            <family val="3"/>
            <charset val="128"/>
          </rPr>
          <t>県選手権の出場資格がある場合には、OPを選択してください！</t>
        </r>
      </text>
    </comment>
    <comment ref="K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5" authorId="0" shapeId="0">
      <text>
        <r>
          <rPr>
            <sz val="11"/>
            <color indexed="81"/>
            <rFont val="ＭＳ Ｐゴシック"/>
            <family val="3"/>
            <charset val="128"/>
          </rPr>
          <t>県選手権の出場資格がある場合には、OPを選択してください！</t>
        </r>
      </text>
    </comment>
    <comment ref="N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5" authorId="0" shapeId="0">
      <text>
        <r>
          <rPr>
            <sz val="11"/>
            <color indexed="81"/>
            <rFont val="ＭＳ Ｐゴシック"/>
            <family val="3"/>
            <charset val="128"/>
          </rPr>
          <t>県選手権の出場資格がある場合には、OPを選択してください！</t>
        </r>
      </text>
    </comment>
    <comment ref="I96" authorId="0" shapeId="0">
      <text>
        <r>
          <rPr>
            <sz val="11"/>
            <color indexed="81"/>
            <rFont val="ＭＳ Ｐゴシック"/>
            <family val="3"/>
            <charset val="128"/>
          </rPr>
          <t>県選手権の出場資格がある場合には、OPを選択してください！</t>
        </r>
      </text>
    </comment>
    <comment ref="K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6" authorId="0" shapeId="0">
      <text>
        <r>
          <rPr>
            <sz val="11"/>
            <color indexed="81"/>
            <rFont val="ＭＳ Ｐゴシック"/>
            <family val="3"/>
            <charset val="128"/>
          </rPr>
          <t>県選手権の出場資格がある場合には、OPを選択してください！</t>
        </r>
      </text>
    </comment>
    <comment ref="N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6" authorId="0" shapeId="0">
      <text>
        <r>
          <rPr>
            <sz val="11"/>
            <color indexed="81"/>
            <rFont val="ＭＳ Ｐゴシック"/>
            <family val="3"/>
            <charset val="128"/>
          </rPr>
          <t>県選手権の出場資格がある場合には、OPを選択してください！</t>
        </r>
      </text>
    </comment>
    <comment ref="I97" authorId="0" shapeId="0">
      <text>
        <r>
          <rPr>
            <sz val="11"/>
            <color indexed="81"/>
            <rFont val="ＭＳ Ｐゴシック"/>
            <family val="3"/>
            <charset val="128"/>
          </rPr>
          <t>県選手権の出場資格がある場合には、OPを選択してください！</t>
        </r>
      </text>
    </comment>
    <comment ref="K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7" authorId="0" shapeId="0">
      <text>
        <r>
          <rPr>
            <sz val="11"/>
            <color indexed="81"/>
            <rFont val="ＭＳ Ｐゴシック"/>
            <family val="3"/>
            <charset val="128"/>
          </rPr>
          <t>県選手権の出場資格がある場合には、OPを選択してください！</t>
        </r>
      </text>
    </comment>
    <comment ref="N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7" authorId="0" shapeId="0">
      <text>
        <r>
          <rPr>
            <sz val="11"/>
            <color indexed="81"/>
            <rFont val="ＭＳ Ｐゴシック"/>
            <family val="3"/>
            <charset val="128"/>
          </rPr>
          <t>県選手権の出場資格がある場合には、OPを選択してください！</t>
        </r>
      </text>
    </comment>
    <comment ref="I98" authorId="0" shapeId="0">
      <text>
        <r>
          <rPr>
            <sz val="11"/>
            <color indexed="81"/>
            <rFont val="ＭＳ Ｐゴシック"/>
            <family val="3"/>
            <charset val="128"/>
          </rPr>
          <t>県選手権の出場資格がある場合には、OPを選択してください！</t>
        </r>
      </text>
    </comment>
    <comment ref="K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8" authorId="0" shapeId="0">
      <text>
        <r>
          <rPr>
            <sz val="11"/>
            <color indexed="81"/>
            <rFont val="ＭＳ Ｐゴシック"/>
            <family val="3"/>
            <charset val="128"/>
          </rPr>
          <t>県選手権の出場資格がある場合には、OPを選択してください！</t>
        </r>
      </text>
    </comment>
    <comment ref="N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8" authorId="0" shapeId="0">
      <text>
        <r>
          <rPr>
            <sz val="11"/>
            <color indexed="81"/>
            <rFont val="ＭＳ Ｐゴシック"/>
            <family val="3"/>
            <charset val="128"/>
          </rPr>
          <t>県選手権の出場資格がある場合には、OPを選択してください！</t>
        </r>
      </text>
    </comment>
    <comment ref="I99" authorId="0" shapeId="0">
      <text>
        <r>
          <rPr>
            <sz val="11"/>
            <color indexed="81"/>
            <rFont val="ＭＳ Ｐゴシック"/>
            <family val="3"/>
            <charset val="128"/>
          </rPr>
          <t>県選手権の出場資格がある場合には、OPを選択してください！</t>
        </r>
      </text>
    </comment>
    <comment ref="K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9" authorId="0" shapeId="0">
      <text>
        <r>
          <rPr>
            <sz val="11"/>
            <color indexed="81"/>
            <rFont val="ＭＳ Ｐゴシック"/>
            <family val="3"/>
            <charset val="128"/>
          </rPr>
          <t>県選手権の出場資格がある場合には、OPを選択してください！</t>
        </r>
      </text>
    </comment>
    <comment ref="N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9" authorId="0" shapeId="0">
      <text>
        <r>
          <rPr>
            <sz val="11"/>
            <color indexed="81"/>
            <rFont val="ＭＳ Ｐゴシック"/>
            <family val="3"/>
            <charset val="128"/>
          </rPr>
          <t>県選手権の出場資格がある場合には、OPを選択してください！</t>
        </r>
      </text>
    </comment>
    <comment ref="I100" authorId="0" shapeId="0">
      <text>
        <r>
          <rPr>
            <sz val="11"/>
            <color indexed="81"/>
            <rFont val="ＭＳ Ｐゴシック"/>
            <family val="3"/>
            <charset val="128"/>
          </rPr>
          <t>県選手権の出場資格がある場合には、OPを選択してください！</t>
        </r>
      </text>
    </comment>
    <comment ref="K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00" authorId="0" shapeId="0">
      <text>
        <r>
          <rPr>
            <sz val="11"/>
            <color indexed="81"/>
            <rFont val="ＭＳ Ｐゴシック"/>
            <family val="3"/>
            <charset val="128"/>
          </rPr>
          <t>県選手権の出場資格がある場合には、OPを選択してください！</t>
        </r>
      </text>
    </comment>
    <comment ref="N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00" authorId="0" shapeId="0">
      <text>
        <r>
          <rPr>
            <sz val="11"/>
            <color indexed="81"/>
            <rFont val="ＭＳ Ｐゴシック"/>
            <family val="3"/>
            <charset val="128"/>
          </rPr>
          <t>県選手権の出場資格がある場合には、OPを選択してください！</t>
        </r>
      </text>
    </comment>
  </commentList>
</comments>
</file>

<file path=xl/sharedStrings.xml><?xml version="1.0" encoding="utf-8"?>
<sst xmlns="http://schemas.openxmlformats.org/spreadsheetml/2006/main" count="1764" uniqueCount="1236">
  <si>
    <t>ﾅﾝﾊﾞｰ</t>
    <phoneticPr fontId="5"/>
  </si>
  <si>
    <t>学年</t>
    <rPh sb="0" eb="2">
      <t>ガクネン</t>
    </rPh>
    <phoneticPr fontId="5"/>
  </si>
  <si>
    <t>男</t>
    <rPh sb="0" eb="1">
      <t>オトコ</t>
    </rPh>
    <phoneticPr fontId="5"/>
  </si>
  <si>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</si>
  <si>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</si>
  <si>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</si>
  <si>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</si>
  <si>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</si>
  <si>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</si>
  <si>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</si>
  <si>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</si>
  <si>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</si>
  <si>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</si>
  <si>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</si>
  <si>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</si>
  <si>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</si>
  <si>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</si>
  <si>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</si>
  <si>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</si>
  <si>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</si>
  <si>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</si>
  <si>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</si>
  <si>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</si>
  <si>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</si>
  <si>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</si>
  <si>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</si>
  <si>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</si>
  <si>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</si>
  <si>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</si>
  <si>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</si>
  <si>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</si>
  <si>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</si>
  <si>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</si>
  <si>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</si>
  <si>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</si>
  <si>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</si>
  <si>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</si>
  <si>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5"/>
  </si>
  <si>
    <t>性別</t>
    <rPh sb="0" eb="2">
      <t>セイベツ</t>
    </rPh>
    <phoneticPr fontId="5"/>
  </si>
  <si>
    <t>学年</t>
    <rPh sb="0" eb="2">
      <t>ガクネン</t>
    </rPh>
    <phoneticPr fontId="5"/>
  </si>
  <si>
    <t>記録</t>
    <rPh sb="0" eb="2">
      <t>キロク</t>
    </rPh>
    <phoneticPr fontId="5"/>
  </si>
  <si>
    <t>種目１</t>
    <rPh sb="0" eb="2">
      <t>シュモク</t>
    </rPh>
    <phoneticPr fontId="5"/>
  </si>
  <si>
    <t>記録１</t>
    <rPh sb="0" eb="2">
      <t>キロク</t>
    </rPh>
    <phoneticPr fontId="5"/>
  </si>
  <si>
    <t>種目２</t>
    <rPh sb="0" eb="2">
      <t>シュモク</t>
    </rPh>
    <phoneticPr fontId="5"/>
  </si>
  <si>
    <t>記録２</t>
    <rPh sb="0" eb="2">
      <t>キロク</t>
    </rPh>
    <phoneticPr fontId="5"/>
  </si>
  <si>
    <t>種目３</t>
    <rPh sb="0" eb="2">
      <t>シュモク</t>
    </rPh>
    <phoneticPr fontId="5"/>
  </si>
  <si>
    <t>例</t>
    <rPh sb="0" eb="1">
      <t>レイ</t>
    </rPh>
    <phoneticPr fontId="5"/>
  </si>
  <si>
    <t>西三　太郎</t>
    <rPh sb="0" eb="1">
      <t>セイ</t>
    </rPh>
    <rPh sb="1" eb="2">
      <t>サン</t>
    </rPh>
    <rPh sb="3" eb="5">
      <t>タロウ</t>
    </rPh>
    <phoneticPr fontId="5"/>
  </si>
  <si>
    <t>4X100mR</t>
    <phoneticPr fontId="5"/>
  </si>
  <si>
    <t>4X400mR</t>
    <phoneticPr fontId="5"/>
  </si>
  <si>
    <t>氏　名</t>
    <rPh sb="0" eb="1">
      <t>シ</t>
    </rPh>
    <rPh sb="2" eb="3">
      <t>メイ</t>
    </rPh>
    <phoneticPr fontId="5"/>
  </si>
  <si>
    <t>A4サイズ</t>
    <phoneticPr fontId="9"/>
  </si>
  <si>
    <t>参　　加　　料</t>
    <rPh sb="0" eb="1">
      <t>サン</t>
    </rPh>
    <rPh sb="3" eb="4">
      <t>カ</t>
    </rPh>
    <rPh sb="6" eb="7">
      <t>リョウ</t>
    </rPh>
    <phoneticPr fontId="9"/>
  </si>
  <si>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9"/>
  </si>
  <si>
    <t>女</t>
    <rPh sb="0" eb="1">
      <t>オンナ</t>
    </rPh>
    <phoneticPr fontId="5"/>
  </si>
  <si>
    <t>男</t>
    <rPh sb="0" eb="1">
      <t>オトコ</t>
    </rPh>
    <phoneticPr fontId="5"/>
  </si>
  <si>
    <t>○</t>
    <phoneticPr fontId="5"/>
  </si>
  <si>
    <t>大会名</t>
    <rPh sb="0" eb="2">
      <t>タイカイ</t>
    </rPh>
    <rPh sb="2" eb="3">
      <t>メイ</t>
    </rPh>
    <phoneticPr fontId="5"/>
  </si>
  <si>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</si>
  <si>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</si>
  <si>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</si>
  <si>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</si>
  <si>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</si>
  <si>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</si>
  <si>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</si>
  <si>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</si>
  <si>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</si>
  <si>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</si>
  <si>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</si>
  <si>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5"/>
  </si>
  <si>
    <t>申込チーム数</t>
    <rPh sb="0" eb="2">
      <t>モウシコミ</t>
    </rPh>
    <rPh sb="5" eb="6">
      <t>スウ</t>
    </rPh>
    <phoneticPr fontId="5"/>
  </si>
  <si>
    <t xml:space="preserve">チーム名 </t>
    <rPh sb="3" eb="4">
      <t>メイ</t>
    </rPh>
    <phoneticPr fontId="5"/>
  </si>
  <si>
    <t>12m00</t>
    <phoneticPr fontId="5"/>
  </si>
  <si>
    <t>54秒23</t>
    <rPh sb="2" eb="3">
      <t>ビョウ</t>
    </rPh>
    <phoneticPr fontId="5"/>
  </si>
  <si>
    <t>↓</t>
    <phoneticPr fontId="5"/>
  </si>
  <si>
    <t>期　日</t>
    <rPh sb="0" eb="1">
      <t>キ</t>
    </rPh>
    <rPh sb="2" eb="3">
      <t>ヒ</t>
    </rPh>
    <phoneticPr fontId="5"/>
  </si>
  <si>
    <t>会　場</t>
    <rPh sb="0" eb="1">
      <t>カイ</t>
    </rPh>
    <rPh sb="2" eb="3">
      <t>バ</t>
    </rPh>
    <phoneticPr fontId="5"/>
  </si>
  <si>
    <t>　★作業の流れは次のとおりです。</t>
    <rPh sb="2" eb="4">
      <t>サギョウ</t>
    </rPh>
    <rPh sb="5" eb="6">
      <t>ナガ</t>
    </rPh>
    <rPh sb="8" eb="9">
      <t>ツギ</t>
    </rPh>
    <phoneticPr fontId="5"/>
  </si>
  <si>
    <t>送付先</t>
    <rPh sb="0" eb="2">
      <t>ソウフ</t>
    </rPh>
    <rPh sb="2" eb="3">
      <t>サキ</t>
    </rPh>
    <phoneticPr fontId="5"/>
  </si>
  <si>
    <t>　★問い合わせ先</t>
    <rPh sb="2" eb="3">
      <t>ト</t>
    </rPh>
    <rPh sb="4" eb="5">
      <t>ア</t>
    </rPh>
    <rPh sb="7" eb="8">
      <t>サキ</t>
    </rPh>
    <phoneticPr fontId="5"/>
  </si>
  <si>
    <t>　★データ入力前にこのページの内容を必ずお読みください。</t>
    <rPh sb="5" eb="7">
      <t>ニュウリョク</t>
    </rPh>
    <rPh sb="7" eb="8">
      <t>マエ</t>
    </rPh>
    <rPh sb="15" eb="17">
      <t>ナイヨウ</t>
    </rPh>
    <rPh sb="18" eb="19">
      <t>カナラ</t>
    </rPh>
    <rPh sb="21" eb="22">
      <t>ヨ</t>
    </rPh>
    <phoneticPr fontId="5"/>
  </si>
  <si>
    <t>　　 のときは整数で表示されます。</t>
    <rPh sb="7" eb="9">
      <t>セイスウ</t>
    </rPh>
    <rPh sb="10" eb="12">
      <t>ヒョウジ</t>
    </rPh>
    <phoneticPr fontId="5"/>
  </si>
  <si>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5"/>
  </si>
  <si>
    <t>　　なっていることを確認してください。</t>
    <rPh sb="10" eb="12">
      <t>カクニン</t>
    </rPh>
    <phoneticPr fontId="5"/>
  </si>
  <si>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5"/>
  </si>
  <si>
    <t>○</t>
    <phoneticPr fontId="5"/>
  </si>
  <si>
    <t>男100m</t>
    <rPh sb="0" eb="1">
      <t>ダン</t>
    </rPh>
    <phoneticPr fontId="5"/>
  </si>
  <si>
    <t>男砲丸投</t>
    <rPh sb="0" eb="1">
      <t>オトコ</t>
    </rPh>
    <rPh sb="1" eb="4">
      <t>ホウガンナ</t>
    </rPh>
    <phoneticPr fontId="9"/>
  </si>
  <si>
    <t>男1500m</t>
    <phoneticPr fontId="5"/>
  </si>
  <si>
    <t>★記録がない場合は空欄にしてください。</t>
    <rPh sb="1" eb="3">
      <t>キロク</t>
    </rPh>
    <rPh sb="6" eb="8">
      <t>バアイ</t>
    </rPh>
    <rPh sb="9" eb="11">
      <t>クウラン</t>
    </rPh>
    <phoneticPr fontId="5"/>
  </si>
  <si>
    <t>Ord</t>
    <phoneticPr fontId="5"/>
  </si>
  <si>
    <r>
      <t>　　※</t>
    </r>
    <r>
      <rPr>
        <b/>
        <sz val="11"/>
        <color indexed="10"/>
        <rFont val="ＭＳ ゴシック"/>
        <family val="3"/>
        <charset val="128"/>
      </rPr>
      <t>記録は、次のとおり入力してください。</t>
    </r>
    <rPh sb="3" eb="5">
      <t>キロク</t>
    </rPh>
    <rPh sb="7" eb="8">
      <t>ツギ</t>
    </rPh>
    <rPh sb="12" eb="14">
      <t>ニュウリョク</t>
    </rPh>
    <phoneticPr fontId="5"/>
  </si>
  <si>
    <t>4分07秒00</t>
    <rPh sb="1" eb="2">
      <t>フン</t>
    </rPh>
    <rPh sb="4" eb="5">
      <t>ビョウ</t>
    </rPh>
    <phoneticPr fontId="5"/>
  </si>
  <si>
    <t>氏　名</t>
    <rPh sb="0" eb="1">
      <t>シ</t>
    </rPh>
    <rPh sb="2" eb="3">
      <t>メイ</t>
    </rPh>
    <phoneticPr fontId="5"/>
  </si>
  <si>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5"/>
  </si>
  <si>
    <t>　＜注意事項等＞</t>
    <rPh sb="2" eb="4">
      <t>チュウイ</t>
    </rPh>
    <rPh sb="4" eb="6">
      <t>ジコウ</t>
    </rPh>
    <rPh sb="6" eb="7">
      <t>トウ</t>
    </rPh>
    <phoneticPr fontId="5"/>
  </si>
  <si>
    <t>　 ※記録が１分未満で、10分の1以下が「00」</t>
    <rPh sb="3" eb="5">
      <t>キロク</t>
    </rPh>
    <rPh sb="7" eb="8">
      <t>フン</t>
    </rPh>
    <rPh sb="8" eb="10">
      <t>ミマン</t>
    </rPh>
    <rPh sb="14" eb="15">
      <t>ブン</t>
    </rPh>
    <rPh sb="17" eb="19">
      <t>イカ</t>
    </rPh>
    <phoneticPr fontId="5"/>
  </si>
  <si>
    <t>例１</t>
    <rPh sb="0" eb="1">
      <t>レイ</t>
    </rPh>
    <phoneticPr fontId="5"/>
  </si>
  <si>
    <t>例２</t>
    <rPh sb="0" eb="1">
      <t>レイ</t>
    </rPh>
    <phoneticPr fontId="5"/>
  </si>
  <si>
    <t>例３</t>
    <rPh sb="0" eb="1">
      <t>レイ</t>
    </rPh>
    <phoneticPr fontId="5"/>
  </si>
  <si>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5"/>
  </si>
  <si>
    <t>ｾｲｻﾝ ﾀﾛｳ</t>
    <phoneticPr fontId="5"/>
  </si>
  <si>
    <t>ﾌﾘｶﾞﾅ</t>
    <phoneticPr fontId="5"/>
  </si>
  <si>
    <t>種目</t>
    <rPh sb="0" eb="2">
      <t>シュモク</t>
    </rPh>
    <phoneticPr fontId="43"/>
  </si>
  <si>
    <t>男4X100mR</t>
    <rPh sb="0" eb="1">
      <t>オトコ</t>
    </rPh>
    <phoneticPr fontId="5"/>
  </si>
  <si>
    <t>男4X400mR</t>
    <rPh sb="0" eb="1">
      <t>オトコ</t>
    </rPh>
    <phoneticPr fontId="5"/>
  </si>
  <si>
    <t>女4X100mR</t>
    <phoneticPr fontId="5"/>
  </si>
  <si>
    <t>女4X400mR</t>
    <phoneticPr fontId="5"/>
  </si>
  <si>
    <t>男子</t>
    <rPh sb="0" eb="2">
      <t>ダンシ</t>
    </rPh>
    <phoneticPr fontId="43"/>
  </si>
  <si>
    <t>女子</t>
    <rPh sb="0" eb="2">
      <t>ジョシ</t>
    </rPh>
    <phoneticPr fontId="43"/>
  </si>
  <si>
    <t>記録</t>
    <rPh sb="0" eb="2">
      <t>キロク</t>
    </rPh>
    <phoneticPr fontId="43"/>
  </si>
  <si>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5"/>
  </si>
  <si>
    <r>
      <t xml:space="preserve">ﾌﾘｶﾞﾅ
</t>
    </r>
    <r>
      <rPr>
        <b/>
        <sz val="8"/>
        <color indexed="10"/>
        <rFont val="ＭＳ 明朝"/>
        <family val="1"/>
        <charset val="128"/>
      </rPr>
      <t>姓と名の間に
半角ｽﾍﾟｰｽ1つ</t>
    </r>
    <rPh sb="13" eb="15">
      <t>ハンカク</t>
    </rPh>
    <phoneticPr fontId="5"/>
  </si>
  <si>
    <t>学校名</t>
    <rPh sb="0" eb="2">
      <t>ガッコウ</t>
    </rPh>
    <rPh sb="2" eb="3">
      <t>メイ</t>
    </rPh>
    <phoneticPr fontId="9"/>
  </si>
  <si>
    <t>ｶﾅ</t>
    <phoneticPr fontId="5"/>
  </si>
  <si>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5"/>
  </si>
  <si>
    <t>　・必要事項を入力してください。</t>
    <rPh sb="2" eb="4">
      <t>ヒツヨウ</t>
    </rPh>
    <rPh sb="4" eb="6">
      <t>ジコウ</t>
    </rPh>
    <rPh sb="7" eb="9">
      <t>ニュウリョク</t>
    </rPh>
    <phoneticPr fontId="5"/>
  </si>
  <si>
    <t>リレー</t>
    <phoneticPr fontId="43"/>
  </si>
  <si>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5"/>
  </si>
  <si>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5"/>
  </si>
  <si>
    <t>男　　　子</t>
    <rPh sb="0" eb="1">
      <t>オトコ</t>
    </rPh>
    <rPh sb="4" eb="5">
      <t>コ</t>
    </rPh>
    <phoneticPr fontId="43"/>
  </si>
  <si>
    <t>女　　　子</t>
    <rPh sb="0" eb="1">
      <t>オンナ</t>
    </rPh>
    <rPh sb="4" eb="5">
      <t>コ</t>
    </rPh>
    <phoneticPr fontId="43"/>
  </si>
  <si>
    <t>一覧表用　種目名</t>
    <rPh sb="0" eb="2">
      <t>イチラン</t>
    </rPh>
    <rPh sb="2" eb="3">
      <t>ヒョウ</t>
    </rPh>
    <rPh sb="3" eb="4">
      <t>ヨウ</t>
    </rPh>
    <rPh sb="5" eb="7">
      <t>シュモク</t>
    </rPh>
    <rPh sb="7" eb="8">
      <t>メイ</t>
    </rPh>
    <phoneticPr fontId="43"/>
  </si>
  <si>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6"/>
  </si>
  <si>
    <t>↓</t>
    <phoneticPr fontId="5"/>
  </si>
  <si>
    <r>
      <t>　　※</t>
    </r>
    <r>
      <rPr>
        <b/>
        <sz val="11"/>
        <color rgb="FFFF0000"/>
        <rFont val="ＭＳ ゴシック"/>
        <family val="3"/>
        <charset val="128"/>
      </rPr>
      <t>氏名</t>
    </r>
    <r>
      <rPr>
        <sz val="11"/>
        <color theme="1"/>
        <rFont val="ＭＳ 明朝"/>
        <family val="1"/>
        <charset val="128"/>
      </rPr>
      <t>については、</t>
    </r>
    <r>
      <rPr>
        <b/>
        <sz val="11"/>
        <color rgb="FFFF0000"/>
        <rFont val="ＭＳ ゴシック"/>
        <family val="3"/>
        <charset val="128"/>
      </rPr>
      <t>姓と名の間に全角スペースを１つ</t>
    </r>
    <r>
      <rPr>
        <sz val="11"/>
        <color theme="1"/>
        <rFont val="ＭＳ 明朝"/>
        <family val="1"/>
        <charset val="128"/>
      </rPr>
      <t>入れてください。</t>
    </r>
    <rPh sb="3" eb="5">
      <t>シメイ</t>
    </rPh>
    <rPh sb="11" eb="12">
      <t>セイ</t>
    </rPh>
    <rPh sb="13" eb="14">
      <t>メイ</t>
    </rPh>
    <rPh sb="15" eb="16">
      <t>アイダ</t>
    </rPh>
    <rPh sb="17" eb="19">
      <t>ゼンカク</t>
    </rPh>
    <rPh sb="26" eb="27">
      <t>イ</t>
    </rPh>
    <phoneticPr fontId="5"/>
  </si>
  <si>
    <r>
      <t>　　※</t>
    </r>
    <r>
      <rPr>
        <b/>
        <sz val="11"/>
        <color rgb="FFFF0000"/>
        <rFont val="ＭＳ ゴシック"/>
        <family val="3"/>
        <charset val="128"/>
      </rPr>
      <t>ﾌﾘｶﾞﾅ</t>
    </r>
    <r>
      <rPr>
        <sz val="11"/>
        <color theme="1"/>
        <rFont val="ＭＳ 明朝"/>
        <family val="1"/>
        <charset val="128"/>
      </rPr>
      <t>については、</t>
    </r>
    <r>
      <rPr>
        <b/>
        <sz val="11"/>
        <color rgb="FFFF0000"/>
        <rFont val="ＭＳ ゴシック"/>
        <family val="3"/>
        <charset val="128"/>
      </rPr>
      <t>姓と名の間に半角スペースを１つ</t>
    </r>
    <r>
      <rPr>
        <sz val="11"/>
        <color theme="1"/>
        <rFont val="ＭＳ 明朝"/>
        <family val="1"/>
        <charset val="128"/>
      </rPr>
      <t>入れてください。</t>
    </r>
    <rPh sb="14" eb="15">
      <t>セイ</t>
    </rPh>
    <rPh sb="16" eb="17">
      <t>メイ</t>
    </rPh>
    <rPh sb="18" eb="19">
      <t>アイダ</t>
    </rPh>
    <rPh sb="20" eb="22">
      <t>ハンカク</t>
    </rPh>
    <rPh sb="29" eb="30">
      <t>イ</t>
    </rPh>
    <phoneticPr fontId="5"/>
  </si>
  <si>
    <t>⇒</t>
    <phoneticPr fontId="5"/>
  </si>
  <si>
    <t>↓</t>
    <phoneticPr fontId="5"/>
  </si>
  <si>
    <t>↓</t>
    <phoneticPr fontId="5"/>
  </si>
  <si>
    <t>↓</t>
    <phoneticPr fontId="56"/>
  </si>
  <si>
    <r>
      <t>　・参加料を振り込み、</t>
    </r>
    <r>
      <rPr>
        <b/>
        <sz val="11"/>
        <color rgb="FFFF0000"/>
        <rFont val="ＭＳ ゴシック"/>
        <family val="3"/>
        <charset val="128"/>
      </rPr>
      <t>明細書のコピーを「種目別人数一覧」の裏面に添付</t>
    </r>
    <r>
      <rPr>
        <sz val="11"/>
        <color theme="1"/>
        <rFont val="ＭＳ 明朝"/>
        <family val="1"/>
        <charset val="128"/>
      </rPr>
      <t>してください。</t>
    </r>
    <rPh sb="2" eb="5">
      <t>サンカリョウ</t>
    </rPh>
    <rPh sb="6" eb="7">
      <t>フ</t>
    </rPh>
    <rPh sb="8" eb="9">
      <t>コ</t>
    </rPh>
    <rPh sb="11" eb="14">
      <t>メイサイショ</t>
    </rPh>
    <rPh sb="20" eb="23">
      <t>シュモクベツ</t>
    </rPh>
    <rPh sb="23" eb="25">
      <t>ニンズウ</t>
    </rPh>
    <rPh sb="25" eb="27">
      <t>イチラン</t>
    </rPh>
    <rPh sb="29" eb="31">
      <t>ウラメン</t>
    </rPh>
    <rPh sb="32" eb="34">
      <t>テンプ</t>
    </rPh>
    <phoneticPr fontId="43"/>
  </si>
  <si>
    <t>※データを修正する場合は、必ず「Delete」キーを使用してください。</t>
    <rPh sb="5" eb="7">
      <t>シュウセイ</t>
    </rPh>
    <rPh sb="9" eb="11">
      <t>バアイ</t>
    </rPh>
    <rPh sb="13" eb="14">
      <t>カナラ</t>
    </rPh>
    <rPh sb="26" eb="28">
      <t>シヨウ</t>
    </rPh>
    <phoneticPr fontId="5"/>
  </si>
  <si>
    <t>競技者NO</t>
    <rPh sb="0" eb="3">
      <t>キョウギシャ</t>
    </rPh>
    <phoneticPr fontId="5"/>
  </si>
  <si>
    <t>男400R</t>
    <rPh sb="0" eb="1">
      <t>オトコ</t>
    </rPh>
    <phoneticPr fontId="5"/>
  </si>
  <si>
    <t>リレー記録</t>
    <rPh sb="3" eb="5">
      <t>キロク</t>
    </rPh>
    <phoneticPr fontId="5"/>
  </si>
  <si>
    <t>4X100mR</t>
  </si>
  <si>
    <t>4X400mR</t>
  </si>
  <si>
    <t>男子</t>
    <rPh sb="0" eb="2">
      <t>ダンシ</t>
    </rPh>
    <phoneticPr fontId="5"/>
  </si>
  <si>
    <t>女子</t>
    <rPh sb="0" eb="2">
      <t>ジョシ</t>
    </rPh>
    <phoneticPr fontId="5"/>
  </si>
  <si>
    <t>男1600R</t>
    <rPh sb="0" eb="1">
      <t>オトコ</t>
    </rPh>
    <phoneticPr fontId="5"/>
  </si>
  <si>
    <t>女400R</t>
    <rPh sb="0" eb="1">
      <t>オンナ</t>
    </rPh>
    <phoneticPr fontId="5"/>
  </si>
  <si>
    <t>女1600R</t>
    <rPh sb="0" eb="1">
      <t>オンナ</t>
    </rPh>
    <phoneticPr fontId="5"/>
  </si>
  <si>
    <t>※必要事項を全て入力してください。</t>
    <rPh sb="1" eb="3">
      <t>ヒツヨウ</t>
    </rPh>
    <rPh sb="3" eb="5">
      <t>ジコウ</t>
    </rPh>
    <rPh sb="6" eb="7">
      <t>スベ</t>
    </rPh>
    <rPh sb="8" eb="10">
      <t>ニュウリョク</t>
    </rPh>
    <phoneticPr fontId="5"/>
  </si>
  <si>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5"/>
  </si>
  <si>
    <t>※リレーにエントリーをする選手とチームの記録を確認してください。</t>
    <rPh sb="13" eb="15">
      <t>センシュ</t>
    </rPh>
    <rPh sb="20" eb="22">
      <t>キロク</t>
    </rPh>
    <rPh sb="23" eb="25">
      <t>カクニン</t>
    </rPh>
    <phoneticPr fontId="5"/>
  </si>
  <si>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5"/>
  </si>
  <si>
    <t>　・リレーにエントリーをする選手のナンバーと、チームの記録を確認してください。</t>
    <rPh sb="14" eb="16">
      <t>センシュ</t>
    </rPh>
    <rPh sb="27" eb="29">
      <t>キロク</t>
    </rPh>
    <rPh sb="30" eb="32">
      <t>カクニン</t>
    </rPh>
    <phoneticPr fontId="5"/>
  </si>
  <si>
    <t>〒463-8799　守山郵便局　私書箱１４号　名古屋地区陸上競技協会</t>
    <rPh sb="23" eb="26">
      <t>ナゴヤ</t>
    </rPh>
    <rPh sb="26" eb="28">
      <t>チク</t>
    </rPh>
    <phoneticPr fontId="5"/>
  </si>
  <si>
    <t>勝見　昌弘　宛</t>
    <rPh sb="0" eb="2">
      <t>カツミ</t>
    </rPh>
    <rPh sb="3" eb="5">
      <t>マサヒロ</t>
    </rPh>
    <rPh sb="6" eb="7">
      <t>アテ</t>
    </rPh>
    <phoneticPr fontId="5"/>
  </si>
  <si>
    <t>男子4X100mR</t>
  </si>
  <si>
    <t>女子4X100mR</t>
  </si>
  <si>
    <t>種　目　数</t>
    <rPh sb="0" eb="1">
      <t>シュ</t>
    </rPh>
    <rPh sb="2" eb="3">
      <t>メ</t>
    </rPh>
    <rPh sb="4" eb="5">
      <t>スウ</t>
    </rPh>
    <phoneticPr fontId="9"/>
  </si>
  <si>
    <t>種目計</t>
    <rPh sb="0" eb="2">
      <t>シュモク</t>
    </rPh>
    <rPh sb="2" eb="3">
      <t>ケイ</t>
    </rPh>
    <phoneticPr fontId="5"/>
  </si>
  <si>
    <t>種目数</t>
    <rPh sb="0" eb="3">
      <t>シュモクスウ</t>
    </rPh>
    <phoneticPr fontId="9"/>
  </si>
  <si>
    <t>リレー</t>
    <phoneticPr fontId="9"/>
  </si>
  <si>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5"/>
  </si>
  <si>
    <t>リレー計</t>
    <rPh sb="3" eb="4">
      <t>ケイ</t>
    </rPh>
    <phoneticPr fontId="5"/>
  </si>
  <si>
    <t>プログラム購入部数</t>
    <phoneticPr fontId="9"/>
  </si>
  <si>
    <t>リレー参加数✕1000円</t>
    <rPh sb="3" eb="6">
      <t>サンカスウ</t>
    </rPh>
    <rPh sb="11" eb="12">
      <t>エン</t>
    </rPh>
    <phoneticPr fontId="9"/>
  </si>
  <si>
    <t>支払金額</t>
    <rPh sb="0" eb="4">
      <t>シハライキンガク</t>
    </rPh>
    <phoneticPr fontId="9"/>
  </si>
  <si>
    <t>部</t>
    <rPh sb="0" eb="1">
      <t>ブ</t>
    </rPh>
    <phoneticPr fontId="9"/>
  </si>
  <si>
    <t>役員のできる方のお名前を入力してください</t>
    <rPh sb="0" eb="2">
      <t>ヤクイン</t>
    </rPh>
    <rPh sb="6" eb="7">
      <t>カタ</t>
    </rPh>
    <rPh sb="9" eb="11">
      <t>ナマ</t>
    </rPh>
    <rPh sb="12" eb="14">
      <t>ニュウリョク</t>
    </rPh>
    <phoneticPr fontId="5"/>
  </si>
  <si>
    <t>男</t>
    <rPh sb="0" eb="1">
      <t>オトコ</t>
    </rPh>
    <phoneticPr fontId="5"/>
  </si>
  <si>
    <t>女</t>
    <rPh sb="0" eb="1">
      <t>オンナ</t>
    </rPh>
    <phoneticPr fontId="5"/>
  </si>
  <si>
    <t>申込責任者</t>
    <rPh sb="0" eb="2">
      <t>モウシコミ</t>
    </rPh>
    <rPh sb="2" eb="5">
      <t>セキニ</t>
    </rPh>
    <phoneticPr fontId="5"/>
  </si>
  <si>
    <t>種目数×700円</t>
    <rPh sb="0" eb="2">
      <t>シュモク</t>
    </rPh>
    <rPh sb="2" eb="3">
      <t>スウ</t>
    </rPh>
    <rPh sb="7" eb="8">
      <t>エン</t>
    </rPh>
    <phoneticPr fontId="9"/>
  </si>
  <si>
    <t>申込責任者</t>
    <rPh sb="0" eb="2">
      <t>モウシコミ</t>
    </rPh>
    <rPh sb="2" eb="5">
      <t>セキニンシャ</t>
    </rPh>
    <phoneticPr fontId="5"/>
  </si>
  <si>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5"/>
  </si>
  <si>
    <r>
      <t>　・入力したファイルを送信してください。</t>
    </r>
    <r>
      <rPr>
        <b/>
        <sz val="12"/>
        <color theme="1"/>
        <rFont val="ＭＳ 明朝"/>
        <family val="1"/>
        <charset val="128"/>
      </rPr>
      <t/>
    </r>
    <rPh sb="2" eb="4">
      <t>ニュウリョク</t>
    </rPh>
    <phoneticPr fontId="5"/>
  </si>
  <si>
    <t>E-mail：</t>
    <phoneticPr fontId="5"/>
  </si>
  <si>
    <r>
      <t>　・</t>
    </r>
    <r>
      <rPr>
        <b/>
        <u/>
        <sz val="11"/>
        <color indexed="10"/>
        <rFont val="ＭＳ ゴシック"/>
        <family val="3"/>
        <charset val="128"/>
      </rPr>
      <t>ファイル名を学校名（例：○○○）に変更し</t>
    </r>
    <r>
      <rPr>
        <sz val="11"/>
        <color indexed="8"/>
        <rFont val="ＭＳ 明朝"/>
        <family val="1"/>
        <charset val="128"/>
      </rPr>
      <t>保存してください。メールに添付するときは、ファイル名が団体名に</t>
    </r>
    <rPh sb="6" eb="7">
      <t>メイ</t>
    </rPh>
    <rPh sb="8" eb="10">
      <t>ガッコウ</t>
    </rPh>
    <rPh sb="10" eb="11">
      <t>メイ</t>
    </rPh>
    <rPh sb="12" eb="13">
      <t>レイ</t>
    </rPh>
    <rPh sb="19" eb="21">
      <t>ヘンコウ</t>
    </rPh>
    <rPh sb="22" eb="24">
      <t>ホゾン</t>
    </rPh>
    <rPh sb="35" eb="37">
      <t>テンプ</t>
    </rPh>
    <rPh sb="47" eb="48">
      <t>メイ</t>
    </rPh>
    <rPh sb="49" eb="51">
      <t>ダンタイ</t>
    </rPh>
    <rPh sb="51" eb="52">
      <t>メイ</t>
    </rPh>
    <phoneticPr fontId="5"/>
  </si>
  <si>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ダンタイ</t>
    </rPh>
    <rPh sb="18" eb="19">
      <t>メイ</t>
    </rPh>
    <rPh sb="21" eb="23">
      <t>ニュウリョク</t>
    </rPh>
    <phoneticPr fontId="5"/>
  </si>
  <si>
    <t>mail：</t>
    <phoneticPr fontId="5"/>
  </si>
  <si>
    <t>toiawase.nagoya@gmail.com</t>
    <phoneticPr fontId="5"/>
  </si>
  <si>
    <t>No</t>
    <phoneticPr fontId="43"/>
  </si>
  <si>
    <t>男100m</t>
  </si>
  <si>
    <t>女100m</t>
  </si>
  <si>
    <t>男200m</t>
  </si>
  <si>
    <t>女200m</t>
  </si>
  <si>
    <t>男400m</t>
  </si>
  <si>
    <t>女400m</t>
  </si>
  <si>
    <t>男800m</t>
  </si>
  <si>
    <t>女800m</t>
  </si>
  <si>
    <t>男1500m</t>
  </si>
  <si>
    <t>女1500m</t>
  </si>
  <si>
    <t>男5000m</t>
  </si>
  <si>
    <t>女100mH</t>
  </si>
  <si>
    <t>男110mH</t>
  </si>
  <si>
    <t>女400mH</t>
  </si>
  <si>
    <t>男400mH</t>
  </si>
  <si>
    <t>男3000mSC</t>
  </si>
  <si>
    <t>女走高跳</t>
  </si>
  <si>
    <t>男5000mW</t>
  </si>
  <si>
    <t>女棒高跳</t>
    <rPh sb="1" eb="2">
      <t>ボウ</t>
    </rPh>
    <phoneticPr fontId="64"/>
  </si>
  <si>
    <t>男走高跳</t>
  </si>
  <si>
    <t>女走幅跳</t>
  </si>
  <si>
    <t>男棒高跳</t>
    <rPh sb="1" eb="2">
      <t>ボウ</t>
    </rPh>
    <phoneticPr fontId="64"/>
  </si>
  <si>
    <t>女三段跳</t>
    <rPh sb="1" eb="3">
      <t>サンダ</t>
    </rPh>
    <phoneticPr fontId="63"/>
  </si>
  <si>
    <t>男走幅跳</t>
  </si>
  <si>
    <t>女砲丸投</t>
  </si>
  <si>
    <t>男三段跳</t>
    <rPh sb="1" eb="3">
      <t>サンダン</t>
    </rPh>
    <phoneticPr fontId="63"/>
  </si>
  <si>
    <t>女中学砲丸投</t>
  </si>
  <si>
    <t>男砲丸投</t>
    <rPh sb="1" eb="4">
      <t>ホウガンナゲ</t>
    </rPh>
    <phoneticPr fontId="63"/>
  </si>
  <si>
    <t>女円盤投</t>
    <rPh sb="1" eb="3">
      <t>エンバン</t>
    </rPh>
    <phoneticPr fontId="63"/>
  </si>
  <si>
    <t>男円盤投</t>
    <rPh sb="1" eb="4">
      <t>エンバンナゲ</t>
    </rPh>
    <phoneticPr fontId="63"/>
  </si>
  <si>
    <t>女ﾊﾝﾏｰ投</t>
    <rPh sb="5" eb="6">
      <t>ナ</t>
    </rPh>
    <phoneticPr fontId="63"/>
  </si>
  <si>
    <t>男ﾊﾝﾏｰ投</t>
  </si>
  <si>
    <t>女やり投</t>
    <rPh sb="3" eb="4">
      <t>ナ</t>
    </rPh>
    <phoneticPr fontId="63"/>
  </si>
  <si>
    <t>男やり投</t>
    <rPh sb="3" eb="4">
      <t>ナ</t>
    </rPh>
    <phoneticPr fontId="63"/>
  </si>
  <si>
    <t>メール送信期限</t>
    <rPh sb="3" eb="5">
      <t>ソウシン</t>
    </rPh>
    <rPh sb="5" eb="7">
      <t>キゲン</t>
    </rPh>
    <phoneticPr fontId="5"/>
  </si>
  <si>
    <t>振り込み郵送期限</t>
    <rPh sb="0" eb="1">
      <t>フ</t>
    </rPh>
    <rPh sb="2" eb="3">
      <t>コ</t>
    </rPh>
    <rPh sb="4" eb="6">
      <t>ユウソウ</t>
    </rPh>
    <rPh sb="6" eb="8">
      <t>キゲン</t>
    </rPh>
    <phoneticPr fontId="5"/>
  </si>
  <si>
    <t>部</t>
    <rPh sb="0" eb="1">
      <t>ブ</t>
    </rPh>
    <phoneticPr fontId="5"/>
  </si>
  <si>
    <r>
      <rPr>
        <sz val="11"/>
        <rFont val="ＭＳ 明朝"/>
        <family val="1"/>
        <charset val="128"/>
      </rPr>
      <t>　・</t>
    </r>
    <r>
      <rPr>
        <b/>
        <sz val="11"/>
        <rFont val="ＭＳ ゴシック"/>
        <family val="3"/>
        <charset val="128"/>
      </rPr>
      <t>「種目別人数一覧」の裏面には振込明細書のコピーを添付して</t>
    </r>
    <r>
      <rPr>
        <sz val="11"/>
        <rFont val="ＭＳ 明朝"/>
        <family val="1"/>
        <charset val="128"/>
      </rPr>
      <t>ください。</t>
    </r>
    <rPh sb="3" eb="6">
      <t>シュモクベツ</t>
    </rPh>
    <rPh sb="6" eb="8">
      <t>ニンズウ</t>
    </rPh>
    <rPh sb="8" eb="10">
      <t>イチラン</t>
    </rPh>
    <rPh sb="12" eb="14">
      <t>リメン</t>
    </rPh>
    <rPh sb="26" eb="28">
      <t>テンプ</t>
    </rPh>
    <phoneticPr fontId="5"/>
  </si>
  <si>
    <t>　・入力漏れや入力間違い等がないかを確認してください。</t>
    <rPh sb="2" eb="4">
      <t>ニュウリョク</t>
    </rPh>
    <rPh sb="4" eb="5">
      <t>モ</t>
    </rPh>
    <rPh sb="7" eb="9">
      <t>ニュウリョク</t>
    </rPh>
    <rPh sb="9" eb="11">
      <t>マチガ</t>
    </rPh>
    <rPh sb="12" eb="13">
      <t>トウ</t>
    </rPh>
    <rPh sb="18" eb="20">
      <t>カクニン</t>
    </rPh>
    <phoneticPr fontId="5"/>
  </si>
  <si>
    <r>
      <t>　・「④種目別人数表」にある、</t>
    </r>
    <r>
      <rPr>
        <b/>
        <sz val="11"/>
        <color rgb="FFFF0000"/>
        <rFont val="ＭＳ ゴシック"/>
        <family val="3"/>
        <charset val="128"/>
      </rPr>
      <t>帳票印刷ボタン</t>
    </r>
    <r>
      <rPr>
        <sz val="11"/>
        <color theme="1"/>
        <rFont val="ＭＳ 明朝"/>
        <family val="1"/>
        <charset val="128"/>
      </rPr>
      <t>をクリックして印刷を行ってください。</t>
    </r>
    <rPh sb="4" eb="7">
      <t>シュモクベツ</t>
    </rPh>
    <rPh sb="7" eb="9">
      <t>ニンズウ</t>
    </rPh>
    <rPh sb="9" eb="10">
      <t>ヒョウ</t>
    </rPh>
    <rPh sb="15" eb="19">
      <t>チョウ</t>
    </rPh>
    <rPh sb="29" eb="32">
      <t>イン</t>
    </rPh>
    <rPh sb="32" eb="35">
      <t>オコ</t>
    </rPh>
    <phoneticPr fontId="5"/>
  </si>
  <si>
    <t>役員のできる方のお名前</t>
    <rPh sb="0" eb="2">
      <t>ヤクイン</t>
    </rPh>
    <rPh sb="6" eb="7">
      <t>カタ</t>
    </rPh>
    <rPh sb="9" eb="11">
      <t>ナマ</t>
    </rPh>
    <phoneticPr fontId="5"/>
  </si>
  <si>
    <t xml:space="preserve">nagoya.yosen@gmail.com </t>
    <phoneticPr fontId="5"/>
  </si>
  <si>
    <t>No</t>
    <phoneticPr fontId="43"/>
  </si>
  <si>
    <t>FLAG</t>
    <phoneticPr fontId="43"/>
  </si>
  <si>
    <t>女5000m</t>
    <rPh sb="0" eb="1">
      <t>オンナ</t>
    </rPh>
    <phoneticPr fontId="6"/>
  </si>
  <si>
    <t>男10000m</t>
    <phoneticPr fontId="64"/>
  </si>
  <si>
    <t>OP</t>
    <phoneticPr fontId="5"/>
  </si>
  <si>
    <t>OP1</t>
    <phoneticPr fontId="5"/>
  </si>
  <si>
    <t>OP2</t>
    <phoneticPr fontId="5"/>
  </si>
  <si>
    <t>OP3</t>
    <phoneticPr fontId="5"/>
  </si>
  <si>
    <t>記録</t>
    <rPh sb="0" eb="2">
      <t>キロク</t>
    </rPh>
    <phoneticPr fontId="5"/>
  </si>
  <si>
    <t>女5000mW</t>
    <phoneticPr fontId="43"/>
  </si>
  <si>
    <t>参加人数</t>
    <rPh sb="0" eb="4">
      <t>サンカニンズウ</t>
    </rPh>
    <phoneticPr fontId="9"/>
  </si>
  <si>
    <t>男女計</t>
    <rPh sb="0" eb="3">
      <t>ダンジョ</t>
    </rPh>
    <phoneticPr fontId="5"/>
  </si>
  <si>
    <t>　　②団体情報の入力</t>
    <rPh sb="3" eb="5">
      <t>ダ</t>
    </rPh>
    <rPh sb="5" eb="7">
      <t>ジョウホウ</t>
    </rPh>
    <rPh sb="8" eb="10">
      <t>ニュウリョク</t>
    </rPh>
    <phoneticPr fontId="5"/>
  </si>
  <si>
    <t>ﾅﾝﾊﾞｰ</t>
    <phoneticPr fontId="5"/>
  </si>
  <si>
    <t>　　入力を確認して、申込種目、記録を入力してください。</t>
    <rPh sb="2" eb="4">
      <t>ニュウリョク</t>
    </rPh>
    <rPh sb="5" eb="7">
      <t>カクニン</t>
    </rPh>
    <phoneticPr fontId="5"/>
  </si>
  <si>
    <t>　・プログラム購入部数、合計金額を確認してください。</t>
    <rPh sb="7" eb="9">
      <t>コウニュウ</t>
    </rPh>
    <rPh sb="9" eb="11">
      <t>ブスウ</t>
    </rPh>
    <rPh sb="12" eb="16">
      <t>ゴウケイキンガク</t>
    </rPh>
    <rPh sb="17" eb="19">
      <t>カクニン</t>
    </rPh>
    <phoneticPr fontId="5"/>
  </si>
  <si>
    <t>③選手情報入力</t>
    <rPh sb="1" eb="3">
      <t>センシュ</t>
    </rPh>
    <rPh sb="3" eb="5">
      <t>ジョウホウ</t>
    </rPh>
    <rPh sb="5" eb="7">
      <t>ニュウリョク</t>
    </rPh>
    <phoneticPr fontId="5"/>
  </si>
  <si>
    <t>④リレー情報確認</t>
    <rPh sb="4" eb="6">
      <t>ジョウホウ</t>
    </rPh>
    <rPh sb="6" eb="8">
      <t>カクニン</t>
    </rPh>
    <phoneticPr fontId="5"/>
  </si>
  <si>
    <t>⑤種目別人数一覧表</t>
    <rPh sb="1" eb="4">
      <t>シュモクベツ</t>
    </rPh>
    <rPh sb="4" eb="6">
      <t>ニンズウ</t>
    </rPh>
    <rPh sb="6" eb="8">
      <t>イチラン</t>
    </rPh>
    <rPh sb="8" eb="9">
      <t>ヒョウ</t>
    </rPh>
    <phoneticPr fontId="5"/>
  </si>
  <si>
    <t>４種目以上エントリーする場合は２行使用して、どちらにもﾅﾝﾊﾞｰ･氏名等を入力してください。</t>
    <rPh sb="1" eb="3">
      <t>シュモク</t>
    </rPh>
    <rPh sb="3" eb="5">
      <t>イジョウ</t>
    </rPh>
    <rPh sb="12" eb="14">
      <t>バアイ</t>
    </rPh>
    <rPh sb="16" eb="17">
      <t>ギョウ</t>
    </rPh>
    <rPh sb="17" eb="19">
      <t>シヨウ</t>
    </rPh>
    <rPh sb="33" eb="35">
      <t>シメイ</t>
    </rPh>
    <rPh sb="35" eb="36">
      <t>ナド</t>
    </rPh>
    <rPh sb="37" eb="39">
      <t>ニュウリョク</t>
    </rPh>
    <phoneticPr fontId="5"/>
  </si>
  <si>
    <t>絶対に、行を空けて入力しないでください。</t>
    <rPh sb="0" eb="2">
      <t>ゼッタイ</t>
    </rPh>
    <rPh sb="4" eb="5">
      <t>ギョウ</t>
    </rPh>
    <rPh sb="6" eb="7">
      <t>ア</t>
    </rPh>
    <rPh sb="9" eb="11">
      <t>ニュウリョク</t>
    </rPh>
    <phoneticPr fontId="5"/>
  </si>
  <si>
    <t>一般用</t>
    <rPh sb="0" eb="2">
      <t>イッ</t>
    </rPh>
    <rPh sb="2" eb="3">
      <t>ヨウ</t>
    </rPh>
    <phoneticPr fontId="5"/>
  </si>
  <si>
    <t>　　①選手情報の入力</t>
    <rPh sb="3" eb="5">
      <t>センシュ</t>
    </rPh>
    <rPh sb="5" eb="7">
      <t>ジョウホウ</t>
    </rPh>
    <rPh sb="8" eb="10">
      <t>ニュウリョク</t>
    </rPh>
    <phoneticPr fontId="5"/>
  </si>
  <si>
    <t>　　③リレー情報の確認</t>
    <rPh sb="6" eb="8">
      <t>ジョウホウ</t>
    </rPh>
    <rPh sb="9" eb="11">
      <t>カクニン</t>
    </rPh>
    <phoneticPr fontId="5"/>
  </si>
  <si>
    <t>　　④種目別人数の確認</t>
    <rPh sb="3" eb="6">
      <t>シュモクベツ</t>
    </rPh>
    <rPh sb="6" eb="8">
      <t>ニンズウ</t>
    </rPh>
    <rPh sb="9" eb="11">
      <t>カクニン</t>
    </rPh>
    <phoneticPr fontId="5"/>
  </si>
  <si>
    <t>　　⑤申込一覧表の確認</t>
    <rPh sb="3" eb="5">
      <t>モウシコミ</t>
    </rPh>
    <rPh sb="5" eb="7">
      <t>イチラン</t>
    </rPh>
    <rPh sb="7" eb="8">
      <t>ヒョウ</t>
    </rPh>
    <rPh sb="9" eb="11">
      <t>カクニン</t>
    </rPh>
    <phoneticPr fontId="5"/>
  </si>
  <si>
    <t>　　修正がある場合は、「①選手情報入力」で修正してください。</t>
    <rPh sb="2" eb="4">
      <t>シュウセイ</t>
    </rPh>
    <rPh sb="7" eb="9">
      <t>バアイ</t>
    </rPh>
    <rPh sb="13" eb="15">
      <t>センシュ</t>
    </rPh>
    <rPh sb="15" eb="17">
      <t>ジョウホウ</t>
    </rPh>
    <rPh sb="17" eb="19">
      <t>ニュウリョク</t>
    </rPh>
    <rPh sb="21" eb="23">
      <t>シュウセイ</t>
    </rPh>
    <phoneticPr fontId="5"/>
  </si>
  <si>
    <t>　　⑥種目別人数表と申込一覧表の印刷</t>
    <rPh sb="3" eb="6">
      <t>シュモクベツ</t>
    </rPh>
    <rPh sb="6" eb="8">
      <t>ニンズウ</t>
    </rPh>
    <rPh sb="8" eb="9">
      <t>オモテ</t>
    </rPh>
    <rPh sb="10" eb="12">
      <t>モウシコミ</t>
    </rPh>
    <rPh sb="12" eb="14">
      <t>イチラン</t>
    </rPh>
    <rPh sb="14" eb="15">
      <t>ヒョウ</t>
    </rPh>
    <rPh sb="16" eb="18">
      <t>インサツ</t>
    </rPh>
    <phoneticPr fontId="5"/>
  </si>
  <si>
    <t>　　⑦ファイルの保存</t>
    <rPh sb="8" eb="10">
      <t>ホゾン</t>
    </rPh>
    <phoneticPr fontId="5"/>
  </si>
  <si>
    <t>　　⑧メール送信</t>
    <rPh sb="6" eb="8">
      <t>ソウシン</t>
    </rPh>
    <phoneticPr fontId="5"/>
  </si>
  <si>
    <t>　　⑨参加料の振込</t>
    <rPh sb="3" eb="6">
      <t>サンカリョウ</t>
    </rPh>
    <rPh sb="7" eb="9">
      <t>フリコミ</t>
    </rPh>
    <phoneticPr fontId="56"/>
  </si>
  <si>
    <t>　　⑩郵送</t>
    <rPh sb="3" eb="5">
      <t>ユウソウ</t>
    </rPh>
    <phoneticPr fontId="5"/>
  </si>
  <si>
    <t>　　⑪申込完了</t>
    <rPh sb="3" eb="5">
      <t>モウシコミ</t>
    </rPh>
    <rPh sb="5" eb="7">
      <t>カンリョウ</t>
    </rPh>
    <phoneticPr fontId="5"/>
  </si>
  <si>
    <t>①選手情報、②団体情報の各シートに上書きをすると式が消えますのでご注意ください。</t>
    <rPh sb="33" eb="35">
      <t>チュウイ</t>
    </rPh>
    <phoneticPr fontId="5"/>
  </si>
  <si>
    <t>↓</t>
    <phoneticPr fontId="5"/>
  </si>
  <si>
    <t>⇒</t>
    <phoneticPr fontId="5"/>
  </si>
  <si>
    <r>
      <t>◎フィールド種目・・・</t>
    </r>
    <r>
      <rPr>
        <sz val="14"/>
        <color theme="1"/>
        <rFont val="ＭＳ ゴシック"/>
        <family val="3"/>
        <charset val="128"/>
      </rPr>
      <t>メートルを「m」で区切り</t>
    </r>
    <r>
      <rPr>
        <sz val="11"/>
        <color theme="1"/>
        <rFont val="ＭＳ 明朝"/>
        <family val="1"/>
        <charset val="128"/>
      </rPr>
      <t>、</t>
    </r>
    <r>
      <rPr>
        <b/>
        <u/>
        <sz val="18"/>
        <color rgb="FFFF0000"/>
        <rFont val="ＭＳ ゴシック"/>
        <family val="3"/>
        <charset val="128"/>
      </rPr>
      <t>cm単位まで入力（「cm」の文字は入れない</t>
    </r>
    <r>
      <rPr>
        <b/>
        <u/>
        <sz val="11"/>
        <color rgb="FFFF0000"/>
        <rFont val="ＭＳ ゴシック"/>
        <family val="3"/>
        <charset val="128"/>
      </rPr>
      <t>）</t>
    </r>
    <rPh sb="6" eb="8">
      <t>シュモク</t>
    </rPh>
    <phoneticPr fontId="5"/>
  </si>
  <si>
    <t>20m</t>
    <phoneticPr fontId="5"/>
  </si>
  <si>
    <t>20m00</t>
    <phoneticPr fontId="5"/>
  </si>
  <si>
    <t>↓</t>
    <phoneticPr fontId="5"/>
  </si>
  <si>
    <t>↓</t>
  </si>
  <si>
    <t>⇒</t>
  </si>
  <si>
    <t>4.07.00 ○</t>
  </si>
  <si>
    <t>4.7 X</t>
  </si>
  <si>
    <t>A</t>
    <phoneticPr fontId="5"/>
  </si>
  <si>
    <t>プログラム部数✕800円</t>
    <rPh sb="5" eb="7">
      <t>ブスウ</t>
    </rPh>
    <rPh sb="11" eb="12">
      <t>エン</t>
    </rPh>
    <phoneticPr fontId="9"/>
  </si>
  <si>
    <t>※ナンバーを入力してもリレーメンバーが反映されない場合、ナンバーのセルが文字列になっています。</t>
    <rPh sb="6" eb="8">
      <t>ニュウリョク</t>
    </rPh>
    <rPh sb="19" eb="21">
      <t>ハンエイ</t>
    </rPh>
    <rPh sb="25" eb="27">
      <t>バアイ</t>
    </rPh>
    <rPh sb="36" eb="39">
      <t>モジレツ</t>
    </rPh>
    <phoneticPr fontId="5"/>
  </si>
  <si>
    <t>　　※ナンバーは、アルファベットと数字を分けて入力してください。大学生は、地域学連コード番号とハイフンを必ず入力してください。</t>
    <rPh sb="17" eb="19">
      <t>スウジ</t>
    </rPh>
    <rPh sb="20" eb="21">
      <t>ワ</t>
    </rPh>
    <rPh sb="23" eb="25">
      <t>ニュウリョク</t>
    </rPh>
    <rPh sb="32" eb="35">
      <t>ダイガクセ</t>
    </rPh>
    <rPh sb="37" eb="39">
      <t>チイキ</t>
    </rPh>
    <rPh sb="39" eb="41">
      <t>ガクレン</t>
    </rPh>
    <rPh sb="44" eb="46">
      <t>バンゴウ</t>
    </rPh>
    <rPh sb="52" eb="54">
      <t>カナラ</t>
    </rPh>
    <rPh sb="54" eb="56">
      <t>ニュウリョク</t>
    </rPh>
    <phoneticPr fontId="5"/>
  </si>
  <si>
    <t>※リレーエントリーに○を付けても、データが反映されない場合、「②選手権情報入力」のナンバーのセルが文字列になっていますので数値に変換してください。</t>
    <rPh sb="12" eb="13">
      <t>ツ</t>
    </rPh>
    <rPh sb="21" eb="23">
      <t>ハンエイ</t>
    </rPh>
    <rPh sb="27" eb="29">
      <t>バアイ</t>
    </rPh>
    <rPh sb="32" eb="35">
      <t>センシュケン</t>
    </rPh>
    <rPh sb="35" eb="37">
      <t>ジョウホウ</t>
    </rPh>
    <rPh sb="37" eb="39">
      <t>ニュウリョク</t>
    </rPh>
    <rPh sb="49" eb="52">
      <t>モジレツ</t>
    </rPh>
    <rPh sb="61" eb="63">
      <t>スウチ</t>
    </rPh>
    <rPh sb="64" eb="66">
      <t>ヘンカン</t>
    </rPh>
    <phoneticPr fontId="5"/>
  </si>
  <si>
    <t>　・この大会から、申し込みメールへの返信は行いません。</t>
    <rPh sb="4" eb="6">
      <t>タイカイ</t>
    </rPh>
    <rPh sb="9" eb="10">
      <t>モウ</t>
    </rPh>
    <rPh sb="11" eb="12">
      <t>コ</t>
    </rPh>
    <rPh sb="18" eb="20">
      <t>ヘンシン</t>
    </rPh>
    <rPh sb="21" eb="22">
      <t>オコナ</t>
    </rPh>
    <phoneticPr fontId="5"/>
  </si>
  <si>
    <t>こちらには、データを絶対に送信しないで下さい。</t>
    <phoneticPr fontId="5"/>
  </si>
  <si>
    <t>２</t>
  </si>
  <si>
    <t>３</t>
  </si>
  <si>
    <t>４</t>
  </si>
  <si>
    <t>５</t>
  </si>
  <si>
    <t>６</t>
  </si>
  <si>
    <t>７</t>
  </si>
  <si>
    <t>　ナンバーが正しく入力されていて情報が反映されていない場合、ナンバーのセルが文字列になっていますので数値に変換してください。</t>
    <rPh sb="6" eb="7">
      <t>タダ</t>
    </rPh>
    <rPh sb="9" eb="11">
      <t>ニュウ</t>
    </rPh>
    <rPh sb="16" eb="18">
      <t>ジョウホウ</t>
    </rPh>
    <rPh sb="19" eb="21">
      <t>ハンエイ</t>
    </rPh>
    <rPh sb="27" eb="29">
      <t>バアイ</t>
    </rPh>
    <rPh sb="38" eb="48">
      <t>モジレ</t>
    </rPh>
    <rPh sb="50" eb="52">
      <t>スウチ</t>
    </rPh>
    <phoneticPr fontId="5"/>
  </si>
  <si>
    <t>③必ず、リレー情報確認で、メンバーが反映されていることを確認してください。</t>
    <rPh sb="1" eb="3">
      <t>カナ</t>
    </rPh>
    <rPh sb="7" eb="9">
      <t>ジョウホウ</t>
    </rPh>
    <rPh sb="9" eb="11">
      <t>カクニン</t>
    </rPh>
    <rPh sb="28" eb="30">
      <t>カクニン</t>
    </rPh>
    <phoneticPr fontId="5"/>
  </si>
  <si>
    <r>
      <t>　　※</t>
    </r>
    <r>
      <rPr>
        <b/>
        <u/>
        <sz val="11"/>
        <color rgb="FF00B050"/>
        <rFont val="ＭＳ 明朝"/>
        <family val="1"/>
        <charset val="128"/>
      </rPr>
      <t>入力は、男子を先に入力し、続けて女子を入力してください。絶対に行を空けないでください。行を空けると空いた行以下のデータは反映されません。</t>
    </r>
    <rPh sb="3" eb="5">
      <t>ニュウリョク</t>
    </rPh>
    <rPh sb="7" eb="9">
      <t>ダンシ</t>
    </rPh>
    <rPh sb="10" eb="11">
      <t>サキ</t>
    </rPh>
    <rPh sb="12" eb="14">
      <t>ニュウリョク</t>
    </rPh>
    <rPh sb="16" eb="17">
      <t>ツヅ</t>
    </rPh>
    <rPh sb="19" eb="21">
      <t>ジョシ</t>
    </rPh>
    <rPh sb="22" eb="24">
      <t>ニュウリョク</t>
    </rPh>
    <rPh sb="31" eb="33">
      <t>ゼッタイ</t>
    </rPh>
    <rPh sb="34" eb="35">
      <t>ギョウ</t>
    </rPh>
    <rPh sb="36" eb="37">
      <t>ア</t>
    </rPh>
    <rPh sb="46" eb="47">
      <t>ギョウ</t>
    </rPh>
    <rPh sb="48" eb="49">
      <t>ア</t>
    </rPh>
    <rPh sb="52" eb="53">
      <t>ア</t>
    </rPh>
    <rPh sb="55" eb="56">
      <t>ギョウ</t>
    </rPh>
    <rPh sb="56" eb="58">
      <t>イカ</t>
    </rPh>
    <rPh sb="63" eb="65">
      <t>ハンエイ</t>
    </rPh>
    <phoneticPr fontId="5"/>
  </si>
  <si>
    <t>長距離の記録入力に注意してください。</t>
    <rPh sb="0" eb="3">
      <t>チョウ</t>
    </rPh>
    <rPh sb="4" eb="6">
      <t>キロク</t>
    </rPh>
    <rPh sb="6" eb="8">
      <t>ニュウリョク</t>
    </rPh>
    <rPh sb="9" eb="11">
      <t>チュウイ</t>
    </rPh>
    <phoneticPr fontId="5"/>
  </si>
  <si>
    <r>
      <t>◎トラック種目・・・・</t>
    </r>
    <r>
      <rPr>
        <sz val="14"/>
        <color theme="1"/>
        <rFont val="ＭＳ ゴシック"/>
        <family val="3"/>
        <charset val="128"/>
      </rPr>
      <t>分秒をドット「．」で区切り</t>
    </r>
    <r>
      <rPr>
        <sz val="11"/>
        <color theme="1"/>
        <rFont val="ＭＳ 明朝"/>
        <family val="1"/>
        <charset val="128"/>
      </rPr>
      <t>、すべての種目で</t>
    </r>
    <r>
      <rPr>
        <b/>
        <u/>
        <sz val="18"/>
        <color rgb="FFFF0000"/>
        <rFont val="ＭＳ ゴシック"/>
        <family val="3"/>
        <charset val="128"/>
      </rPr>
      <t>100分の1秒まで入力してください。</t>
    </r>
    <rPh sb="5" eb="7">
      <t>シュモク</t>
    </rPh>
    <rPh sb="29" eb="31">
      <t>シュモク</t>
    </rPh>
    <phoneticPr fontId="5"/>
  </si>
  <si>
    <t>12.00</t>
    <phoneticPr fontId="5"/>
  </si>
  <si>
    <t>※このファイルをメールに添付して送信してください！</t>
    <rPh sb="12" eb="14">
      <t>テンプ</t>
    </rPh>
    <rPh sb="16" eb="18">
      <t>ソウシン</t>
    </rPh>
    <phoneticPr fontId="5"/>
  </si>
  <si>
    <t>ファイルの送信がないと受付けしたことになりません。</t>
    <rPh sb="5" eb="7">
      <t>ソウシン</t>
    </rPh>
    <rPh sb="11" eb="13">
      <t>ウケツ</t>
    </rPh>
    <phoneticPr fontId="5"/>
  </si>
  <si>
    <t>１</t>
    <phoneticPr fontId="5"/>
  </si>
  <si>
    <t>８</t>
    <phoneticPr fontId="5"/>
  </si>
  <si>
    <t>９</t>
    <phoneticPr fontId="5"/>
  </si>
  <si>
    <t>１０</t>
    <phoneticPr fontId="5"/>
  </si>
  <si>
    <t>２．場  所</t>
    <phoneticPr fontId="5"/>
  </si>
  <si>
    <t>４．参加について</t>
    <phoneticPr fontId="5"/>
  </si>
  <si>
    <t>５．参加料</t>
    <phoneticPr fontId="5"/>
  </si>
  <si>
    <t>リレー　１チーム１０００円</t>
    <phoneticPr fontId="5"/>
  </si>
  <si>
    <t>プログラム事前申し込み１部</t>
    <rPh sb="5" eb="7">
      <t>ジゼン</t>
    </rPh>
    <rPh sb="7" eb="8">
      <t>モウ</t>
    </rPh>
    <rPh sb="9" eb="10">
      <t>コ</t>
    </rPh>
    <rPh sb="12" eb="13">
      <t>ブ</t>
    </rPh>
    <phoneticPr fontId="5"/>
  </si>
  <si>
    <t>８００円</t>
    <rPh sb="3" eb="4">
      <t>エン</t>
    </rPh>
    <phoneticPr fontId="5"/>
  </si>
  <si>
    <t>プログラムの当日販売は1000円です</t>
    <rPh sb="6" eb="8">
      <t>トウジツ</t>
    </rPh>
    <rPh sb="8" eb="10">
      <t>ハンバイ</t>
    </rPh>
    <rPh sb="15" eb="16">
      <t>エン</t>
    </rPh>
    <phoneticPr fontId="5"/>
  </si>
  <si>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5"/>
  </si>
  <si>
    <t>＊申し込みのファイルは、各カテゴリーのものを使用してください。</t>
    <rPh sb="1" eb="2">
      <t>モウ</t>
    </rPh>
    <rPh sb="3" eb="4">
      <t>コ</t>
    </rPh>
    <rPh sb="12" eb="13">
      <t>カク</t>
    </rPh>
    <rPh sb="22" eb="24">
      <t>シヨウ</t>
    </rPh>
    <phoneticPr fontId="5"/>
  </si>
  <si>
    <t>７．申込締切</t>
    <phoneticPr fontId="5"/>
  </si>
  <si>
    <t>口座番号</t>
    <rPh sb="0" eb="2">
      <t>コウザ</t>
    </rPh>
    <rPh sb="2" eb="4">
      <t>バンゴウ</t>
    </rPh>
    <phoneticPr fontId="78"/>
  </si>
  <si>
    <t>00870 = 3 = 90904</t>
  </si>
  <si>
    <t>加入者名</t>
    <rPh sb="0" eb="3">
      <t>カニュウシャ</t>
    </rPh>
    <rPh sb="3" eb="4">
      <t>メイ</t>
    </rPh>
    <phoneticPr fontId="78"/>
  </si>
  <si>
    <t>名古屋地区陸上競技協会</t>
    <rPh sb="5" eb="7">
      <t>リクジョウ</t>
    </rPh>
    <rPh sb="7" eb="9">
      <t>キョウギ</t>
    </rPh>
    <rPh sb="9" eb="11">
      <t>キョウカイ</t>
    </rPh>
    <phoneticPr fontId="78"/>
  </si>
  <si>
    <t>金　　額</t>
    <rPh sb="0" eb="1">
      <t>キン</t>
    </rPh>
    <rPh sb="3" eb="4">
      <t>ガク</t>
    </rPh>
    <phoneticPr fontId="78"/>
  </si>
  <si>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78"/>
  </si>
  <si>
    <t>通信欄に記入事項（おところ、おなまえの他に）</t>
    <rPh sb="0" eb="3">
      <t>ツウシンラン</t>
    </rPh>
    <rPh sb="4" eb="6">
      <t>キニュウ</t>
    </rPh>
    <rPh sb="6" eb="8">
      <t>ジコウ</t>
    </rPh>
    <rPh sb="19" eb="20">
      <t>ホカ</t>
    </rPh>
    <phoneticPr fontId="78"/>
  </si>
  <si>
    <t>①申込大会名（大会期日）</t>
    <rPh sb="1" eb="3">
      <t>モウシコミ</t>
    </rPh>
    <rPh sb="3" eb="6">
      <t>タイカイメイ</t>
    </rPh>
    <rPh sb="7" eb="9">
      <t>タイカイ</t>
    </rPh>
    <rPh sb="9" eb="11">
      <t>キジツ</t>
    </rPh>
    <phoneticPr fontId="78"/>
  </si>
  <si>
    <t>②申込団体名・学校名のいずれか</t>
    <rPh sb="1" eb="3">
      <t>モウシコミ</t>
    </rPh>
    <rPh sb="3" eb="6">
      <t>ダンタイメイ</t>
    </rPh>
    <rPh sb="7" eb="10">
      <t>ガッコウメイ</t>
    </rPh>
    <phoneticPr fontId="78"/>
  </si>
  <si>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78"/>
  </si>
  <si>
    <t>店名</t>
    <rPh sb="0" eb="2">
      <t>テンメイ</t>
    </rPh>
    <phoneticPr fontId="78"/>
  </si>
  <si>
    <t>〇八九</t>
    <rPh sb="0" eb="3">
      <t>０８９</t>
    </rPh>
    <phoneticPr fontId="78"/>
  </si>
  <si>
    <t>店</t>
    <rPh sb="0" eb="1">
      <t>テン</t>
    </rPh>
    <phoneticPr fontId="78"/>
  </si>
  <si>
    <t>店番</t>
    <rPh sb="0" eb="1">
      <t>テン</t>
    </rPh>
    <rPh sb="1" eb="2">
      <t>バン</t>
    </rPh>
    <phoneticPr fontId="78"/>
  </si>
  <si>
    <t>０８９</t>
  </si>
  <si>
    <t>ｾﾞﾛﾊﾁｷｭｳ</t>
  </si>
  <si>
    <t>預金項目</t>
    <rPh sb="0" eb="2">
      <t>ヨキン</t>
    </rPh>
    <rPh sb="2" eb="4">
      <t>コウモク</t>
    </rPh>
    <phoneticPr fontId="78"/>
  </si>
  <si>
    <t>当座預金</t>
    <rPh sb="0" eb="2">
      <t>トウザ</t>
    </rPh>
    <rPh sb="2" eb="4">
      <t>ヨキン</t>
    </rPh>
    <phoneticPr fontId="78"/>
  </si>
  <si>
    <t>００９０９０４</t>
  </si>
  <si>
    <t>☆銀行振込</t>
    <rPh sb="1" eb="5">
      <t>ギンコウフリコミ</t>
    </rPh>
    <phoneticPr fontId="5"/>
  </si>
  <si>
    <t>三菱東京UFJ銀行　尾張新川支店　（店番号８９４）</t>
    <rPh sb="0" eb="9">
      <t>ミツビシトウキョウユーエフジェイギンコウ</t>
    </rPh>
    <rPh sb="10" eb="12">
      <t>オワリ</t>
    </rPh>
    <rPh sb="12" eb="14">
      <t>シンカワ</t>
    </rPh>
    <rPh sb="14" eb="16">
      <t>シテン</t>
    </rPh>
    <rPh sb="18" eb="21">
      <t>ミセバンゴウ</t>
    </rPh>
    <phoneticPr fontId="5"/>
  </si>
  <si>
    <t>普通預金　口座番号００７４９４８</t>
    <rPh sb="0" eb="4">
      <t>フツウヨキン</t>
    </rPh>
    <rPh sb="5" eb="9">
      <t>コウザバンゴウ</t>
    </rPh>
    <phoneticPr fontId="5"/>
  </si>
  <si>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5"/>
  </si>
  <si>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5"/>
  </si>
  <si>
    <t>　　例）　００１ｱｻﾋｶﾞｵｶｺｳｺｳ</t>
    <rPh sb="2" eb="3">
      <t>レイ</t>
    </rPh>
    <phoneticPr fontId="5"/>
  </si>
  <si>
    <t>振込口座の間違いにお気をつけください。</t>
    <rPh sb="0" eb="2">
      <t>フリコミ</t>
    </rPh>
    <rPh sb="2" eb="4">
      <t>コウザ</t>
    </rPh>
    <rPh sb="5" eb="7">
      <t>マチガ</t>
    </rPh>
    <rPh sb="10" eb="11">
      <t>キ</t>
    </rPh>
    <phoneticPr fontId="5"/>
  </si>
  <si>
    <t>団体名が判らなくなりますので、</t>
    <rPh sb="0" eb="3">
      <t>ダンタイメイ</t>
    </rPh>
    <rPh sb="4" eb="5">
      <t>ワカ</t>
    </rPh>
    <phoneticPr fontId="5"/>
  </si>
  <si>
    <t>①団体情報入力</t>
    <rPh sb="1" eb="3">
      <t>ダン</t>
    </rPh>
    <rPh sb="3" eb="5">
      <t>ジョウホウ</t>
    </rPh>
    <rPh sb="5" eb="7">
      <t>ニュウリョク</t>
    </rPh>
    <phoneticPr fontId="5"/>
  </si>
  <si>
    <t>団体名検索</t>
    <rPh sb="0" eb="2">
      <t>ダンタイ</t>
    </rPh>
    <rPh sb="2" eb="3">
      <t>メイ</t>
    </rPh>
    <rPh sb="3" eb="5">
      <t>ケンサク</t>
    </rPh>
    <phoneticPr fontId="5"/>
  </si>
  <si>
    <t>団体名</t>
    <rPh sb="0" eb="2">
      <t>ダンタイ</t>
    </rPh>
    <rPh sb="2" eb="3">
      <t>メイ</t>
    </rPh>
    <phoneticPr fontId="5"/>
  </si>
  <si>
    <t>団体コード</t>
    <rPh sb="0" eb="2">
      <t>ダンタイ</t>
    </rPh>
    <phoneticPr fontId="5"/>
  </si>
  <si>
    <t>略称団体名</t>
    <rPh sb="0" eb="2">
      <t>リャクショウ</t>
    </rPh>
    <rPh sb="2" eb="4">
      <t>ダンタ</t>
    </rPh>
    <rPh sb="4" eb="5">
      <t>メイ</t>
    </rPh>
    <phoneticPr fontId="5"/>
  </si>
  <si>
    <t>団体名ﾌﾘｶﾞﾅ</t>
    <rPh sb="0" eb="3">
      <t>ダンタイメイ</t>
    </rPh>
    <phoneticPr fontId="5"/>
  </si>
  <si>
    <t>←入力</t>
    <rPh sb="1" eb="3">
      <t>ニュウリョク</t>
    </rPh>
    <phoneticPr fontId="5"/>
  </si>
  <si>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5"/>
  </si>
  <si>
    <t>ナンバーのアルファベット</t>
    <phoneticPr fontId="5"/>
  </si>
  <si>
    <t>←入力　ナンバーのアルファベットを入力してください。</t>
    <rPh sb="1" eb="3">
      <t>ニュウリョク</t>
    </rPh>
    <rPh sb="17" eb="19">
      <t>ニュウ</t>
    </rPh>
    <phoneticPr fontId="5"/>
  </si>
  <si>
    <t>プログラム購入部数</t>
    <phoneticPr fontId="5"/>
  </si>
  <si>
    <t>新規登録団体(検索できない団体)の場合は以下に団体名とフリガナを入力してください</t>
    <rPh sb="0" eb="4">
      <t>シンキトウロク</t>
    </rPh>
    <rPh sb="4" eb="6">
      <t>ダンタイ</t>
    </rPh>
    <rPh sb="7" eb="9">
      <t>ケンサク</t>
    </rPh>
    <rPh sb="13" eb="15">
      <t>ダンタイ</t>
    </rPh>
    <rPh sb="17" eb="19">
      <t>バアイ</t>
    </rPh>
    <rPh sb="20" eb="22">
      <t>イカ</t>
    </rPh>
    <rPh sb="23" eb="26">
      <t>ダンタイメイ</t>
    </rPh>
    <rPh sb="32" eb="40">
      <t>ニュウリョ</t>
    </rPh>
    <phoneticPr fontId="5"/>
  </si>
  <si>
    <t>No</t>
    <phoneticPr fontId="43"/>
  </si>
  <si>
    <t>団体名略称</t>
  </si>
  <si>
    <t>団体コード</t>
    <phoneticPr fontId="64"/>
  </si>
  <si>
    <t>団体名カナ</t>
  </si>
  <si>
    <r>
      <t>N</t>
    </r>
    <r>
      <rPr>
        <sz val="11"/>
        <color theme="1"/>
        <rFont val="ＭＳ ゴシック"/>
        <family val="2"/>
        <charset val="128"/>
      </rPr>
      <t>o</t>
    </r>
    <phoneticPr fontId="43"/>
  </si>
  <si>
    <t>加藤建設</t>
  </si>
  <si>
    <t>カブシキガイシャカトウケンセツ</t>
  </si>
  <si>
    <t>ﾄｰｴﾈｯｸ</t>
  </si>
  <si>
    <t>（カ）トーエネック</t>
  </si>
  <si>
    <t>愛教大ｸ名古屋</t>
  </si>
  <si>
    <t>アイキョウダイクラブナゴヤ</t>
  </si>
  <si>
    <t>愛三工業</t>
  </si>
  <si>
    <t>アイサンコウギョウ</t>
  </si>
  <si>
    <t>AGUD</t>
  </si>
  <si>
    <t>アイチガクインダイガクシガクブ</t>
  </si>
  <si>
    <t>あいち健康の森</t>
  </si>
  <si>
    <t>アイチケンコンノモリソウユウカイ</t>
  </si>
  <si>
    <t>愛知県庁ｸﾗﾌﾞ</t>
  </si>
  <si>
    <t>アイチケンチョウクラブ</t>
  </si>
  <si>
    <t>愛知製鋼</t>
  </si>
  <si>
    <t>アイチセイコウ</t>
  </si>
  <si>
    <t>つばさﾄﾗｯｸｸﾗﾌﾞ</t>
  </si>
  <si>
    <t>アイチツバサトラッククラブアカデミー</t>
  </si>
  <si>
    <t>愛知電機</t>
  </si>
  <si>
    <t>アイチデンキ</t>
  </si>
  <si>
    <t>ANC</t>
  </si>
  <si>
    <t>アイチナゴヤクラブ</t>
  </si>
  <si>
    <t>愛知ﾏｽﾀｰｽﾞ名</t>
  </si>
  <si>
    <t>アイチマスターズナゴヤシブ</t>
  </si>
  <si>
    <t>愛知茗友ｸﾗﾌﾞ</t>
  </si>
  <si>
    <t>アイチメイユウクラブ</t>
  </si>
  <si>
    <t>愛知陸協医事部</t>
  </si>
  <si>
    <t>アイチリクキョウイジブ</t>
  </si>
  <si>
    <t>愛知陸協</t>
  </si>
  <si>
    <t>アイチリクキョウナゴヤコジン</t>
  </si>
  <si>
    <t>アクアAC</t>
  </si>
  <si>
    <t>アクアエシー</t>
  </si>
  <si>
    <t>ｱｽｶﾑRC</t>
  </si>
  <si>
    <t>アスカムアールシー</t>
  </si>
  <si>
    <t>ｳｨﾝﾄﾞﾗﾝ</t>
  </si>
  <si>
    <t>ウィンドラン</t>
  </si>
  <si>
    <t>AGX</t>
  </si>
  <si>
    <t>エージーエックス</t>
  </si>
  <si>
    <t>栄徳EAGLES</t>
  </si>
  <si>
    <t>エイトクイーグルス</t>
  </si>
  <si>
    <t>OWLS</t>
  </si>
  <si>
    <t>オウルズ</t>
  </si>
  <si>
    <t>大須AC</t>
  </si>
  <si>
    <t>オオスエーシー</t>
  </si>
  <si>
    <t>ｵｵﾀﾆｸﾗﾌﾞ</t>
  </si>
  <si>
    <t>オオタニクラブ</t>
  </si>
  <si>
    <t>OBUエニスポ</t>
  </si>
  <si>
    <t>オオブエニスポアスリートクラブ</t>
  </si>
  <si>
    <t>尾張旭RC</t>
  </si>
  <si>
    <t>オワリアサヒランニングクラブ</t>
  </si>
  <si>
    <t>菊里クラブ</t>
  </si>
  <si>
    <t>キクザトクラブ</t>
  </si>
  <si>
    <t>兄弟駅伝部</t>
  </si>
  <si>
    <t>キョウダイエキデンブ</t>
  </si>
  <si>
    <t>R2中日本</t>
  </si>
  <si>
    <t>クラブアールツーナカニホン</t>
  </si>
  <si>
    <t>グランシエル</t>
  </si>
  <si>
    <t>KTMC</t>
  </si>
  <si>
    <t>ケーティーエムクラブ</t>
  </si>
  <si>
    <t>KSAC</t>
  </si>
  <si>
    <t>ケイエスエーシー</t>
  </si>
  <si>
    <t>高蔵寺自衛隊</t>
  </si>
  <si>
    <t>コウゾウジジエイタイ</t>
  </si>
  <si>
    <t>JR東海</t>
  </si>
  <si>
    <t>ジェイアールトウカイリクジョウキョウギクラブ</t>
  </si>
  <si>
    <t>至学館クラブ</t>
  </si>
  <si>
    <t>シガクカンクラブ</t>
  </si>
  <si>
    <t>庄内ＲＴ</t>
  </si>
  <si>
    <t>ショウナイアールティ</t>
  </si>
  <si>
    <t>神野会</t>
  </si>
  <si>
    <t>ジンノカイ</t>
  </si>
  <si>
    <t>スズラン</t>
  </si>
  <si>
    <t>スズキランニングクラブ</t>
  </si>
  <si>
    <t>ｾｶﾝﾄﾞｳｲﾝﾄﾞ</t>
  </si>
  <si>
    <t>セカンドウインド</t>
  </si>
  <si>
    <t>大同特殊鋼</t>
  </si>
  <si>
    <t>ダイドウトクシュコウ</t>
  </si>
  <si>
    <t>大日本図書</t>
  </si>
  <si>
    <t>ダイニッポントショ</t>
  </si>
  <si>
    <t>百花繚･RUN</t>
  </si>
  <si>
    <t>チーム　ヒャッカリョウラン</t>
  </si>
  <si>
    <t>T･K</t>
  </si>
  <si>
    <t>チームケー</t>
  </si>
  <si>
    <t>ﾁｰﾑKoi</t>
  </si>
  <si>
    <t>チームコイ</t>
  </si>
  <si>
    <t>知多AC</t>
  </si>
  <si>
    <t>チタエーシー</t>
  </si>
  <si>
    <t>知多教員ｸﾗﾌﾞ</t>
  </si>
  <si>
    <t>チタキョウインクラブ</t>
  </si>
  <si>
    <t>知多走友会</t>
  </si>
  <si>
    <t>チタソウユウカイ</t>
  </si>
  <si>
    <t>知多体協クラブ</t>
  </si>
  <si>
    <t>チタタイキョウクラブ</t>
  </si>
  <si>
    <t>知多TC</t>
  </si>
  <si>
    <t>チタトラッククラブ</t>
  </si>
  <si>
    <t>知多ﾗﾝﾅｰｽﾞ</t>
  </si>
  <si>
    <t>チタランナーズ</t>
  </si>
  <si>
    <t>知多RC</t>
  </si>
  <si>
    <t>チタランニングクラブ</t>
  </si>
  <si>
    <t>中央発條(株)</t>
  </si>
  <si>
    <t>チュウオウハツジョウ(カ)</t>
  </si>
  <si>
    <t xml:space="preserve">CHUKYO </t>
  </si>
  <si>
    <t>チュウキョウスピリッツ</t>
  </si>
  <si>
    <t>中京大ｸﾗﾌﾞ</t>
  </si>
  <si>
    <t>チュウキョウダイ</t>
  </si>
  <si>
    <t>中部電力名古屋</t>
  </si>
  <si>
    <t>チュウブデンリョクナゴヤ</t>
  </si>
  <si>
    <t>中部桃丘TFC</t>
  </si>
  <si>
    <t>チュウブトウキュウトラックアンドフィールドクラブ</t>
  </si>
  <si>
    <t>TSM</t>
  </si>
  <si>
    <t>ティーエスエム</t>
  </si>
  <si>
    <t>TTC</t>
  </si>
  <si>
    <t>ティーティーシー</t>
  </si>
  <si>
    <t>天白川走友会</t>
  </si>
  <si>
    <t>テンパクガワソウユウカイ</t>
  </si>
  <si>
    <t>東海ﾃﾞｶｽﾛﾝ</t>
  </si>
  <si>
    <t>トウカイデカスロン</t>
  </si>
  <si>
    <t>東海理化</t>
  </si>
  <si>
    <t>トウカイリカ</t>
  </si>
  <si>
    <t>東郷AC</t>
  </si>
  <si>
    <t>トウゴウエイシー</t>
  </si>
  <si>
    <t>JRC</t>
  </si>
  <si>
    <t>トヨヤマジェイアールシー</t>
  </si>
  <si>
    <t>名古屋AOI RC</t>
  </si>
  <si>
    <t>ナゴヤアオイランニングクラブ</t>
  </si>
  <si>
    <t>名古屋AC</t>
  </si>
  <si>
    <t>ナゴヤエーシー</t>
  </si>
  <si>
    <t>名学院ｸﾗﾌﾞ</t>
  </si>
  <si>
    <t>ナゴヤガクインクラブ</t>
  </si>
  <si>
    <t>名古屋市消防局</t>
  </si>
  <si>
    <t>ナゴヤシショウボウキョク</t>
  </si>
  <si>
    <t>名古屋指導者</t>
  </si>
  <si>
    <t>ナゴヤシドウシャキョウギカイクラブ</t>
  </si>
  <si>
    <t>名古屋市役所</t>
  </si>
  <si>
    <t>ナゴヤシヤクショソウユウカイ</t>
  </si>
  <si>
    <t>名古屋テレビ</t>
  </si>
  <si>
    <t>ナゴヤテレビランニングクラブ</t>
  </si>
  <si>
    <t>なごや陸上ｸ</t>
  </si>
  <si>
    <t>ナゴヤリクジョウクラブ</t>
  </si>
  <si>
    <t>日進ＲＣ</t>
  </si>
  <si>
    <t>ニッシンランニングクラブ</t>
  </si>
  <si>
    <t>にっとTFC</t>
  </si>
  <si>
    <t>ニットティーエフシー</t>
  </si>
  <si>
    <t>日本保育ｻｰﾋﾞ</t>
  </si>
  <si>
    <t>ニホンホイクサービス</t>
  </si>
  <si>
    <t>No-Mark</t>
  </si>
  <si>
    <t>ノーマーク</t>
  </si>
  <si>
    <t>POWERMAX</t>
  </si>
  <si>
    <t>パワーマックス</t>
  </si>
  <si>
    <t>ﾋﾃﾞｿﾝｽﾞ</t>
  </si>
  <si>
    <t>ヒデソンズ</t>
  </si>
  <si>
    <t>ﾌｧｲﾝﾄﾞｱｳﾄ</t>
  </si>
  <si>
    <t>ファインドアウト</t>
  </si>
  <si>
    <t>FROG</t>
  </si>
  <si>
    <t>フロッグ</t>
  </si>
  <si>
    <t>みかん山</t>
  </si>
  <si>
    <t>ミカンヤマ</t>
  </si>
  <si>
    <t>ﾐｽﾞﾉ</t>
  </si>
  <si>
    <t>ミズノ</t>
  </si>
  <si>
    <t>三菱重工走友会</t>
  </si>
  <si>
    <t>ミツビシジュウコウソウユウカイ</t>
  </si>
  <si>
    <t>三菱重工名古屋</t>
  </si>
  <si>
    <t>ミツビシジュウコウナゴヤ</t>
  </si>
  <si>
    <t>三菱重工冷熱</t>
  </si>
  <si>
    <t>ミツビシジュウコウレイネツ</t>
  </si>
  <si>
    <t>南知多RC</t>
  </si>
  <si>
    <t>ミナミチタ　アール　シー</t>
  </si>
  <si>
    <t>名城ARC</t>
  </si>
  <si>
    <t>メイジョウオールランナーズクラブ</t>
  </si>
  <si>
    <t>明正アスリーツ</t>
  </si>
  <si>
    <t>メイセイアスリーツ</t>
  </si>
  <si>
    <t>名大倶楽部</t>
  </si>
  <si>
    <t>メイダイクラブ</t>
  </si>
  <si>
    <t>名聾AC</t>
  </si>
  <si>
    <t>メイロウエーシー</t>
  </si>
  <si>
    <t>守山35普連</t>
  </si>
  <si>
    <t>モリヤマサンジュウゴフレン</t>
  </si>
  <si>
    <t>YAMATE AC</t>
  </si>
  <si>
    <t>ヤマテエイシー</t>
  </si>
  <si>
    <t>ＹＯＵＫＩ陸上</t>
  </si>
  <si>
    <t>ユウキリクジョウクラブ</t>
  </si>
  <si>
    <t>ﾗｲｽﾞｳｨﾝﾄﾞ</t>
  </si>
  <si>
    <t>ライズウィンドランニングクラブ</t>
  </si>
  <si>
    <t>ﾗﾝｱｯﾌﾟ</t>
  </si>
  <si>
    <t>ランアップ</t>
  </si>
  <si>
    <t>ハムちゃんず</t>
  </si>
  <si>
    <t>ランニングチームハムチャンズ</t>
  </si>
  <si>
    <t>良友クラブ</t>
  </si>
  <si>
    <t>リョウユウクラブ</t>
  </si>
  <si>
    <t>レッドオルカ</t>
  </si>
  <si>
    <t>よかにせＰＲＣ</t>
  </si>
  <si>
    <t>ヨカニセピーアールシー</t>
  </si>
  <si>
    <t>リップル</t>
  </si>
  <si>
    <t>北見工業大</t>
  </si>
  <si>
    <t>キタミコウギョウダイガク</t>
  </si>
  <si>
    <t>札幌医科大</t>
  </si>
  <si>
    <t>サッポロイカダイガク</t>
  </si>
  <si>
    <t>北海道大</t>
  </si>
  <si>
    <t>ホッカイドウダイガク</t>
  </si>
  <si>
    <t>東北大</t>
  </si>
  <si>
    <t>トウホクダイガク</t>
  </si>
  <si>
    <t>福島大</t>
  </si>
  <si>
    <t>フクシマダイガク</t>
  </si>
  <si>
    <t>筑波大</t>
  </si>
  <si>
    <t>ツクバダイガク</t>
  </si>
  <si>
    <t>高崎経済大</t>
  </si>
  <si>
    <t>タカサキケイザイダイガク</t>
  </si>
  <si>
    <t>城西大</t>
  </si>
  <si>
    <t>ジョウサイダイガク</t>
  </si>
  <si>
    <t>駿河台大</t>
  </si>
  <si>
    <t>スルガダイダイガク</t>
  </si>
  <si>
    <t>大東文化大</t>
  </si>
  <si>
    <t>ダイトウブンカダイガク</t>
  </si>
  <si>
    <t>東京国際大</t>
  </si>
  <si>
    <t>トウキョウコクサイダイガク</t>
  </si>
  <si>
    <t>東洋大</t>
  </si>
  <si>
    <t>トウヨウダイガク</t>
  </si>
  <si>
    <t>平成国際大</t>
  </si>
  <si>
    <t>ヘイセイコクサイダイガク</t>
  </si>
  <si>
    <t>早稲田大</t>
  </si>
  <si>
    <t>ワセダダイガク</t>
  </si>
  <si>
    <t>国際武道大</t>
  </si>
  <si>
    <t>コクサイブドウダイガク</t>
  </si>
  <si>
    <t>順天堂大</t>
  </si>
  <si>
    <t>ジュンテンドウダイガク</t>
  </si>
  <si>
    <t>千葉大</t>
  </si>
  <si>
    <t>チバダイガク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</si>
  <si>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</si>
  <si>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</si>
  <si>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</si>
  <si>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</si>
  <si>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</si>
  <si>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</si>
  <si>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</si>
  <si>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</si>
  <si>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</si>
  <si>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</si>
  <si>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</si>
  <si>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</si>
  <si>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</si>
  <si>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</si>
  <si>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</si>
  <si>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</si>
  <si>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駒澤大</t>
  </si>
  <si>
    <t>コマザワダイガク</t>
  </si>
  <si>
    <t>首都大東京</t>
  </si>
  <si>
    <t>シュトダイガクトウキョウ</t>
  </si>
  <si>
    <t>上智大</t>
  </si>
  <si>
    <t>ジョウチダイガク</t>
  </si>
  <si>
    <t>成蹊大</t>
  </si>
  <si>
    <t>セイケイダイガク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</si>
  <si>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</si>
  <si>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</si>
  <si>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</si>
  <si>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</si>
  <si>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</si>
  <si>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</si>
  <si>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</si>
  <si>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</si>
  <si>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</si>
  <si>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</si>
  <si>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電気通信大</t>
  </si>
  <si>
    <t>デンキツウシンダイガク</t>
  </si>
  <si>
    <t>東京外国語大</t>
  </si>
  <si>
    <t>トウキョウガイコクゴダイガク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</si>
  <si>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</si>
  <si>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</si>
  <si>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</si>
  <si>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</si>
  <si>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</si>
  <si>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</si>
  <si>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</si>
  <si>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</si>
  <si>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</si>
  <si>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</si>
  <si>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東京都市大</t>
  </si>
  <si>
    <t>トウキョウトシダイガク</t>
  </si>
  <si>
    <t>東京農業大</t>
  </si>
  <si>
    <t>トウキョウノウギョウダイガク</t>
  </si>
  <si>
    <t>東京理科大</t>
  </si>
  <si>
    <t>トウキョウリカダイガク</t>
  </si>
  <si>
    <t>日本女子体育大</t>
  </si>
  <si>
    <t>ニホンジョシタイイクダイガク</t>
  </si>
  <si>
    <t>日本大</t>
  </si>
  <si>
    <t>ニホンダイガク</t>
  </si>
  <si>
    <t>一橋大</t>
  </si>
  <si>
    <t>ヒトツバシダイガク</t>
  </si>
  <si>
    <t>法政大</t>
  </si>
  <si>
    <t>ホウセイダイガク</t>
  </si>
  <si>
    <t>明治大</t>
  </si>
  <si>
    <t>メイジダイガク</t>
  </si>
  <si>
    <t>神奈川大</t>
  </si>
  <si>
    <t>カナガワダイガク</t>
  </si>
  <si>
    <t>関東学院大</t>
  </si>
  <si>
    <t>カントウガクインダイガク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</si>
  <si>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</si>
  <si>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</si>
  <si>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</si>
  <si>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</si>
  <si>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</si>
  <si>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</si>
  <si>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</si>
  <si>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</si>
  <si>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</si>
  <si>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</si>
  <si>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富山大</t>
  </si>
  <si>
    <t>トヤマダイガク</t>
  </si>
  <si>
    <t>福井大</t>
  </si>
  <si>
    <t>フクイダイガク</t>
  </si>
  <si>
    <t>都留文科大</t>
  </si>
  <si>
    <t>ツルブンカダイガク</t>
  </si>
  <si>
    <t>山梨学院大</t>
  </si>
  <si>
    <t>ヤマナシガクインダイガク</t>
  </si>
  <si>
    <t>岐阜経済大</t>
  </si>
  <si>
    <t>ギフケイザイダイガク</t>
  </si>
  <si>
    <t>岐阜聖徳</t>
  </si>
  <si>
    <t>ギフショウトクガクエンダイガク</t>
  </si>
  <si>
    <t>愛知医科大</t>
  </si>
  <si>
    <t>アイチイカダイガク</t>
  </si>
  <si>
    <t>愛知学院大</t>
  </si>
  <si>
    <t>アイチガクインダイガク</t>
  </si>
  <si>
    <t>愛知教育大</t>
  </si>
  <si>
    <t>アイチキョウイクダイガク</t>
  </si>
  <si>
    <t>愛知県立大</t>
  </si>
  <si>
    <t>アイチケンリツダイガク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</si>
  <si>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</si>
  <si>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</si>
  <si>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</si>
  <si>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</si>
  <si>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</si>
  <si>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</si>
  <si>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</si>
  <si>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</si>
  <si>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</si>
  <si>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</si>
  <si>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</si>
  <si>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</si>
  <si>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</si>
  <si>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</si>
  <si>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大同大</t>
  </si>
  <si>
    <t>ダイドウダイガク</t>
  </si>
  <si>
    <t>中京大</t>
  </si>
  <si>
    <t>チュウキョウダイガク</t>
  </si>
  <si>
    <t>中部大</t>
  </si>
  <si>
    <t>チュウブダイガク</t>
  </si>
  <si>
    <t>東海学園大</t>
  </si>
  <si>
    <t>トウカイガクエンダイガク</t>
  </si>
  <si>
    <t>豊橋技術科学大</t>
  </si>
  <si>
    <t>トヨハシギジュツカガクダイガク</t>
  </si>
  <si>
    <t>名古屋学院大</t>
  </si>
  <si>
    <t>ナゴヤガクインダイガク</t>
  </si>
  <si>
    <t>名古屋工業大</t>
  </si>
  <si>
    <t>ナゴヤコウギョウダイガク</t>
  </si>
  <si>
    <t>名古屋市立大</t>
  </si>
  <si>
    <t>ナゴヤシリツダイガク</t>
  </si>
  <si>
    <t>名古屋大</t>
  </si>
  <si>
    <t>ナゴヤダイガク</t>
  </si>
  <si>
    <t>南山大</t>
  </si>
  <si>
    <t>ナンザンダイガク</t>
  </si>
  <si>
    <t>日本福祉大</t>
  </si>
  <si>
    <t>ニホンフクシダイガク</t>
  </si>
  <si>
    <t>藤田保健衛生大</t>
  </si>
  <si>
    <t>フジタホケンエイセイダイガク</t>
  </si>
  <si>
    <t>名城大</t>
  </si>
  <si>
    <t>メイジョウダイガク</t>
  </si>
  <si>
    <t>皇學館大</t>
  </si>
  <si>
    <t>コウガッカンダイガク</t>
  </si>
  <si>
    <t>三重大</t>
  </si>
  <si>
    <t>ミエダイガク</t>
  </si>
  <si>
    <t>びわこｽﾎﾟｰﾂ大</t>
  </si>
  <si>
    <t>ビワコセイケイスポーツダイガク</t>
  </si>
  <si>
    <t>京都教育大</t>
  </si>
  <si>
    <t>キョウトキョウイクダイガク</t>
  </si>
  <si>
    <t>京都光華女子大</t>
  </si>
  <si>
    <t>キョウトコウカジョシダイガク</t>
  </si>
  <si>
    <t>京都大</t>
  </si>
  <si>
    <t>キョウトダイガク</t>
  </si>
  <si>
    <t>同志社大</t>
  </si>
  <si>
    <t>ドウシシャダイガク</t>
  </si>
  <si>
    <t>立命館大</t>
  </si>
  <si>
    <t>リツメイカンダイガク</t>
  </si>
  <si>
    <t>大阪学院大</t>
  </si>
  <si>
    <t>オオサカガクインダイガク</t>
  </si>
  <si>
    <t>大阪教育大</t>
  </si>
  <si>
    <t>オオサカキョウイクダイガク</t>
  </si>
  <si>
    <t>大阪芸術大</t>
  </si>
  <si>
    <t>オオサカゲイジュツダイガク</t>
  </si>
  <si>
    <t>大阪産業大</t>
  </si>
  <si>
    <t>オオサカサンギョウダイガク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</si>
  <si>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</si>
  <si>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</si>
  <si>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</si>
  <si>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</si>
  <si>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</si>
  <si>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</si>
  <si>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</si>
  <si>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</si>
  <si>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近畿大</t>
  </si>
  <si>
    <t>キンキダイガク</t>
  </si>
  <si>
    <t>関西学院大</t>
  </si>
  <si>
    <t>カンセイガクインダイガク</t>
  </si>
  <si>
    <t>甲南大</t>
  </si>
  <si>
    <t>コウナンダイガク</t>
  </si>
  <si>
    <t>神戸大</t>
  </si>
  <si>
    <t>コウベダイガク</t>
  </si>
  <si>
    <t>兵庫教育大</t>
  </si>
  <si>
    <t>ヒョウゴキョウイクダイガク</t>
  </si>
  <si>
    <t>岡山大</t>
  </si>
  <si>
    <t>オカヤマダイガク</t>
  </si>
  <si>
    <t>広島大</t>
  </si>
  <si>
    <t>ヒロシマダイガク</t>
  </si>
  <si>
    <t>九州大</t>
  </si>
  <si>
    <t>キュウシュウダイガク</t>
  </si>
  <si>
    <t>産業医科大</t>
  </si>
  <si>
    <t>サンギョウイカダイガク</t>
  </si>
  <si>
    <t>鹿屋体育大</t>
  </si>
  <si>
    <t>カノヤタイイクダイガク</t>
  </si>
  <si>
    <t>一般・大学生用</t>
    <rPh sb="0" eb="2">
      <t>イッ</t>
    </rPh>
    <rPh sb="3" eb="6">
      <t>ダイガクセイ</t>
    </rPh>
    <phoneticPr fontId="5"/>
  </si>
  <si>
    <t>←団体名最初の一文字を入力してください。</t>
    <rPh sb="1" eb="3">
      <t>ダンタイ</t>
    </rPh>
    <rPh sb="4" eb="6">
      <t>サイショ</t>
    </rPh>
    <rPh sb="7" eb="10">
      <t>ヒトモジ</t>
    </rPh>
    <rPh sb="11" eb="20">
      <t>ニュウリョク</t>
    </rPh>
    <phoneticPr fontId="5"/>
  </si>
  <si>
    <t>←団体名の一部を入力すると、候補がドロップダウンに表示されますので選択してください。</t>
    <rPh sb="1" eb="3">
      <t>ダン</t>
    </rPh>
    <rPh sb="3" eb="4">
      <t>メイ</t>
    </rPh>
    <rPh sb="5" eb="7">
      <t>イチブ</t>
    </rPh>
    <rPh sb="8" eb="10">
      <t>ニュウリョク</t>
    </rPh>
    <rPh sb="14" eb="16">
      <t>コウホ</t>
    </rPh>
    <rPh sb="25" eb="27">
      <t>ヒョウジ</t>
    </rPh>
    <rPh sb="33" eb="35">
      <t>センタク</t>
    </rPh>
    <phoneticPr fontId="5"/>
  </si>
  <si>
    <t>←団体名を選択すると、自動で入力されます。</t>
    <rPh sb="1" eb="3">
      <t>ダンタイ</t>
    </rPh>
    <rPh sb="3" eb="4">
      <t>メイ</t>
    </rPh>
    <rPh sb="5" eb="7">
      <t>センタク</t>
    </rPh>
    <rPh sb="11" eb="13">
      <t>ジドウ</t>
    </rPh>
    <rPh sb="14" eb="16">
      <t>ニュウリョク</t>
    </rPh>
    <phoneticPr fontId="5"/>
  </si>
  <si>
    <t>※種目数・参加料等を確認してから印刷をしてください。</t>
    <phoneticPr fontId="5"/>
  </si>
  <si>
    <t>大会番号　</t>
    <rPh sb="0" eb="4">
      <t>タイカイバンゴウ</t>
    </rPh>
    <phoneticPr fontId="5"/>
  </si>
  <si>
    <t>００５</t>
    <phoneticPr fontId="5"/>
  </si>
  <si>
    <t>選手登録は２０１８年１２月２４日までに済ませてください。年明けには登録できません。</t>
    <rPh sb="0" eb="4">
      <t>センシュトウロク</t>
    </rPh>
    <rPh sb="9" eb="10">
      <t>ネン</t>
    </rPh>
    <rPh sb="12" eb="13">
      <t>ガツ</t>
    </rPh>
    <rPh sb="15" eb="16">
      <t>ヒ</t>
    </rPh>
    <rPh sb="19" eb="20">
      <t>ス</t>
    </rPh>
    <rPh sb="28" eb="30">
      <t>トシア</t>
    </rPh>
    <rPh sb="33" eb="35">
      <t>トウロク</t>
    </rPh>
    <phoneticPr fontId="5"/>
  </si>
  <si>
    <t xml:space="preserve">１．期  日        </t>
    <phoneticPr fontId="5"/>
  </si>
  <si>
    <t>パロマ瑞穂スタジアム</t>
    <rPh sb="3" eb="5">
      <t>ミズホ</t>
    </rPh>
    <phoneticPr fontId="5"/>
  </si>
  <si>
    <t>３．種  目</t>
    <phoneticPr fontId="5"/>
  </si>
  <si>
    <t>（男子）</t>
    <phoneticPr fontId="5"/>
  </si>
  <si>
    <r>
      <t>　砲丸投(7.260kg),高校砲丸投(6.000kg),</t>
    </r>
    <r>
      <rPr>
        <b/>
        <sz val="11"/>
        <rFont val="ＭＳ Ｐゴシック"/>
        <family val="3"/>
        <charset val="128"/>
      </rPr>
      <t>中学砲丸投</t>
    </r>
    <r>
      <rPr>
        <b/>
        <sz val="11"/>
        <rFont val="ＭＳ Ｐ明朝"/>
        <family val="1"/>
        <charset val="128"/>
      </rPr>
      <t>(5.000kg)</t>
    </r>
    <r>
      <rPr>
        <sz val="11"/>
        <rFont val="ＭＳ Ｐ明朝"/>
        <family val="1"/>
        <charset val="128"/>
      </rPr>
      <t>,
　円盤投(2.000kg),高校円盤投(1.750kg),</t>
    </r>
    <r>
      <rPr>
        <b/>
        <sz val="11"/>
        <rFont val="ＭＳ Ｐゴシック"/>
        <family val="3"/>
        <charset val="128"/>
      </rPr>
      <t>中学円盤投</t>
    </r>
    <r>
      <rPr>
        <b/>
        <sz val="11"/>
        <rFont val="ＭＳ Ｐ明朝"/>
        <family val="1"/>
        <charset val="128"/>
      </rPr>
      <t>(1.500kg)</t>
    </r>
    <rPh sb="1" eb="4">
      <t>ホウガンナゲ</t>
    </rPh>
    <rPh sb="14" eb="16">
      <t>コウコウ</t>
    </rPh>
    <rPh sb="16" eb="19">
      <t>ホウガンナゲ</t>
    </rPh>
    <rPh sb="59" eb="61">
      <t>コウコウ</t>
    </rPh>
    <rPh sb="61" eb="63">
      <t>エンバン</t>
    </rPh>
    <rPh sb="74" eb="76">
      <t>チュウガク</t>
    </rPh>
    <rPh sb="76" eb="79">
      <t>エンバンナ</t>
    </rPh>
    <phoneticPr fontId="5"/>
  </si>
  <si>
    <t>(女子）</t>
    <rPh sb="1" eb="3">
      <t>ジョシ</t>
    </rPh>
    <phoneticPr fontId="5"/>
  </si>
  <si>
    <r>
      <t>走高跳AB,走幅跳,円盤投(1.000kg),</t>
    </r>
    <r>
      <rPr>
        <sz val="11"/>
        <rFont val="ＭＳ Ｐ明朝"/>
        <family val="1"/>
        <charset val="128"/>
      </rPr>
      <t>砲丸投</t>
    </r>
    <r>
      <rPr>
        <sz val="11"/>
        <color theme="1"/>
        <rFont val="ＭＳ Ｐゴシック"/>
        <family val="3"/>
        <charset val="128"/>
        <scheme val="minor"/>
      </rPr>
      <t>(4.000kg)</t>
    </r>
    <r>
      <rPr>
        <b/>
        <sz val="11"/>
        <rFont val="ＭＳ Ｐゴシック"/>
        <family val="3"/>
        <charset val="128"/>
      </rPr>
      <t>,中学砲丸投(2.721kg)</t>
    </r>
    <rPh sb="10" eb="13">
      <t>エンバンナゲ</t>
    </rPh>
    <rPh sb="23" eb="26">
      <t>ホウガンナゲ</t>
    </rPh>
    <rPh sb="36" eb="38">
      <t>チュウガク</t>
    </rPh>
    <rPh sb="38" eb="41">
      <t>ホウガンナゲ</t>
    </rPh>
    <phoneticPr fontId="5"/>
  </si>
  <si>
    <r>
      <t>(1)１人</t>
    </r>
    <r>
      <rPr>
        <b/>
        <sz val="11"/>
        <rFont val="ＭＳ Ｐゴシック"/>
        <family val="3"/>
        <charset val="128"/>
      </rPr>
      <t>１種目</t>
    </r>
    <r>
      <rPr>
        <sz val="11"/>
        <rFont val="ＭＳ Ｐ明朝"/>
        <family val="1"/>
        <charset val="128"/>
      </rPr>
      <t>（リレー種目は除く）、リレーは１団体１チームとします。</t>
    </r>
    <rPh sb="4" eb="5">
      <t>ニン</t>
    </rPh>
    <rPh sb="6" eb="8">
      <t>シュモク</t>
    </rPh>
    <rPh sb="12" eb="14">
      <t>シュモク</t>
    </rPh>
    <rPh sb="15" eb="16">
      <t>ノゾ</t>
    </rPh>
    <rPh sb="24" eb="26">
      <t>ダンタイ</t>
    </rPh>
    <phoneticPr fontId="5"/>
  </si>
  <si>
    <r>
      <t xml:space="preserve">(２)中学生は愛知陸協（名古屋地区）の登録番号で申し込んでください。
　 </t>
    </r>
    <r>
      <rPr>
        <b/>
        <sz val="11"/>
        <rFont val="ＭＳ Ｐ明朝"/>
        <family val="1"/>
        <charset val="128"/>
      </rPr>
      <t>中体連学校番号では、出場できません。</t>
    </r>
    <rPh sb="3" eb="6">
      <t>チュウガクセイ</t>
    </rPh>
    <rPh sb="7" eb="9">
      <t>アイチ</t>
    </rPh>
    <rPh sb="9" eb="11">
      <t>リクキョウ</t>
    </rPh>
    <rPh sb="19" eb="21">
      <t>トウロク</t>
    </rPh>
    <rPh sb="21" eb="23">
      <t>バンゴウ</t>
    </rPh>
    <rPh sb="24" eb="25">
      <t>モウ</t>
    </rPh>
    <rPh sb="26" eb="27">
      <t>コ</t>
    </rPh>
    <rPh sb="40" eb="42">
      <t>ガッコウ</t>
    </rPh>
    <phoneticPr fontId="5"/>
  </si>
  <si>
    <t>(3)他地区、他県登録者の参加は認めていません。</t>
    <rPh sb="3" eb="6">
      <t>タチク</t>
    </rPh>
    <rPh sb="7" eb="9">
      <t>タケン</t>
    </rPh>
    <rPh sb="9" eb="12">
      <t>トウロクシャ</t>
    </rPh>
    <rPh sb="13" eb="15">
      <t>サンカ</t>
    </rPh>
    <rPh sb="16" eb="17">
      <t>ミト</t>
    </rPh>
    <phoneticPr fontId="5"/>
  </si>
  <si>
    <t>(4)中学生の出場は、太字で示した種目に限ります。</t>
    <rPh sb="3" eb="6">
      <t>チュウガクセイ</t>
    </rPh>
    <rPh sb="7" eb="9">
      <t>シュツジョウ</t>
    </rPh>
    <rPh sb="11" eb="13">
      <t>フトジ</t>
    </rPh>
    <rPh sb="14" eb="15">
      <t>シメ</t>
    </rPh>
    <rPh sb="17" eb="19">
      <t>シュモク</t>
    </rPh>
    <rPh sb="20" eb="21">
      <t>カギ</t>
    </rPh>
    <phoneticPr fontId="5"/>
  </si>
  <si>
    <t>(5)投てき種目において、中学・高校の設定がある場合には、
必ずそのカテゴリーに申し込んでください。</t>
    <rPh sb="3" eb="4">
      <t>トウ</t>
    </rPh>
    <rPh sb="6" eb="8">
      <t>シュモク</t>
    </rPh>
    <rPh sb="13" eb="15">
      <t>チュウガク</t>
    </rPh>
    <rPh sb="16" eb="18">
      <t>コウコウ</t>
    </rPh>
    <rPh sb="19" eb="21">
      <t>セッテイ</t>
    </rPh>
    <rPh sb="24" eb="26">
      <t>バアイ</t>
    </rPh>
    <rPh sb="30" eb="31">
      <t>カナラ</t>
    </rPh>
    <rPh sb="40" eb="41">
      <t>モウ</t>
    </rPh>
    <rPh sb="42" eb="43">
      <t>コ</t>
    </rPh>
    <phoneticPr fontId="5"/>
  </si>
  <si>
    <t>(6)小学生は、友の会会員であることが参加の条件です。</t>
    <rPh sb="3" eb="6">
      <t>ショウ</t>
    </rPh>
    <rPh sb="8" eb="9">
      <t>トモ</t>
    </rPh>
    <rPh sb="10" eb="11">
      <t>カイ</t>
    </rPh>
    <rPh sb="11" eb="13">
      <t>カイイン</t>
    </rPh>
    <rPh sb="19" eb="21">
      <t>サンカ</t>
    </rPh>
    <rPh sb="22" eb="24">
      <t>ジョウケン</t>
    </rPh>
    <phoneticPr fontId="5"/>
  </si>
  <si>
    <t>(7)団体情報シートと種目別一覧をプリントアウトして、参加料振込用紙のコピーを添付して</t>
    <rPh sb="11" eb="13">
      <t>シュモク</t>
    </rPh>
    <rPh sb="13" eb="14">
      <t>ベツ</t>
    </rPh>
    <rPh sb="14" eb="16">
      <t>イチラン</t>
    </rPh>
    <rPh sb="27" eb="30">
      <t>サンカリョウ</t>
    </rPh>
    <rPh sb="30" eb="34">
      <t>フリコミヨウシ</t>
    </rPh>
    <rPh sb="39" eb="41">
      <t>テンプ</t>
    </rPh>
    <phoneticPr fontId="5"/>
  </si>
  <si>
    <r>
      <t>　　</t>
    </r>
    <r>
      <rPr>
        <sz val="11"/>
        <color theme="1"/>
        <rFont val="ＭＳ Ｐゴシック"/>
        <family val="3"/>
        <charset val="128"/>
        <scheme val="minor"/>
      </rPr>
      <t>〒463-8799 守山郵便局私書箱１４号</t>
    </r>
    <r>
      <rPr>
        <sz val="11"/>
        <rFont val="ＭＳ Ｐ明朝"/>
        <family val="1"/>
        <charset val="128"/>
      </rPr>
      <t>まで郵送してください。</t>
    </r>
    <rPh sb="12" eb="14">
      <t>モリヤマ</t>
    </rPh>
    <rPh sb="14" eb="17">
      <t>ユウビンキョク</t>
    </rPh>
    <rPh sb="17" eb="20">
      <t>シショバコ</t>
    </rPh>
    <rPh sb="22" eb="23">
      <t>ゴウ</t>
    </rPh>
    <rPh sb="25" eb="27">
      <t>ユウソウ</t>
    </rPh>
    <phoneticPr fontId="5"/>
  </si>
  <si>
    <t>(８)60mは100mの記録で申し込んでください。</t>
    <rPh sb="12" eb="14">
      <t>キロク</t>
    </rPh>
    <rPh sb="15" eb="16">
      <t>モウ</t>
    </rPh>
    <rPh sb="17" eb="18">
      <t>コ</t>
    </rPh>
    <phoneticPr fontId="5"/>
  </si>
  <si>
    <t>　 300mは400mの記録で申し込んでください。</t>
    <rPh sb="12" eb="14">
      <t>キロク</t>
    </rPh>
    <rPh sb="15" eb="16">
      <t>モウ</t>
    </rPh>
    <phoneticPr fontId="5"/>
  </si>
  <si>
    <r>
      <t>　</t>
    </r>
    <r>
      <rPr>
        <sz val="11"/>
        <rFont val="ＭＳ Ｐ明朝"/>
        <family val="1"/>
        <charset val="128"/>
      </rPr>
      <t xml:space="preserve"> 申込記録によって、番組編成を行います。記録は公認である必要はありません。</t>
    </r>
    <rPh sb="2" eb="4">
      <t>モウシコミ</t>
    </rPh>
    <rPh sb="4" eb="6">
      <t>キロク</t>
    </rPh>
    <rPh sb="11" eb="15">
      <t>バングミヘンセイ</t>
    </rPh>
    <rPh sb="16" eb="17">
      <t>オコナ</t>
    </rPh>
    <rPh sb="21" eb="23">
      <t>キロク</t>
    </rPh>
    <rPh sb="24" eb="26">
      <t>コウニン</t>
    </rPh>
    <rPh sb="29" eb="31">
      <t>ヒツヨウ</t>
    </rPh>
    <phoneticPr fontId="5"/>
  </si>
  <si>
    <t>　 ６０ｍ，３００ｍは予選→決勝を行います。</t>
    <rPh sb="11" eb="14">
      <t>ヨセン</t>
    </rPh>
    <rPh sb="14" eb="17">
      <t>ケッショ</t>
    </rPh>
    <rPh sb="17" eb="18">
      <t>オコナ</t>
    </rPh>
    <phoneticPr fontId="5"/>
  </si>
  <si>
    <t>(９)走高跳Aは、男子1m70、女子1m45、Bは男子1m45、女子1m20から</t>
    <rPh sb="3" eb="6">
      <t>ハシリタカ</t>
    </rPh>
    <rPh sb="9" eb="11">
      <t>ダンシ</t>
    </rPh>
    <rPh sb="16" eb="18">
      <t>ジョシ</t>
    </rPh>
    <rPh sb="25" eb="27">
      <t>ダンシ</t>
    </rPh>
    <rPh sb="32" eb="34">
      <t>ジョシ</t>
    </rPh>
    <phoneticPr fontId="5"/>
  </si>
  <si>
    <t>　　開始しますが、順位は全体でつけます。</t>
    <rPh sb="2" eb="4">
      <t>カイシ</t>
    </rPh>
    <rPh sb="9" eb="11">
      <t>ジュンイ</t>
    </rPh>
    <rPh sb="12" eb="14">
      <t>ゼンタイ</t>
    </rPh>
    <phoneticPr fontId="5"/>
  </si>
  <si>
    <t>(10)フールド長さ系の種目は、トップ８を実施します。</t>
    <rPh sb="8" eb="9">
      <t>ナガ</t>
    </rPh>
    <rPh sb="10" eb="11">
      <t>ケイ</t>
    </rPh>
    <rPh sb="12" eb="14">
      <t>シュモク</t>
    </rPh>
    <rPh sb="21" eb="23">
      <t>ジッ</t>
    </rPh>
    <phoneticPr fontId="5"/>
  </si>
  <si>
    <t>(11)各種目8位まで賞状を授与します</t>
    <rPh sb="4" eb="7">
      <t>カクシュモク</t>
    </rPh>
    <rPh sb="8" eb="9">
      <t>イ</t>
    </rPh>
    <rPh sb="11" eb="13">
      <t>ショウジョウ</t>
    </rPh>
    <rPh sb="14" eb="16">
      <t>ジュヨ</t>
    </rPh>
    <phoneticPr fontId="5"/>
  </si>
  <si>
    <r>
      <t>(12)男子60m・女子300mは，日本陸連の屋外種目での</t>
    </r>
    <r>
      <rPr>
        <i/>
        <u/>
        <sz val="11"/>
        <rFont val="ＭＳ Ｐ明朝"/>
        <family val="1"/>
        <charset val="128"/>
      </rPr>
      <t xml:space="preserve">日本記録公認要件ではありません。
</t>
    </r>
    <r>
      <rPr>
        <sz val="11"/>
        <rFont val="ＭＳ Ｐ明朝"/>
        <family val="1"/>
        <charset val="128"/>
      </rPr>
      <t>記録は公認されます。</t>
    </r>
    <rPh sb="29" eb="31">
      <t>ニホン</t>
    </rPh>
    <rPh sb="31" eb="33">
      <t>キロク</t>
    </rPh>
    <rPh sb="46" eb="48">
      <t>キロク</t>
    </rPh>
    <rPh sb="49" eb="55">
      <t>コウニン</t>
    </rPh>
    <phoneticPr fontId="5"/>
  </si>
  <si>
    <t>(13)男女のハードル種目は、U20,U18日本記録の公認対象ですが、
シニアは日本記録の公認対象ではありません。記録は公認されます。</t>
    <rPh sb="4" eb="6">
      <t>ダンジョ</t>
    </rPh>
    <rPh sb="11" eb="13">
      <t>シュモク</t>
    </rPh>
    <rPh sb="22" eb="26">
      <t>ニホンキロク</t>
    </rPh>
    <rPh sb="27" eb="29">
      <t>コウニン</t>
    </rPh>
    <rPh sb="29" eb="31">
      <t>タイショウ</t>
    </rPh>
    <rPh sb="40" eb="44">
      <t>ニホンキロク</t>
    </rPh>
    <rPh sb="45" eb="47">
      <t>コウニン</t>
    </rPh>
    <rPh sb="47" eb="49">
      <t>タイショウ</t>
    </rPh>
    <rPh sb="57" eb="60">
      <t>キロク</t>
    </rPh>
    <rPh sb="60" eb="67">
      <t>コウ</t>
    </rPh>
    <phoneticPr fontId="5"/>
  </si>
  <si>
    <t>(14)小学生のリレーは実施しません。</t>
    <rPh sb="4" eb="7">
      <t>ショウガクセイ</t>
    </rPh>
    <rPh sb="12" eb="14">
      <t>ジッシ</t>
    </rPh>
    <phoneticPr fontId="5"/>
  </si>
  <si>
    <t>一般・大学・高校７００円　中学生５００円　小学生３００円</t>
    <rPh sb="0" eb="2">
      <t>イッパン</t>
    </rPh>
    <rPh sb="3" eb="5">
      <t>ダイガク</t>
    </rPh>
    <rPh sb="6" eb="8">
      <t>コウコウ</t>
    </rPh>
    <rPh sb="11" eb="12">
      <t>エン</t>
    </rPh>
    <rPh sb="13" eb="16">
      <t>チュウガクセイ</t>
    </rPh>
    <rPh sb="19" eb="20">
      <t>エン</t>
    </rPh>
    <rPh sb="21" eb="24">
      <t>ショウガクセイ</t>
    </rPh>
    <rPh sb="27" eb="28">
      <t>エン</t>
    </rPh>
    <phoneticPr fontId="5"/>
  </si>
  <si>
    <t>６．申込ｱﾄﾞﾚｽ</t>
    <phoneticPr fontId="5"/>
  </si>
  <si>
    <t>preseasongame@gmail.com　　</t>
    <phoneticPr fontId="5"/>
  </si>
  <si>
    <t>８．大会参加料の納入先</t>
  </si>
  <si>
    <r>
      <t>☆</t>
    </r>
    <r>
      <rPr>
        <b/>
        <u/>
        <sz val="11"/>
        <rFont val="ＭＳ ゴシック"/>
        <family val="3"/>
        <charset val="128"/>
      </rPr>
      <t>郵便振替の場合</t>
    </r>
    <rPh sb="1" eb="3">
      <t>ユウビン</t>
    </rPh>
    <rPh sb="3" eb="5">
      <t>フリカエ</t>
    </rPh>
    <rPh sb="6" eb="8">
      <t>バアイ</t>
    </rPh>
    <phoneticPr fontId="78"/>
  </si>
  <si>
    <r>
      <t>払込取扱票に必要事項を記入し、郵便振替払込請求書兼受領証の写しを「種目別申込人数一覧表」の貼付欄に貼付してください。振替用紙は郵便局に備え付けの</t>
    </r>
    <r>
      <rPr>
        <b/>
        <u/>
        <sz val="11"/>
        <rFont val="ＭＳ Ｐゴシック"/>
        <family val="3"/>
        <charset val="128"/>
      </rPr>
      <t>青</t>
    </r>
    <r>
      <rPr>
        <sz val="11"/>
        <rFont val="ＭＳ Ｐ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78"/>
  </si>
  <si>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は、</t>
    </r>
    <r>
      <rPr>
        <b/>
        <sz val="20"/>
        <rFont val="ＭＳ Ｐゴシック"/>
        <family val="3"/>
        <charset val="128"/>
      </rPr>
      <t>絶対に付けないで</t>
    </r>
    <r>
      <rPr>
        <sz val="12"/>
        <rFont val="ＭＳ Ｐゴシック"/>
        <family val="3"/>
        <charset val="128"/>
      </rPr>
      <t>ください</t>
    </r>
    <rPh sb="0" eb="2">
      <t>フリコミ</t>
    </rPh>
    <rPh sb="2" eb="5">
      <t>ダンタイメイ</t>
    </rPh>
    <rPh sb="24" eb="26">
      <t>ゼッタイ</t>
    </rPh>
    <rPh sb="27" eb="28">
      <t>ツ</t>
    </rPh>
    <phoneticPr fontId="5"/>
  </si>
  <si>
    <t>９．その他</t>
    <phoneticPr fontId="5"/>
  </si>
  <si>
    <t>(１)この大会は、ウォーミングアップ場として北陸上競技場は使用できません。</t>
    <rPh sb="5" eb="7">
      <t>タイカイ</t>
    </rPh>
    <rPh sb="18" eb="19">
      <t>バ</t>
    </rPh>
    <rPh sb="22" eb="28">
      <t>キタリクジョウキョウギジョウ</t>
    </rPh>
    <rPh sb="29" eb="31">
      <t>シヨウ</t>
    </rPh>
    <phoneticPr fontId="5"/>
  </si>
  <si>
    <t>　　レクリエーション広場を利用ください。</t>
    <phoneticPr fontId="5"/>
  </si>
  <si>
    <r>
      <t>(２)プログラムは</t>
    </r>
    <r>
      <rPr>
        <u/>
        <sz val="11"/>
        <rFont val="ＭＳ Ｐ明朝"/>
        <family val="1"/>
        <charset val="128"/>
      </rPr>
      <t>予約有料販売（８００円）</t>
    </r>
    <r>
      <rPr>
        <sz val="11"/>
        <rFont val="ＭＳ Ｐ明朝"/>
        <family val="1"/>
        <charset val="128"/>
      </rPr>
      <t>です。</t>
    </r>
    <phoneticPr fontId="5"/>
  </si>
  <si>
    <t>(3)時間プログラム、受付一覧、大会注意事項は、大会７日前ぐらいに
　  名古屋地区陸協ホームページ（名古屋地区陸協で検索）にアップします。</t>
    <rPh sb="3" eb="5">
      <t>ジカン</t>
    </rPh>
    <rPh sb="11" eb="13">
      <t>ウケツケ</t>
    </rPh>
    <rPh sb="13" eb="15">
      <t>イチラン</t>
    </rPh>
    <rPh sb="16" eb="18">
      <t>タイカイ</t>
    </rPh>
    <rPh sb="18" eb="20">
      <t>チュウイ</t>
    </rPh>
    <rPh sb="20" eb="22">
      <t>ジコウ</t>
    </rPh>
    <rPh sb="24" eb="26">
      <t>タイカイ</t>
    </rPh>
    <rPh sb="27" eb="29">
      <t>ニチマエ</t>
    </rPh>
    <rPh sb="37" eb="42">
      <t>ナゴヤチク</t>
    </rPh>
    <rPh sb="42" eb="44">
      <t>リクキョウ</t>
    </rPh>
    <rPh sb="51" eb="56">
      <t>ナゴヤチク</t>
    </rPh>
    <rPh sb="56" eb="58">
      <t>リクキョウ</t>
    </rPh>
    <rPh sb="59" eb="61">
      <t>ケンサク</t>
    </rPh>
    <phoneticPr fontId="5"/>
  </si>
  <si>
    <t>http://www.aichi-rk.jp/01_01nittei.htm</t>
  </si>
  <si>
    <t>(4)メールの件名には、必ず団体名を記入してください。</t>
    <rPh sb="7" eb="9">
      <t>ケンメイ</t>
    </rPh>
    <rPh sb="12" eb="13">
      <t>カナラ</t>
    </rPh>
    <rPh sb="14" eb="17">
      <t>ダンタイメイ</t>
    </rPh>
    <rPh sb="18" eb="20">
      <t>キニュウ</t>
    </rPh>
    <phoneticPr fontId="5"/>
  </si>
  <si>
    <t>(5)申込ファイル名も団体名に変えてから送信してください。</t>
    <rPh sb="3" eb="5">
      <t>モウシコミ</t>
    </rPh>
    <rPh sb="9" eb="10">
      <t>メイ</t>
    </rPh>
    <rPh sb="11" eb="14">
      <t>ダンタイメイ</t>
    </rPh>
    <rPh sb="15" eb="16">
      <t>カ</t>
    </rPh>
    <rPh sb="20" eb="22">
      <t>ソウシン</t>
    </rPh>
    <phoneticPr fontId="5"/>
  </si>
  <si>
    <t>(6)申し込み人数に応じて、本競技場２F･３Fのスタンド下の</t>
    <rPh sb="3" eb="4">
      <t>モウ</t>
    </rPh>
    <rPh sb="5" eb="6">
      <t>コ</t>
    </rPh>
    <rPh sb="7" eb="9">
      <t>ニンズウ</t>
    </rPh>
    <rPh sb="10" eb="11">
      <t>オウ</t>
    </rPh>
    <rPh sb="14" eb="18">
      <t>ホンキョウギジョウ</t>
    </rPh>
    <rPh sb="28" eb="29">
      <t>シタ</t>
    </rPh>
    <phoneticPr fontId="5"/>
  </si>
  <si>
    <t>　  割り振りを行いますので、場所取りは行わないでください。</t>
    <rPh sb="3" eb="4">
      <t>ワ</t>
    </rPh>
    <rPh sb="5" eb="6">
      <t>フ</t>
    </rPh>
    <rPh sb="8" eb="9">
      <t>オコナ</t>
    </rPh>
    <rPh sb="15" eb="18">
      <t>バショト</t>
    </rPh>
    <rPh sb="20" eb="21">
      <t>オコナ</t>
    </rPh>
    <phoneticPr fontId="5"/>
  </si>
  <si>
    <r>
      <t>(7)</t>
    </r>
    <r>
      <rPr>
        <b/>
        <u val="double"/>
        <sz val="11"/>
        <rFont val="ＭＳ Ｐ明朝"/>
        <family val="1"/>
        <charset val="128"/>
      </rPr>
      <t>２０１８年度の登録番号</t>
    </r>
    <r>
      <rPr>
        <b/>
        <sz val="11"/>
        <rFont val="ＭＳ Ｐ明朝"/>
        <family val="1"/>
        <charset val="128"/>
      </rPr>
      <t>で申し込みください。</t>
    </r>
    <rPh sb="10" eb="14">
      <t>トウロクバンゴウ</t>
    </rPh>
    <rPh sb="15" eb="16">
      <t>モウ</t>
    </rPh>
    <rPh sb="17" eb="18">
      <t>コ</t>
    </rPh>
    <phoneticPr fontId="5"/>
  </si>
  <si>
    <t>(8)問合せアドレス</t>
    <rPh sb="3" eb="5">
      <t>トイアワ</t>
    </rPh>
    <phoneticPr fontId="5"/>
  </si>
  <si>
    <t xml:space="preserve"> toiawase.nagoya@gmail.com</t>
    <phoneticPr fontId="5"/>
  </si>
  <si>
    <r>
      <rPr>
        <sz val="11"/>
        <rFont val="ＭＳ Ｐ明朝"/>
        <family val="1"/>
        <charset val="128"/>
      </rPr>
      <t>(9)</t>
    </r>
    <r>
      <rPr>
        <sz val="11"/>
        <rFont val="Times New Roman"/>
        <family val="1"/>
      </rPr>
      <t xml:space="preserve"> </t>
    </r>
    <r>
      <rPr>
        <sz val="11"/>
        <rFont val="ＭＳ 明朝"/>
        <family val="1"/>
        <charset val="128"/>
      </rPr>
      <t xml:space="preserve">競技中に発生した負傷・傷病の応急処置は主催者において行いますが、
　 </t>
    </r>
    <r>
      <rPr>
        <sz val="11"/>
        <rFont val="Times New Roman"/>
        <family val="1"/>
      </rPr>
      <t xml:space="preserve"> </t>
    </r>
    <r>
      <rPr>
        <sz val="11"/>
        <rFont val="ＭＳ 明朝"/>
        <family val="1"/>
        <charset val="128"/>
      </rPr>
      <t>以後の責任は負いません。</t>
    </r>
    <phoneticPr fontId="5"/>
  </si>
  <si>
    <t xml:space="preserve">(1０)個人情報の扱いについて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＊この競技会の記録は、日本陸連の公認対象です。
＊本競技会の結果は、記録速報のほかリザルトが公表されます。結果には、順位・記録のほか選手の氏名・所属・学年を含みます。
</t>
    <rPh sb="17" eb="22">
      <t>ナゴヤチク</t>
    </rPh>
    <phoneticPr fontId="5"/>
  </si>
  <si>
    <r>
      <t>６０ｍ，３００ｍ,</t>
    </r>
    <r>
      <rPr>
        <b/>
        <i/>
        <sz val="12"/>
        <rFont val="ＭＳ Ｐゴシック"/>
        <family val="3"/>
        <charset val="128"/>
      </rPr>
      <t>１マイル</t>
    </r>
    <r>
      <rPr>
        <b/>
        <sz val="11"/>
        <rFont val="ＭＳ Ｐゴシック"/>
        <family val="3"/>
        <charset val="128"/>
      </rPr>
      <t>,１１０ｍＪＨ(0.991m)，４×１００ｍＲ,走高跳AB,走幅跳,</t>
    </r>
    <phoneticPr fontId="5"/>
  </si>
  <si>
    <r>
      <t>６０ｍ，３００ｍ，</t>
    </r>
    <r>
      <rPr>
        <b/>
        <i/>
        <sz val="12"/>
        <rFont val="ＭＳ Ｐゴシック"/>
        <family val="3"/>
        <charset val="128"/>
      </rPr>
      <t>１マイル</t>
    </r>
    <r>
      <rPr>
        <b/>
        <sz val="11"/>
        <rFont val="ＭＳ Ｐゴシック"/>
        <family val="3"/>
        <charset val="128"/>
      </rPr>
      <t>，１００ｍＹＨ(0.762m/8.5m)，４×１００ｍＲ，</t>
    </r>
    <phoneticPr fontId="5"/>
  </si>
  <si>
    <t>1000mを１マイルに</t>
    <phoneticPr fontId="43"/>
  </si>
  <si>
    <t>変更しました。</t>
    <rPh sb="0" eb="2">
      <t>ヘンコウ</t>
    </rPh>
    <phoneticPr fontId="43"/>
  </si>
  <si>
    <t>２０１８年度名古屋地区プレシーズンゲーム</t>
    <rPh sb="4" eb="6">
      <t>ネンド</t>
    </rPh>
    <rPh sb="6" eb="9">
      <t>ナゴヤ</t>
    </rPh>
    <rPh sb="9" eb="11">
      <t>チク</t>
    </rPh>
    <phoneticPr fontId="5"/>
  </si>
  <si>
    <t>男60m</t>
    <phoneticPr fontId="43"/>
  </si>
  <si>
    <t>男300m</t>
    <phoneticPr fontId="43"/>
  </si>
  <si>
    <t>男1マイル</t>
    <phoneticPr fontId="43"/>
  </si>
  <si>
    <t>男１１０ｍＪＨ(0.991m)</t>
    <phoneticPr fontId="43"/>
  </si>
  <si>
    <t>男走高跳Ａ</t>
    <rPh sb="1" eb="4">
      <t>ハシリ</t>
    </rPh>
    <phoneticPr fontId="43"/>
  </si>
  <si>
    <t>男走高跳Ｂ</t>
    <rPh sb="1" eb="4">
      <t>ハシ</t>
    </rPh>
    <phoneticPr fontId="43"/>
  </si>
  <si>
    <t>男砲丸投(7.260kg)</t>
    <phoneticPr fontId="64"/>
  </si>
  <si>
    <t>男円盤投(2.000kg)</t>
    <phoneticPr fontId="43"/>
  </si>
  <si>
    <t>女１００ｍＹＨ(0.762m/8.5m)</t>
    <phoneticPr fontId="43"/>
  </si>
  <si>
    <t>男走幅跳</t>
    <rPh sb="0" eb="1">
      <t>オト</t>
    </rPh>
    <phoneticPr fontId="43"/>
  </si>
  <si>
    <t>女砲丸投(4.000kg),</t>
    <phoneticPr fontId="43"/>
  </si>
  <si>
    <t>女円盤投(1.000kg)</t>
    <phoneticPr fontId="43"/>
  </si>
  <si>
    <t>女60m</t>
  </si>
  <si>
    <t>女300m</t>
  </si>
  <si>
    <t>女1マイル</t>
  </si>
  <si>
    <t>女走高跳Ａ</t>
    <rPh sb="1" eb="4">
      <t>ハシリ</t>
    </rPh>
    <phoneticPr fontId="43"/>
  </si>
  <si>
    <t>女走高跳Ｂ</t>
    <rPh sb="1" eb="4">
      <t>ハシ</t>
    </rPh>
    <phoneticPr fontId="43"/>
  </si>
  <si>
    <t>女走幅跳</t>
    <phoneticPr fontId="43"/>
  </si>
  <si>
    <t>旭丘高</t>
  </si>
  <si>
    <t>アサヒガオカ</t>
  </si>
  <si>
    <t>明和高</t>
  </si>
  <si>
    <t>メイワ</t>
  </si>
  <si>
    <t>千種高</t>
  </si>
  <si>
    <t>チグサ</t>
  </si>
  <si>
    <t>瑞陵高</t>
  </si>
  <si>
    <t>ズイリョウ</t>
  </si>
  <si>
    <t>惟信高</t>
  </si>
  <si>
    <t>イシン</t>
  </si>
  <si>
    <t>松蔭高</t>
  </si>
  <si>
    <t>ショウイン</t>
  </si>
  <si>
    <t>昭和高</t>
  </si>
  <si>
    <t>ショウワ</t>
  </si>
  <si>
    <t>名古屋西高</t>
  </si>
  <si>
    <t>ナゴヤニシ</t>
  </si>
  <si>
    <t>熱田高</t>
  </si>
  <si>
    <t>アツタ</t>
  </si>
  <si>
    <t>中村高</t>
  </si>
  <si>
    <t>ナカムラ</t>
  </si>
  <si>
    <t>南陽高</t>
  </si>
  <si>
    <t>ナンヨウ</t>
  </si>
  <si>
    <t>鳴海高</t>
  </si>
  <si>
    <t>ナルミ</t>
  </si>
  <si>
    <t>守山高</t>
  </si>
  <si>
    <t>モリヤマ</t>
  </si>
  <si>
    <t>愛知工高</t>
  </si>
  <si>
    <t>アイチコウギョウ</t>
  </si>
  <si>
    <t>愛知総合工科高</t>
  </si>
  <si>
    <t>ソウゴウコウカ</t>
  </si>
  <si>
    <t>名南工高</t>
  </si>
  <si>
    <t>メイナンコウギョウ</t>
  </si>
  <si>
    <t>愛知商高</t>
  </si>
  <si>
    <t>アイチショウギョウ</t>
  </si>
  <si>
    <t>中川商高</t>
  </si>
  <si>
    <t>ナカガワショウギョウ</t>
  </si>
  <si>
    <t>緑丘高</t>
    <phoneticPr fontId="43"/>
  </si>
  <si>
    <t>ミドリガオカ</t>
    <phoneticPr fontId="43"/>
  </si>
  <si>
    <t>春日井高</t>
  </si>
  <si>
    <t>カスガイ</t>
  </si>
  <si>
    <t>春日井西高</t>
  </si>
  <si>
    <t>カスガイニシ</t>
  </si>
  <si>
    <t>春日井商高</t>
  </si>
  <si>
    <t>カスガイショウギョウ</t>
  </si>
  <si>
    <t>旭野高</t>
  </si>
  <si>
    <t>アサヒノ</t>
  </si>
  <si>
    <t>長久手高</t>
  </si>
  <si>
    <t>ナガクテ</t>
  </si>
  <si>
    <t>東郷高</t>
  </si>
  <si>
    <t>トウゴウ</t>
  </si>
  <si>
    <t>瀬戸高</t>
  </si>
  <si>
    <t>セト</t>
  </si>
  <si>
    <t>豊明高</t>
  </si>
  <si>
    <t>トヨアケ</t>
  </si>
  <si>
    <t>大府高</t>
  </si>
  <si>
    <t>オオブ</t>
  </si>
  <si>
    <t>桃陵高</t>
  </si>
  <si>
    <t>トウリョウ</t>
  </si>
  <si>
    <t>横須賀高</t>
  </si>
  <si>
    <t>ヨコスカ</t>
  </si>
  <si>
    <t>東海商高</t>
  </si>
  <si>
    <t>トウカイショウギョウ</t>
  </si>
  <si>
    <t>常滑高</t>
  </si>
  <si>
    <t>トコナメ</t>
  </si>
  <si>
    <t>内海高</t>
  </si>
  <si>
    <t>ウツミ</t>
  </si>
  <si>
    <t>半田高</t>
  </si>
  <si>
    <t>ハンダ</t>
  </si>
  <si>
    <t>半田農高</t>
  </si>
  <si>
    <t>ハンダノウギョウ</t>
  </si>
  <si>
    <t>半田工高</t>
  </si>
  <si>
    <t>ハンダコウギョウ</t>
  </si>
  <si>
    <t>半田商高</t>
  </si>
  <si>
    <t>ハンダショウギョウ</t>
  </si>
  <si>
    <t>武豊高</t>
  </si>
  <si>
    <t>タケトヨ</t>
  </si>
  <si>
    <t>天白高</t>
  </si>
  <si>
    <t>テンパク</t>
  </si>
  <si>
    <t>東海南高</t>
  </si>
  <si>
    <t>トウカイミナミ</t>
  </si>
  <si>
    <t>菊里高</t>
  </si>
  <si>
    <t>キクザト</t>
  </si>
  <si>
    <t>向陽高</t>
  </si>
  <si>
    <t>コウヨウ</t>
  </si>
  <si>
    <t>桜台高</t>
  </si>
  <si>
    <t>サクラダイ</t>
  </si>
  <si>
    <t>市立北高</t>
  </si>
  <si>
    <t>キタ</t>
  </si>
  <si>
    <t>市工業高</t>
  </si>
  <si>
    <t>コウギョウ</t>
  </si>
  <si>
    <t>市工芸高</t>
  </si>
  <si>
    <t>コウゲイ</t>
  </si>
  <si>
    <t>西陵高</t>
  </si>
  <si>
    <t>セイリョウ</t>
  </si>
  <si>
    <t>名古屋商高</t>
  </si>
  <si>
    <t>ナゴヤショウギョウ</t>
  </si>
  <si>
    <t>若宮商高</t>
  </si>
  <si>
    <t>ナゴヤイチリツワカミヤショウギョウ</t>
  </si>
  <si>
    <t>緑高</t>
  </si>
  <si>
    <t>ミドリ</t>
  </si>
  <si>
    <t>富田高</t>
  </si>
  <si>
    <t>トミダ</t>
  </si>
  <si>
    <t>山田高</t>
  </si>
  <si>
    <t>ヤマダ</t>
  </si>
  <si>
    <t>瀬戸西高</t>
  </si>
  <si>
    <t>セトニシ</t>
  </si>
  <si>
    <t>春日井東高</t>
  </si>
  <si>
    <t>ヒガシ</t>
  </si>
  <si>
    <t>日進高</t>
  </si>
  <si>
    <t>ニッシン</t>
  </si>
  <si>
    <t>阿久比高</t>
  </si>
  <si>
    <t>アグイ</t>
  </si>
  <si>
    <t>高蔵寺高</t>
  </si>
  <si>
    <t>コウゾウジ</t>
  </si>
  <si>
    <t>半田東高</t>
  </si>
  <si>
    <t>ハンダヒガシ</t>
  </si>
  <si>
    <t>春日井工高</t>
  </si>
  <si>
    <t>カスガイコウギョウ</t>
  </si>
  <si>
    <t>日進西高</t>
  </si>
  <si>
    <t>ニッシンニシ</t>
  </si>
  <si>
    <t>大府東高</t>
  </si>
  <si>
    <t>オオブヒガシ</t>
  </si>
  <si>
    <t>知多翔洋高</t>
  </si>
  <si>
    <t>チタショウヨウ</t>
  </si>
  <si>
    <t>名古屋南高</t>
  </si>
  <si>
    <t>ナゴヤミナミ</t>
  </si>
  <si>
    <t>瀬戸北総合高</t>
  </si>
  <si>
    <t>セトキタソウゴウ</t>
  </si>
  <si>
    <t>名東高</t>
  </si>
  <si>
    <t>メイトウ</t>
  </si>
  <si>
    <t>春日井南高</t>
  </si>
  <si>
    <t>カスガイミナミ</t>
  </si>
  <si>
    <t>名古屋聾高</t>
  </si>
  <si>
    <t>ナゴヤロウ</t>
  </si>
  <si>
    <t>愛知高</t>
  </si>
  <si>
    <t>アイチガクインアイチ</t>
  </si>
  <si>
    <t>愛知淑徳高</t>
  </si>
  <si>
    <t>アイチシュクトクガクエンアイチシュクトク</t>
  </si>
  <si>
    <t>啓明学館高</t>
  </si>
  <si>
    <t>アイビガクエンケイメイガッカン</t>
  </si>
  <si>
    <t>名経大市邨高</t>
  </si>
  <si>
    <t>イチムラガクエンナゴヤケイザイタ</t>
  </si>
  <si>
    <t>名経大高蔵高</t>
  </si>
  <si>
    <t>イチムラガクエンナゴヤケイザイダ</t>
  </si>
  <si>
    <t>名古屋大谷高</t>
  </si>
  <si>
    <t>オワリガクエンナゴヤオオタニ</t>
  </si>
  <si>
    <t>享栄高</t>
  </si>
  <si>
    <t>アイチキョウエイガクエンキョウエイ</t>
  </si>
  <si>
    <t>椙山高</t>
  </si>
  <si>
    <t>スギヤマジョガクエンスギヤマシ</t>
  </si>
  <si>
    <t>大同大大同高</t>
  </si>
  <si>
    <t>ダイドウガクエンダイドウダイガクダイドウ</t>
  </si>
  <si>
    <t>福祉大付高</t>
  </si>
  <si>
    <t>ニホンフクシダイガクフゾク</t>
  </si>
  <si>
    <t>中京大中京高</t>
  </si>
  <si>
    <t>ウメムラガクエンチュウキョウダイガ</t>
  </si>
  <si>
    <t>至学館高</t>
  </si>
  <si>
    <t>シガッカンシガクカン</t>
  </si>
  <si>
    <t>東海高</t>
  </si>
  <si>
    <t>トウカイガクエントウカイ</t>
  </si>
  <si>
    <t>東海学園高</t>
  </si>
  <si>
    <t>トウカイガクエン</t>
  </si>
  <si>
    <t>愛産大工高</t>
  </si>
  <si>
    <t>アイチサンギョウダイガクアイチサン</t>
  </si>
  <si>
    <t>東邦高</t>
  </si>
  <si>
    <t>トウホウガクエントウホウ</t>
  </si>
  <si>
    <t>同朋高</t>
  </si>
  <si>
    <t>ドウホウガクエンドウホウ</t>
  </si>
  <si>
    <t>名古屋高</t>
  </si>
  <si>
    <t>ナゴヤガクインナゴヤ</t>
  </si>
  <si>
    <t>名古屋工高</t>
  </si>
  <si>
    <t>メイコウガクエンナゴヤコウギョウ</t>
  </si>
  <si>
    <t>名女大高</t>
  </si>
  <si>
    <t>コシハラガクエンナゴヤジョシダイ</t>
  </si>
  <si>
    <t>中部大一高</t>
  </si>
  <si>
    <t>チュウブダイガクチュウブダイカ</t>
  </si>
  <si>
    <t>桜花学園高</t>
  </si>
  <si>
    <t>オウカガクエンオウカガクエン</t>
  </si>
  <si>
    <t>愛工大名電高</t>
  </si>
  <si>
    <t>ナゴヤデンキガクエンアイチコウギ</t>
  </si>
  <si>
    <t>南山男子高</t>
  </si>
  <si>
    <t>ナンザンガクエンダンシ</t>
  </si>
  <si>
    <t>南山女高</t>
  </si>
  <si>
    <t>ナンザンガクエンナンザン(ジョシ</t>
  </si>
  <si>
    <t>名城大附高</t>
  </si>
  <si>
    <t>メイジョウダイガクフゾク</t>
  </si>
  <si>
    <t>菊華高</t>
  </si>
  <si>
    <t>キクタケガクエンキクカ</t>
  </si>
  <si>
    <t>星城高</t>
  </si>
  <si>
    <t>ナゴヤイシダガクエンセイジョウ</t>
  </si>
  <si>
    <t>聖霊高</t>
  </si>
  <si>
    <t>ナンザンガクエンセイレイ</t>
  </si>
  <si>
    <t>中部大春日丘高</t>
  </si>
  <si>
    <t>チュウブダイガクチュウブダイガクハルヒガオカ</t>
  </si>
  <si>
    <t>栄徳高</t>
  </si>
  <si>
    <t>アイチキョウエイガクエンエイトク</t>
  </si>
  <si>
    <t>名古屋情報</t>
  </si>
  <si>
    <t>ナゴヤジョウホウ</t>
    <phoneticPr fontId="43"/>
  </si>
  <si>
    <t>名古屋工学院</t>
  </si>
  <si>
    <t>ナゴヤコウガクイ</t>
    <phoneticPr fontId="43"/>
  </si>
  <si>
    <t>東海工専</t>
  </si>
  <si>
    <t>トウカイコウギョウセンモンガッコウアツタコウ</t>
    <phoneticPr fontId="43"/>
  </si>
  <si>
    <t>日進中</t>
  </si>
  <si>
    <t>ニッシンチュウ</t>
  </si>
  <si>
    <t>田光中</t>
  </si>
  <si>
    <t>タコウチュウ</t>
  </si>
  <si>
    <t>城山中</t>
  </si>
  <si>
    <t>シロヤマチュウ</t>
  </si>
  <si>
    <t>千種台中</t>
  </si>
  <si>
    <t>チクサダイ</t>
  </si>
  <si>
    <t>振甫中</t>
  </si>
  <si>
    <t>シンポ</t>
  </si>
  <si>
    <t>若水中</t>
  </si>
  <si>
    <t>ワカミズチュウ</t>
  </si>
  <si>
    <t>千種中</t>
  </si>
  <si>
    <t>チクサチュウ</t>
  </si>
  <si>
    <t>冨士中</t>
  </si>
  <si>
    <t>フジチュウ</t>
  </si>
  <si>
    <t>北陵中</t>
  </si>
  <si>
    <t>ホクリョウチュウ</t>
  </si>
  <si>
    <t>大曽根中</t>
  </si>
  <si>
    <t>オオゾネチュウ</t>
  </si>
  <si>
    <t>名古屋北中</t>
  </si>
  <si>
    <t>ナゴヤキタ</t>
  </si>
  <si>
    <t>名塚中</t>
  </si>
  <si>
    <t>ナヅカ</t>
  </si>
  <si>
    <t>天神山中</t>
  </si>
  <si>
    <t>テンジンヤマチュウ</t>
  </si>
  <si>
    <t>豊国中</t>
  </si>
  <si>
    <t>トヨクニチュウ</t>
  </si>
  <si>
    <t>豊正中</t>
  </si>
  <si>
    <t>ホウセイ</t>
  </si>
  <si>
    <t>伊勢山中</t>
  </si>
  <si>
    <t>イセヤマチュウ</t>
  </si>
  <si>
    <t>瑞穂ヶ丘中</t>
  </si>
  <si>
    <t>ミズホガオカチュウ</t>
  </si>
  <si>
    <t>萩山中</t>
  </si>
  <si>
    <t>ハギヤマチュウ</t>
  </si>
  <si>
    <t>汐路中</t>
  </si>
  <si>
    <t>シオジチュウ</t>
  </si>
  <si>
    <t>沢上中</t>
  </si>
  <si>
    <t>サワカミチュウ</t>
  </si>
  <si>
    <t>日比野中</t>
  </si>
  <si>
    <t>ヒビノチュウ</t>
  </si>
  <si>
    <t>長良中</t>
  </si>
  <si>
    <t>ナガラチュウ</t>
  </si>
  <si>
    <t>一柳中</t>
  </si>
  <si>
    <t>イチヤナギチュウ</t>
  </si>
  <si>
    <t>富田中</t>
  </si>
  <si>
    <t>トミダチュウ</t>
  </si>
  <si>
    <t>はとり中</t>
  </si>
  <si>
    <t>ハトリ</t>
  </si>
  <si>
    <t>港南中</t>
  </si>
  <si>
    <t>コウナンチュウ</t>
  </si>
  <si>
    <t>東港中</t>
  </si>
  <si>
    <t>トウコウ</t>
  </si>
  <si>
    <t>南陽中</t>
  </si>
  <si>
    <t>ナンヨウチュウ</t>
  </si>
  <si>
    <t>宝神中</t>
  </si>
  <si>
    <t>ホウジン</t>
  </si>
  <si>
    <t>当知中</t>
  </si>
  <si>
    <t>トウチチュウ</t>
  </si>
  <si>
    <t>桜田中</t>
  </si>
  <si>
    <t>サクラダチュウ</t>
  </si>
  <si>
    <t>南光中</t>
  </si>
  <si>
    <t>ナンコウチュウ</t>
  </si>
  <si>
    <t>守山中</t>
  </si>
  <si>
    <t>守山東中</t>
  </si>
  <si>
    <t>モリヤマヒガシ</t>
  </si>
  <si>
    <t>守山西中</t>
  </si>
  <si>
    <t>モリヤマニシチュウ</t>
  </si>
  <si>
    <t>鳴海中</t>
  </si>
  <si>
    <t>ナルミチュウ</t>
  </si>
  <si>
    <t>鳴子台中</t>
  </si>
  <si>
    <t>ナルコダイチュウ</t>
  </si>
  <si>
    <t>大高中</t>
  </si>
  <si>
    <t>オオダカチュウ</t>
  </si>
  <si>
    <t>有松中</t>
  </si>
  <si>
    <t>アリマツ</t>
  </si>
  <si>
    <t>千鳥丘中</t>
  </si>
  <si>
    <t>チドリガオカチュウ</t>
  </si>
  <si>
    <t>扇台中</t>
  </si>
  <si>
    <t>オウギダイチュウ</t>
  </si>
  <si>
    <t>鎌倉台中</t>
  </si>
  <si>
    <t>カマクラダイチュウ</t>
  </si>
  <si>
    <t>神の倉中</t>
  </si>
  <si>
    <t>カミノクラ</t>
  </si>
  <si>
    <t>猪高中</t>
  </si>
  <si>
    <t>イタカチュウ</t>
  </si>
  <si>
    <t>神丘中</t>
  </si>
  <si>
    <t>カミオカチュウ</t>
  </si>
  <si>
    <t>高針台中</t>
  </si>
  <si>
    <t>タカバリダイ</t>
  </si>
  <si>
    <t>藤森中</t>
  </si>
  <si>
    <t>フジモリチュウ</t>
  </si>
  <si>
    <t>牧の池中</t>
  </si>
  <si>
    <t>マキノイケチュウ</t>
  </si>
  <si>
    <t>御幸山中</t>
  </si>
  <si>
    <t>ミユキヤマ</t>
  </si>
  <si>
    <t>平針中</t>
  </si>
  <si>
    <t>ヒラバリ</t>
  </si>
  <si>
    <t>水無瀬中</t>
  </si>
  <si>
    <t>セトシリツミナセチュウ</t>
  </si>
  <si>
    <t>瀬戸南山中</t>
  </si>
  <si>
    <t>セトミナミヤマ</t>
  </si>
  <si>
    <t>春日井東部中</t>
    <rPh sb="0" eb="3">
      <t>カス</t>
    </rPh>
    <phoneticPr fontId="41"/>
  </si>
  <si>
    <t>トウブチュウ</t>
  </si>
  <si>
    <t>春日井中部中</t>
    <rPh sb="0" eb="3">
      <t>カ</t>
    </rPh>
    <phoneticPr fontId="41"/>
  </si>
  <si>
    <t>チュウブチュウ</t>
  </si>
  <si>
    <t>高蔵寺中</t>
  </si>
  <si>
    <t>コウゾウジチュウ</t>
  </si>
  <si>
    <t>高森台中</t>
  </si>
  <si>
    <t>タカモリダイチュウ</t>
  </si>
  <si>
    <t>味美中</t>
  </si>
  <si>
    <t>アジヨシチュウ</t>
  </si>
  <si>
    <t>味岡中</t>
  </si>
  <si>
    <t>アジオカチュウ</t>
  </si>
  <si>
    <t>尾張旭東中</t>
  </si>
  <si>
    <t>オワリアサヒシリツヒガシチュウ</t>
  </si>
  <si>
    <t>尾張旭西中</t>
  </si>
  <si>
    <t>オワリアサヒシリツニシチュウ</t>
  </si>
  <si>
    <t>豊明中</t>
  </si>
  <si>
    <t>栄中</t>
  </si>
  <si>
    <t>サカエチュウ</t>
  </si>
  <si>
    <t>沓掛中</t>
  </si>
  <si>
    <t>クツカケチュウ</t>
  </si>
  <si>
    <t>日進西中</t>
  </si>
  <si>
    <t>ニッシンニシチュウ</t>
  </si>
  <si>
    <t>日進東中</t>
  </si>
  <si>
    <t>ニッシンヒガシチュウ</t>
  </si>
  <si>
    <t>春木中</t>
  </si>
  <si>
    <t>ハルキチュウ</t>
  </si>
  <si>
    <t>長久手中</t>
  </si>
  <si>
    <t>亀崎中</t>
  </si>
  <si>
    <t>カメザキチュウ</t>
  </si>
  <si>
    <t>横須賀中</t>
  </si>
  <si>
    <t>ヨコスカチュウ</t>
  </si>
  <si>
    <t>大府中</t>
  </si>
  <si>
    <t>オオブチュウ</t>
  </si>
  <si>
    <t>大府西中</t>
  </si>
  <si>
    <t>オオブニシ</t>
  </si>
  <si>
    <t>大府北中</t>
  </si>
  <si>
    <t>オオブキタチュウ</t>
  </si>
  <si>
    <t>知多中</t>
  </si>
  <si>
    <t>チタシツリチタチュウ</t>
  </si>
  <si>
    <t>知多東部中</t>
  </si>
  <si>
    <t>チタトウブチュウ</t>
  </si>
  <si>
    <t>知多中部中</t>
  </si>
  <si>
    <t>チタチュウブ</t>
  </si>
  <si>
    <t>東浦北部中</t>
  </si>
  <si>
    <t>ヒガシウラホクブチュウ</t>
  </si>
  <si>
    <t>東浦西部中</t>
  </si>
  <si>
    <t>ヒガシウラセイブチュウ</t>
  </si>
  <si>
    <t>野間中</t>
  </si>
  <si>
    <t>ノマチュウ</t>
  </si>
  <si>
    <t>河和中</t>
  </si>
  <si>
    <t>コウワチュウ</t>
  </si>
  <si>
    <t>武豊中</t>
  </si>
  <si>
    <t>富貴中</t>
  </si>
  <si>
    <t>フキ</t>
  </si>
  <si>
    <t>愛知中</t>
  </si>
  <si>
    <t>アイチ</t>
  </si>
  <si>
    <t>椙山女学園中</t>
  </si>
  <si>
    <t>スギヤマジョガクエンチュウ</t>
  </si>
  <si>
    <t>愛知淑徳中</t>
  </si>
  <si>
    <t>アイチシュクトクチュウ</t>
  </si>
  <si>
    <t>東海中</t>
  </si>
  <si>
    <t>トウカイ</t>
  </si>
  <si>
    <t>名古屋中</t>
  </si>
  <si>
    <t>ナゴヤチュウ</t>
  </si>
  <si>
    <t>南山中男子部</t>
    <rPh sb="2" eb="3">
      <t>チュウ</t>
    </rPh>
    <phoneticPr fontId="41"/>
  </si>
  <si>
    <t>南山中男子部</t>
  </si>
  <si>
    <t>ナンザンチュウ　ダンシブ</t>
  </si>
  <si>
    <t>名古屋女子大学中</t>
  </si>
  <si>
    <t>ナゴヤジョシダイガクチュウ</t>
  </si>
  <si>
    <t>名経大高蔵中</t>
  </si>
  <si>
    <t>メイケイダイタカクラ</t>
  </si>
  <si>
    <t>聖霊中</t>
  </si>
  <si>
    <t>セイレイチュウ</t>
  </si>
  <si>
    <t>長久手北中</t>
  </si>
  <si>
    <t>ナガクテシリツキタチュウ</t>
  </si>
  <si>
    <t>吉根中</t>
  </si>
  <si>
    <t>キッコチュウ</t>
  </si>
  <si>
    <t>阿久比中</t>
  </si>
  <si>
    <t>ｱｸﾞｲﾁｭｳ</t>
  </si>
  <si>
    <t>乙川中</t>
  </si>
  <si>
    <t>ｵｯｶﾜﾁｭｳ</t>
  </si>
  <si>
    <t>東浦中</t>
  </si>
  <si>
    <t>ﾋｶﾞｼｳﾗﾁｭｳ</t>
  </si>
  <si>
    <t>北山中</t>
  </si>
  <si>
    <t>ｷﾀﾔﾏﾁｭｳ</t>
  </si>
  <si>
    <t>前津中</t>
  </si>
  <si>
    <t>ﾏｴﾂﾞﾁｭｳ</t>
  </si>
  <si>
    <t>　1マイルは１５００ｍの記録で申し込んでください。</t>
    <rPh sb="12" eb="14">
      <t>キロク</t>
    </rPh>
    <rPh sb="15" eb="16">
      <t>モウ</t>
    </rPh>
    <rPh sb="17" eb="18">
      <t>コ</t>
    </rPh>
    <phoneticPr fontId="5"/>
  </si>
  <si>
    <t>　 1マイル，４×１００ｍＲはタイムレースとします。</t>
  </si>
  <si>
    <t>　 小学生の６０ｍ、1マイルはタイムレースとします。</t>
    <rPh sb="2" eb="6">
      <t>ショウガク</t>
    </rPh>
    <phoneticPr fontId="5"/>
  </si>
  <si>
    <t>小学生６０ｍ，1000m</t>
    <rPh sb="0" eb="3">
      <t>ショウガクセイ</t>
    </rPh>
    <phoneticPr fontId="5"/>
  </si>
  <si>
    <t>振込明細書のコピーを余白に添付してください</t>
    <rPh sb="0" eb="2">
      <t>フリコミ</t>
    </rPh>
    <rPh sb="2" eb="5">
      <t>メイサイショ</t>
    </rPh>
    <rPh sb="10" eb="12">
      <t>ヨハク</t>
    </rPh>
    <rPh sb="13" eb="15">
      <t>テンプ</t>
    </rPh>
    <phoneticPr fontId="5"/>
  </si>
  <si>
    <r>
      <t>　・</t>
    </r>
    <r>
      <rPr>
        <b/>
        <sz val="11"/>
        <color rgb="FFFF0000"/>
        <rFont val="ＭＳ 明朝"/>
        <family val="1"/>
        <charset val="128"/>
      </rPr>
      <t>「④種目別一覧表」</t>
    </r>
    <r>
      <rPr>
        <b/>
        <sz val="11"/>
        <color theme="1"/>
        <rFont val="ＭＳ 明朝"/>
        <family val="1"/>
        <charset val="128"/>
      </rPr>
      <t>を郵送してください。</t>
    </r>
    <rPh sb="4" eb="7">
      <t>シュモクベツ</t>
    </rPh>
    <rPh sb="7" eb="10">
      <t>イチランヒョウ</t>
    </rPh>
    <rPh sb="12" eb="14">
      <t>ユウソウ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</si>
</sst>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176" formatCode="[$-411]ggge&quot;年&quot;m&quot;月&quot;d&quot;日&quot;;@"/>
    <numFmt numFmtId="177" formatCode="[$-411]m&quot;月&quot;d&quot;日&quot;&quot;(&quot;aaa&quot;)&quot;"/>
    <numFmt numFmtId="178" formatCode="[$-411]yyyy&quot;年&quot;m&quot;月&quot;d&quot;日&quot;&quot;(&quot;aaa&quot;)&quot;"/>
    <numFmt numFmtId="179" formatCode="[$-411]m&quot;月&quot;d&quot;日&quot;&quot;(&quot;aaa&quot;)メール必着&quot;"/>
    <numFmt numFmtId="180" formatCode="[$-411]yyyy&quot;年&quot;m&quot;月&quot;d&quot;日&quot;&quot;(&quot;aaa&quot;)メール必着&quot;"/>
    <numFmt numFmtId="181" formatCode="[$-411]m&quot;月&quot;d&quot;日&quot;&quot;(&quot;aaa&quot;)郵送必着&quot;"/>
    <numFmt numFmtId="182" formatCode="[$-411]yyyy&quot;年&quot;m&quot;月&quot;d&quot;日(&quot;aaa&quot;・祝)&quot;"/>
  </numFmts>
  <fonts count="100">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1"/>
      <color rgb="FFFF0000"/>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4"/>
      <name val="ＤＨＰ平成明朝体W7"/>
      <family val="3"/>
      <charset val="128"/>
    </font>
    <font>
      <sz val="11"/>
      <name val="ＤＦ平成明朝体W7"/>
      <family val="3"/>
      <charset val="128"/>
    </font>
    <font>
      <b/>
      <sz val="22"/>
      <color theme="1"/>
      <name val="ＭＳ ゴシック"/>
      <family val="3"/>
      <charset val="128"/>
    </font>
    <font>
      <b/>
      <u/>
      <sz val="11"/>
      <color rgb="FFFF0000"/>
      <name val="ＭＳ 明朝"/>
      <family val="1"/>
      <charset val="128"/>
    </font>
    <font>
      <b/>
      <u/>
      <sz val="11"/>
      <color rgb="FFFF0000"/>
      <name val="ＭＳ ゴシック"/>
      <family val="3"/>
      <charset val="128"/>
    </font>
    <font>
      <sz val="10"/>
      <color theme="1"/>
      <name val="ＭＳ 明朝"/>
      <family val="1"/>
      <charset val="128"/>
    </font>
    <font>
      <sz val="22"/>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6"/>
      <name val="ＭＳ Ｐゴシック"/>
      <family val="2"/>
      <charset val="128"/>
      <scheme val="minor"/>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b/>
      <sz val="14"/>
      <color indexed="10"/>
      <name val="ＭＳ 明朝"/>
      <family val="1"/>
      <charset val="128"/>
    </font>
    <font>
      <sz val="11"/>
      <color theme="1"/>
      <name val="ＭＳ Ｐゴシック"/>
      <family val="3"/>
      <charset val="128"/>
      <scheme val="minor"/>
    </font>
    <font>
      <sz val="6"/>
      <name val="ＭＳ ゴシック"/>
      <family val="2"/>
      <charset val="128"/>
    </font>
    <font>
      <b/>
      <sz val="14"/>
      <name val="ＭＳ Ｐ明朝"/>
      <family val="1"/>
      <charset val="128"/>
    </font>
    <font>
      <b/>
      <sz val="9"/>
      <color indexed="81"/>
      <name val="ＭＳ Ｐゴシック"/>
      <family val="3"/>
      <charset val="128"/>
    </font>
    <font>
      <sz val="11"/>
      <color rgb="FFFF0000"/>
      <name val="ＭＳ 明朝"/>
      <family val="1"/>
      <charset val="128"/>
    </font>
    <font>
      <sz val="18"/>
      <color theme="1"/>
      <name val="ＭＳ Ｐゴシック"/>
      <family val="3"/>
      <charset val="128"/>
      <scheme val="minor"/>
    </font>
    <font>
      <sz val="8"/>
      <name val="ＤＦ平成明朝体W7"/>
      <family val="3"/>
      <charset val="128"/>
    </font>
    <font>
      <sz val="11"/>
      <color indexed="81"/>
      <name val="ＭＳ Ｐゴシック"/>
      <family val="3"/>
      <charset val="128"/>
    </font>
    <font>
      <b/>
      <sz val="28"/>
      <color rgb="FFFF0000"/>
      <name val="ＭＳ ゴシック"/>
      <family val="3"/>
      <charset val="128"/>
    </font>
    <font>
      <sz val="11"/>
      <color rgb="FF00B050"/>
      <name val="ＭＳ 明朝"/>
      <family val="1"/>
      <charset val="128"/>
    </font>
    <font>
      <b/>
      <u/>
      <sz val="11"/>
      <color rgb="FF00B050"/>
      <name val="ＭＳ 明朝"/>
      <family val="1"/>
      <charset val="128"/>
    </font>
    <font>
      <sz val="14"/>
      <color theme="1"/>
      <name val="ＭＳ ゴシック"/>
      <family val="3"/>
      <charset val="128"/>
    </font>
    <font>
      <b/>
      <u/>
      <sz val="18"/>
      <color rgb="FFFF0000"/>
      <name val="ＭＳ ゴシック"/>
      <family val="3"/>
      <charset val="128"/>
    </font>
    <font>
      <b/>
      <sz val="12"/>
      <color indexed="81"/>
      <name val="ＭＳ Ｐゴシック"/>
      <family val="3"/>
      <charset val="128"/>
    </font>
    <font>
      <b/>
      <sz val="16"/>
      <name val="ＭＳ Ｐ明朝"/>
      <family val="1"/>
      <charset val="128"/>
    </font>
    <font>
      <sz val="18"/>
      <color theme="3"/>
      <name val="ＭＳ Ｐゴシック"/>
      <family val="2"/>
      <charset val="128"/>
      <scheme val="major"/>
    </font>
    <font>
      <b/>
      <sz val="11"/>
      <name val="ＭＳ Ｐゴシック"/>
      <family val="3"/>
      <charset val="128"/>
    </font>
    <font>
      <sz val="11"/>
      <name val="ＭＳ Ｐ明朝"/>
      <family val="1"/>
      <charset val="128"/>
    </font>
    <font>
      <b/>
      <sz val="11"/>
      <name val="ＭＳ Ｐ明朝"/>
      <family val="1"/>
      <charset val="128"/>
    </font>
    <font>
      <u/>
      <sz val="11"/>
      <name val="ＭＳ Ｐ明朝"/>
      <family val="1"/>
      <charset val="128"/>
    </font>
    <font>
      <b/>
      <i/>
      <sz val="12"/>
      <name val="ＭＳ Ｐゴシック"/>
      <family val="3"/>
      <charset val="128"/>
    </font>
    <font>
      <b/>
      <sz val="12"/>
      <name val="ＭＳ Ｐゴシック"/>
      <family val="3"/>
      <charset val="128"/>
    </font>
    <font>
      <b/>
      <u/>
      <sz val="11"/>
      <name val="ＭＳ ゴシック"/>
      <family val="3"/>
      <charset val="128"/>
    </font>
    <font>
      <sz val="12"/>
      <name val="ＭＳ Ｐゴシック"/>
      <family val="3"/>
      <charset val="128"/>
    </font>
    <font>
      <sz val="18"/>
      <name val="ＭＳ Ｐゴシック"/>
      <family val="3"/>
      <charset val="128"/>
    </font>
    <font>
      <sz val="11"/>
      <name val="Times New Roman"/>
      <family val="1"/>
    </font>
    <font>
      <sz val="11"/>
      <name val="ＤＦ平成明朝体W7"/>
      <family val="1"/>
      <charset val="128"/>
    </font>
    <font>
      <b/>
      <sz val="12"/>
      <color rgb="FFFF0000"/>
      <name val="ＭＳ 明朝"/>
      <family val="1"/>
      <charset val="128"/>
    </font>
    <font>
      <b/>
      <sz val="11"/>
      <color indexed="81"/>
      <name val="ＭＳ Ｐゴシック"/>
      <family val="3"/>
      <charset val="128"/>
    </font>
    <font>
      <i/>
      <sz val="11"/>
      <name val="ＭＳ Ｐ明朝"/>
      <family val="1"/>
      <charset val="128"/>
    </font>
    <font>
      <b/>
      <sz val="14"/>
      <name val="ＭＳ Ｐゴシック"/>
      <family val="3"/>
      <charset val="128"/>
    </font>
    <font>
      <i/>
      <u/>
      <sz val="11"/>
      <name val="ＭＳ Ｐ明朝"/>
      <family val="1"/>
      <charset val="128"/>
    </font>
    <font>
      <b/>
      <i/>
      <sz val="11"/>
      <name val="ＭＳ Ｐ明朝"/>
      <family val="1"/>
      <charset val="128"/>
    </font>
    <font>
      <sz val="20"/>
      <name val="ＭＳ Ｐゴシック"/>
      <family val="3"/>
      <charset val="128"/>
    </font>
    <font>
      <b/>
      <u/>
      <sz val="11"/>
      <name val="ＭＳ Ｐゴシック"/>
      <family val="3"/>
      <charset val="128"/>
    </font>
    <font>
      <b/>
      <sz val="20"/>
      <name val="ＭＳ Ｐゴシック"/>
      <family val="3"/>
      <charset val="128"/>
    </font>
    <font>
      <b/>
      <u val="double"/>
      <sz val="11"/>
      <name val="ＭＳ Ｐ明朝"/>
      <family val="1"/>
      <charset val="128"/>
    </font>
  </fonts>
  <fills count="10">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s>
  <borders count="101">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thin">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medium">
        <color indexed="64"/>
      </top>
      <bottom style="thin">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s>
  <cellStyleXfs count="6">
    <xf numFmtId="0" fontId="0" fillId="0" borderId="0">
      <alignment vertical="center"/>
    </xf>
    <xf numFmtId="0" fontId="26" fillId="0" borderId="0"/>
    <xf numFmtId="0" fontId="15" fillId="0" borderId="0">
      <alignment vertical="center"/>
    </xf>
    <xf numFmtId="0" fontId="4" fillId="0" borderId="0">
      <alignment vertical="center"/>
    </xf>
    <xf numFmtId="0" fontId="3" fillId="0" borderId="0">
      <alignment vertical="center"/>
    </xf>
    <xf numFmtId="0" fontId="2" fillId="0" borderId="0">
      <alignment vertical="center"/>
    </xf>
  </cellStyleXfs>
  <cellXfs count="398">
    <xf numFmtId="0" fontId="0" fillId="0" borderId="0" xfId="0">
      <alignment vertical="center"/>
    </xf>
    <xf numFmtId="0" fontId="27" fillId="0" borderId="0" xfId="0" applyFont="1" applyAlignment="1">
      <alignment horizontal="center"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Fill="1" applyBorder="1" applyAlignment="1">
      <alignment vertical="center"/>
    </xf>
    <xf numFmtId="0" fontId="27" fillId="0" borderId="0" xfId="0" applyFont="1" applyBorder="1" applyAlignment="1">
      <alignment horizontal="center" vertical="center"/>
    </xf>
    <xf numFmtId="0" fontId="0" fillId="0" borderId="0" xfId="0" applyFill="1">
      <alignment vertical="center"/>
    </xf>
    <xf numFmtId="0" fontId="32" fillId="0" borderId="0" xfId="0" applyFont="1" applyAlignment="1">
      <alignment vertical="center"/>
    </xf>
    <xf numFmtId="0" fontId="27"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7" fillId="0" borderId="0" xfId="0" applyFont="1">
      <alignment vertical="center"/>
    </xf>
    <xf numFmtId="49" fontId="27" fillId="0" borderId="0" xfId="0" applyNumberFormat="1" applyFont="1" applyAlignment="1">
      <alignment horizontal="right" vertical="center"/>
    </xf>
    <xf numFmtId="0" fontId="27" fillId="0" borderId="0" xfId="0" applyFont="1" applyAlignment="1">
      <alignment horizontal="right" vertical="center"/>
    </xf>
    <xf numFmtId="0" fontId="27" fillId="0" borderId="1" xfId="0" applyFont="1" applyBorder="1" applyAlignment="1">
      <alignment horizontal="right" vertical="center"/>
    </xf>
    <xf numFmtId="0" fontId="27" fillId="0" borderId="19" xfId="0" applyFont="1" applyBorder="1" applyAlignment="1">
      <alignment horizontal="right" vertical="center"/>
    </xf>
    <xf numFmtId="0" fontId="28" fillId="0" borderId="0" xfId="0" applyFont="1">
      <alignment vertical="center"/>
    </xf>
    <xf numFmtId="0" fontId="31" fillId="3" borderId="3" xfId="0" applyFont="1" applyFill="1" applyBorder="1" applyAlignment="1">
      <alignment horizontal="center" vertical="center"/>
    </xf>
    <xf numFmtId="0" fontId="27" fillId="5" borderId="0" xfId="0" applyFont="1" applyFill="1">
      <alignment vertical="center"/>
    </xf>
    <xf numFmtId="0" fontId="37" fillId="5" borderId="0" xfId="0" applyFont="1" applyFill="1">
      <alignment vertical="center"/>
    </xf>
    <xf numFmtId="0" fontId="27" fillId="5" borderId="0" xfId="0" applyFont="1" applyFill="1" applyAlignment="1">
      <alignment horizontal="center" vertical="center"/>
    </xf>
    <xf numFmtId="0" fontId="27" fillId="0" borderId="27" xfId="0" applyFont="1" applyBorder="1" applyAlignment="1">
      <alignment horizontal="center" vertical="center"/>
    </xf>
    <xf numFmtId="0" fontId="27" fillId="0" borderId="20" xfId="0" applyFont="1" applyBorder="1" applyAlignment="1">
      <alignment horizontal="center" vertical="center"/>
    </xf>
    <xf numFmtId="0" fontId="0" fillId="0" borderId="30" xfId="0" applyBorder="1">
      <alignment vertical="center"/>
    </xf>
    <xf numFmtId="0" fontId="27" fillId="0" borderId="24" xfId="0" applyFont="1" applyBorder="1" applyAlignment="1">
      <alignment horizontal="center" vertical="center"/>
    </xf>
    <xf numFmtId="0" fontId="31" fillId="3" borderId="6" xfId="0" applyFont="1" applyFill="1" applyBorder="1" applyAlignment="1">
      <alignment horizontal="center" vertical="center"/>
    </xf>
    <xf numFmtId="0" fontId="31" fillId="3" borderId="7" xfId="0" applyFont="1" applyFill="1" applyBorder="1" applyAlignment="1">
      <alignment horizontal="center" vertical="center"/>
    </xf>
    <xf numFmtId="0" fontId="27" fillId="0" borderId="20" xfId="0" applyFont="1" applyBorder="1" applyAlignment="1">
      <alignment horizontal="center" vertical="center" wrapText="1"/>
    </xf>
    <xf numFmtId="0" fontId="38" fillId="3" borderId="6" xfId="0" applyFont="1" applyFill="1" applyBorder="1" applyAlignment="1">
      <alignment horizontal="center" vertical="center"/>
    </xf>
    <xf numFmtId="0" fontId="27" fillId="0" borderId="6" xfId="0" applyFont="1" applyBorder="1" applyAlignment="1">
      <alignment horizontal="center" vertical="center"/>
    </xf>
    <xf numFmtId="0" fontId="0" fillId="0" borderId="0" xfId="0" applyBorder="1">
      <alignment vertical="center"/>
    </xf>
    <xf numFmtId="0" fontId="2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7" fillId="0" borderId="0" xfId="0" applyFont="1" applyFill="1" applyProtection="1">
      <alignment vertical="center"/>
    </xf>
    <xf numFmtId="0" fontId="27" fillId="0" borderId="0" xfId="0" applyFont="1" applyFill="1" applyBorder="1" applyAlignment="1" applyProtection="1">
      <alignment vertical="center"/>
    </xf>
    <xf numFmtId="0" fontId="0" fillId="0" borderId="0" xfId="0" applyFill="1" applyProtection="1">
      <alignment vertical="center"/>
    </xf>
    <xf numFmtId="0" fontId="29" fillId="5" borderId="0" xfId="0" applyFont="1" applyFill="1" applyAlignment="1">
      <alignment vertical="center"/>
    </xf>
    <xf numFmtId="0" fontId="27" fillId="5" borderId="0" xfId="0" applyFont="1" applyFill="1" applyBorder="1" applyAlignment="1">
      <alignment horizontal="center" vertical="center"/>
    </xf>
    <xf numFmtId="0" fontId="0" fillId="5" borderId="0" xfId="0" applyFill="1">
      <alignment vertical="center"/>
    </xf>
    <xf numFmtId="0" fontId="27" fillId="5" borderId="0" xfId="0" applyFont="1" applyFill="1" applyAlignment="1">
      <alignment horizontal="right" vertical="center"/>
    </xf>
    <xf numFmtId="0" fontId="27" fillId="5" borderId="41" xfId="0" applyFont="1" applyFill="1" applyBorder="1">
      <alignment vertical="center"/>
    </xf>
    <xf numFmtId="0" fontId="27" fillId="5" borderId="42" xfId="0" applyFont="1" applyFill="1" applyBorder="1">
      <alignment vertical="center"/>
    </xf>
    <xf numFmtId="0" fontId="27" fillId="5" borderId="43" xfId="0" applyFont="1" applyFill="1" applyBorder="1">
      <alignment vertical="center"/>
    </xf>
    <xf numFmtId="0" fontId="27" fillId="5" borderId="0" xfId="0" applyFont="1" applyFill="1" applyBorder="1" applyAlignment="1">
      <alignment horizontal="right" vertical="center"/>
    </xf>
    <xf numFmtId="0" fontId="27" fillId="5" borderId="44" xfId="0" applyFont="1" applyFill="1" applyBorder="1">
      <alignment vertical="center"/>
    </xf>
    <xf numFmtId="0" fontId="27" fillId="5" borderId="0" xfId="0" applyFont="1" applyFill="1" applyBorder="1">
      <alignment vertical="center"/>
    </xf>
    <xf numFmtId="0" fontId="27" fillId="5" borderId="45" xfId="0" applyFont="1" applyFill="1" applyBorder="1">
      <alignment vertical="center"/>
    </xf>
    <xf numFmtId="0" fontId="27" fillId="5" borderId="46" xfId="0" applyFont="1" applyFill="1" applyBorder="1" applyAlignment="1">
      <alignment horizontal="right" vertical="center"/>
    </xf>
    <xf numFmtId="0" fontId="27" fillId="5" borderId="47" xfId="0" applyFont="1" applyFill="1" applyBorder="1" applyAlignment="1">
      <alignment horizontal="center" vertical="center"/>
    </xf>
    <xf numFmtId="0" fontId="27" fillId="5" borderId="47" xfId="0" applyFont="1" applyFill="1" applyBorder="1" applyAlignment="1">
      <alignment horizontal="left" vertical="center"/>
    </xf>
    <xf numFmtId="0" fontId="27" fillId="5" borderId="48" xfId="0" applyFont="1" applyFill="1" applyBorder="1">
      <alignment vertical="center"/>
    </xf>
    <xf numFmtId="0" fontId="27" fillId="0" borderId="0" xfId="0" applyFont="1" applyProtection="1">
      <alignment vertical="center"/>
    </xf>
    <xf numFmtId="0" fontId="27" fillId="0" borderId="3" xfId="0" applyFont="1" applyBorder="1" applyAlignment="1" applyProtection="1">
      <alignment horizontal="center" vertical="center" shrinkToFit="1"/>
      <protection locked="0"/>
    </xf>
    <xf numFmtId="0" fontId="27" fillId="0" borderId="7" xfId="0" applyFont="1" applyBorder="1" applyAlignment="1" applyProtection="1">
      <alignment horizontal="center" vertical="center" shrinkToFit="1"/>
      <protection locked="0"/>
    </xf>
    <xf numFmtId="0" fontId="27" fillId="0" borderId="6" xfId="0" applyFont="1" applyBorder="1" applyAlignment="1" applyProtection="1">
      <alignment horizontal="center" vertical="center" shrinkToFit="1"/>
      <protection locked="0"/>
    </xf>
    <xf numFmtId="0" fontId="27" fillId="0" borderId="0" xfId="0" applyFont="1" applyFill="1" applyBorder="1" applyAlignment="1" applyProtection="1">
      <alignment horizontal="right" vertical="center"/>
    </xf>
    <xf numFmtId="0" fontId="27" fillId="0" borderId="49" xfId="0" applyFont="1" applyBorder="1" applyAlignment="1">
      <alignment vertical="center"/>
    </xf>
    <xf numFmtId="0" fontId="27" fillId="0" borderId="52" xfId="0" applyFont="1" applyBorder="1" applyAlignment="1">
      <alignment horizontal="center" vertical="center"/>
    </xf>
    <xf numFmtId="0" fontId="27" fillId="0" borderId="54" xfId="0" applyFont="1" applyBorder="1" applyAlignment="1">
      <alignment vertical="center"/>
    </xf>
    <xf numFmtId="0" fontId="27" fillId="0" borderId="57" xfId="0" applyFont="1" applyBorder="1" applyAlignment="1">
      <alignment vertical="center"/>
    </xf>
    <xf numFmtId="0" fontId="41" fillId="0" borderId="0" xfId="0" applyFont="1" applyBorder="1" applyAlignment="1">
      <alignment vertical="center"/>
    </xf>
    <xf numFmtId="0" fontId="28" fillId="0" borderId="0" xfId="0" applyFont="1" applyAlignment="1">
      <alignment horizontal="center" vertical="center"/>
    </xf>
    <xf numFmtId="0" fontId="0" fillId="0" borderId="0" xfId="0" applyAlignment="1">
      <alignment vertical="center"/>
    </xf>
    <xf numFmtId="0" fontId="0" fillId="0" borderId="57" xfId="0" applyBorder="1">
      <alignment vertical="center"/>
    </xf>
    <xf numFmtId="0" fontId="0" fillId="0" borderId="53" xfId="0" applyBorder="1">
      <alignment vertical="center"/>
    </xf>
    <xf numFmtId="0" fontId="48" fillId="5" borderId="0" xfId="0" applyFont="1" applyFill="1" applyAlignment="1">
      <alignment vertical="center"/>
    </xf>
    <xf numFmtId="0" fontId="27" fillId="0" borderId="49" xfId="0" applyFont="1" applyBorder="1">
      <alignment vertical="center"/>
    </xf>
    <xf numFmtId="0" fontId="27" fillId="0" borderId="51" xfId="0" applyFont="1" applyBorder="1">
      <alignment vertical="center"/>
    </xf>
    <xf numFmtId="0" fontId="31" fillId="0" borderId="51" xfId="0" applyFont="1" applyBorder="1">
      <alignment vertical="center"/>
    </xf>
    <xf numFmtId="0" fontId="27" fillId="0" borderId="52" xfId="0" applyFont="1" applyBorder="1">
      <alignment vertical="center"/>
    </xf>
    <xf numFmtId="0" fontId="27" fillId="0" borderId="54" xfId="0" applyFont="1" applyBorder="1">
      <alignment vertical="center"/>
    </xf>
    <xf numFmtId="0" fontId="27" fillId="0" borderId="0" xfId="0" applyFont="1" applyBorder="1">
      <alignment vertical="center"/>
    </xf>
    <xf numFmtId="0" fontId="27" fillId="0" borderId="57" xfId="0" applyFont="1" applyBorder="1">
      <alignment vertical="center"/>
    </xf>
    <xf numFmtId="0" fontId="27" fillId="0" borderId="13" xfId="0" applyFont="1" applyBorder="1">
      <alignment vertical="center"/>
    </xf>
    <xf numFmtId="0" fontId="27" fillId="0" borderId="40" xfId="0" applyFont="1" applyBorder="1">
      <alignment vertical="center"/>
    </xf>
    <xf numFmtId="0" fontId="27" fillId="0" borderId="53" xfId="0" applyFont="1" applyBorder="1">
      <alignment vertical="center"/>
    </xf>
    <xf numFmtId="0" fontId="30" fillId="0" borderId="0" xfId="0" applyFont="1">
      <alignment vertical="center"/>
    </xf>
    <xf numFmtId="0" fontId="30" fillId="0" borderId="3" xfId="0" applyFont="1" applyBorder="1" applyAlignment="1">
      <alignment horizontal="center" vertical="center"/>
    </xf>
    <xf numFmtId="0" fontId="30" fillId="5" borderId="0" xfId="0" applyFont="1" applyFill="1">
      <alignment vertical="center"/>
    </xf>
    <xf numFmtId="0" fontId="17" fillId="5" borderId="0" xfId="0" applyFont="1" applyFill="1">
      <alignment vertical="center"/>
    </xf>
    <xf numFmtId="0" fontId="27" fillId="0" borderId="0" xfId="0" applyFont="1" applyFill="1" applyAlignment="1">
      <alignment horizontal="center" vertical="center"/>
    </xf>
    <xf numFmtId="0" fontId="0" fillId="0" borderId="40" xfId="0" applyBorder="1">
      <alignment vertical="center"/>
    </xf>
    <xf numFmtId="0" fontId="40" fillId="0" borderId="16" xfId="0" applyFont="1" applyFill="1" applyBorder="1" applyAlignment="1" applyProtection="1">
      <alignment horizontal="center" vertical="center" shrinkToFit="1"/>
    </xf>
    <xf numFmtId="0" fontId="40" fillId="0" borderId="17" xfId="0" applyFont="1" applyFill="1" applyBorder="1" applyAlignment="1" applyProtection="1">
      <alignment horizontal="center" vertical="center" shrinkToFit="1"/>
    </xf>
    <xf numFmtId="0" fontId="40" fillId="0" borderId="18" xfId="0" applyFont="1" applyFill="1" applyBorder="1" applyAlignment="1" applyProtection="1">
      <alignment horizontal="center" vertical="center" shrinkToFit="1"/>
    </xf>
    <xf numFmtId="0" fontId="23" fillId="0" borderId="0" xfId="1" applyFont="1" applyFill="1" applyBorder="1" applyAlignment="1" applyProtection="1">
      <alignment horizontal="center" vertical="center"/>
    </xf>
    <xf numFmtId="0" fontId="29" fillId="0" borderId="0" xfId="0" applyFont="1" applyBorder="1" applyAlignment="1">
      <alignment vertical="center"/>
    </xf>
    <xf numFmtId="0" fontId="28" fillId="0" borderId="0" xfId="3" applyFont="1">
      <alignment vertical="center"/>
    </xf>
    <xf numFmtId="0" fontId="27" fillId="0" borderId="0" xfId="3" applyFont="1">
      <alignment vertical="center"/>
    </xf>
    <xf numFmtId="0" fontId="27" fillId="0" borderId="0" xfId="3" applyFont="1" applyAlignment="1">
      <alignment horizontal="right" vertical="center"/>
    </xf>
    <xf numFmtId="0" fontId="8" fillId="5" borderId="0" xfId="0" applyFont="1" applyFill="1" applyAlignment="1">
      <alignment vertical="center"/>
    </xf>
    <xf numFmtId="0" fontId="30" fillId="0" borderId="0" xfId="0" applyFont="1" applyFill="1" applyBorder="1" applyAlignment="1" applyProtection="1">
      <alignment horizontal="center" vertical="center"/>
    </xf>
    <xf numFmtId="0" fontId="27" fillId="0" borderId="32" xfId="0" applyFont="1" applyBorder="1" applyAlignment="1">
      <alignment horizontal="center" vertical="center"/>
    </xf>
    <xf numFmtId="0" fontId="28" fillId="0" borderId="0" xfId="0" applyFont="1" applyAlignment="1" applyProtection="1">
      <alignment vertical="center"/>
    </xf>
    <xf numFmtId="0" fontId="8" fillId="5" borderId="0" xfId="0" applyFont="1" applyFill="1" applyBorder="1" applyAlignment="1" applyProtection="1">
      <alignment vertical="center"/>
    </xf>
    <xf numFmtId="0" fontId="27" fillId="5" borderId="0" xfId="0" applyFont="1" applyFill="1" applyAlignment="1" applyProtection="1">
      <alignment horizontal="center" vertical="center"/>
    </xf>
    <xf numFmtId="0" fontId="27" fillId="0" borderId="0" xfId="0" applyFont="1" applyAlignment="1" applyProtection="1">
      <alignment horizontal="center" vertical="center"/>
    </xf>
    <xf numFmtId="0" fontId="28" fillId="0" borderId="0" xfId="0" applyFont="1" applyFill="1" applyBorder="1" applyAlignment="1" applyProtection="1">
      <alignment vertical="center"/>
    </xf>
    <xf numFmtId="0" fontId="27" fillId="0" borderId="0" xfId="0" applyFont="1" applyFill="1" applyBorder="1" applyProtection="1">
      <alignment vertical="center"/>
    </xf>
    <xf numFmtId="0" fontId="27" fillId="0" borderId="23"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27" fillId="0" borderId="16" xfId="0" applyFont="1" applyFill="1" applyBorder="1" applyAlignment="1" applyProtection="1">
      <alignment horizontal="center" vertical="center"/>
    </xf>
    <xf numFmtId="0" fontId="27" fillId="0" borderId="17" xfId="0" applyFont="1" applyFill="1" applyBorder="1" applyAlignment="1" applyProtection="1">
      <alignment horizontal="center" vertical="center"/>
    </xf>
    <xf numFmtId="0" fontId="27" fillId="0" borderId="18" xfId="0" applyFont="1" applyFill="1" applyBorder="1" applyAlignment="1" applyProtection="1">
      <alignment horizontal="center" vertical="center"/>
    </xf>
    <xf numFmtId="0" fontId="39" fillId="0" borderId="30" xfId="0" applyFont="1" applyFill="1" applyBorder="1" applyAlignment="1" applyProtection="1">
      <alignment vertical="center"/>
    </xf>
    <xf numFmtId="0" fontId="39" fillId="0" borderId="30" xfId="0"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1" fillId="0" borderId="0"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27" fillId="0" borderId="37" xfId="0" applyFont="1" applyFill="1" applyBorder="1" applyProtection="1">
      <alignment vertical="center"/>
    </xf>
    <xf numFmtId="0" fontId="0" fillId="0" borderId="37" xfId="0" applyFill="1" applyBorder="1" applyProtection="1">
      <alignment vertical="center"/>
    </xf>
    <xf numFmtId="0" fontId="27" fillId="0" borderId="0" xfId="0" applyFont="1" applyFill="1" applyAlignment="1" applyProtection="1">
      <alignment horizontal="center" vertical="center"/>
    </xf>
    <xf numFmtId="0" fontId="26" fillId="0" borderId="0" xfId="1" applyAlignment="1" applyProtection="1">
      <alignment horizontal="right" vertical="center" shrinkToFit="1"/>
    </xf>
    <xf numFmtId="0" fontId="26" fillId="0" borderId="0" xfId="1" applyAlignment="1" applyProtection="1">
      <alignment vertical="center"/>
    </xf>
    <xf numFmtId="0" fontId="33" fillId="0" borderId="0" xfId="1" applyFont="1" applyFill="1" applyBorder="1" applyAlignment="1" applyProtection="1">
      <alignment horizontal="right" vertical="center"/>
    </xf>
    <xf numFmtId="0" fontId="35" fillId="0" borderId="0" xfId="1" applyFont="1" applyFill="1" applyBorder="1" applyAlignment="1" applyProtection="1">
      <alignment horizontal="center" vertical="center"/>
    </xf>
    <xf numFmtId="0" fontId="30" fillId="0" borderId="0" xfId="1" applyFont="1" applyFill="1" applyBorder="1" applyAlignment="1" applyProtection="1"/>
    <xf numFmtId="0" fontId="0" fillId="0" borderId="0" xfId="0" applyProtection="1">
      <alignment vertical="center"/>
    </xf>
    <xf numFmtId="0" fontId="47" fillId="0" borderId="0" xfId="0" applyFont="1" applyBorder="1" applyAlignment="1" applyProtection="1">
      <alignment vertical="center"/>
    </xf>
    <xf numFmtId="0" fontId="26" fillId="0" borderId="0" xfId="1" applyFont="1" applyAlignment="1" applyProtection="1">
      <alignment vertical="center"/>
    </xf>
    <xf numFmtId="0" fontId="10" fillId="0" borderId="0" xfId="1" applyFont="1" applyAlignment="1" applyProtection="1">
      <alignment horizontal="center" shrinkToFit="1"/>
    </xf>
    <xf numFmtId="0" fontId="12" fillId="0" borderId="0" xfId="1" applyFont="1" applyBorder="1" applyAlignment="1" applyProtection="1">
      <alignment vertical="center" shrinkToFit="1"/>
    </xf>
    <xf numFmtId="0" fontId="15" fillId="0" borderId="0" xfId="1" applyFont="1" applyAlignment="1" applyProtection="1">
      <alignment horizontal="left" vertical="center"/>
    </xf>
    <xf numFmtId="0" fontId="18" fillId="0" borderId="0" xfId="1" applyFont="1" applyBorder="1" applyAlignment="1" applyProtection="1">
      <alignment horizontal="left" vertical="center"/>
    </xf>
    <xf numFmtId="0" fontId="15" fillId="0" borderId="0" xfId="1" applyFont="1" applyAlignment="1" applyProtection="1">
      <alignment horizontal="center" vertical="center"/>
    </xf>
    <xf numFmtId="0" fontId="16" fillId="0" borderId="10" xfId="1" applyFont="1" applyBorder="1" applyAlignment="1" applyProtection="1">
      <alignment horizontal="distributed" vertical="center" indent="2"/>
    </xf>
    <xf numFmtId="0" fontId="16" fillId="0" borderId="38" xfId="1" applyFont="1" applyBorder="1" applyAlignment="1" applyProtection="1">
      <alignment horizontal="distributed" vertical="center" indent="1"/>
    </xf>
    <xf numFmtId="5" fontId="23" fillId="0" borderId="21" xfId="1" applyNumberFormat="1" applyFont="1" applyBorder="1" applyAlignment="1" applyProtection="1">
      <alignment vertical="center"/>
    </xf>
    <xf numFmtId="0" fontId="16" fillId="0" borderId="74" xfId="1" applyFont="1" applyBorder="1" applyAlignment="1" applyProtection="1">
      <alignment horizontal="distributed" vertical="center" indent="2"/>
    </xf>
    <xf numFmtId="0" fontId="26" fillId="0" borderId="0" xfId="1" applyBorder="1" applyAlignment="1" applyProtection="1">
      <alignment vertical="center"/>
    </xf>
    <xf numFmtId="0" fontId="35" fillId="0" borderId="0" xfId="1" applyFont="1" applyBorder="1" applyAlignment="1" applyProtection="1">
      <alignment vertical="center" shrinkToFit="1"/>
    </xf>
    <xf numFmtId="0" fontId="19" fillId="0" borderId="0" xfId="1" applyFont="1" applyBorder="1" applyAlignment="1" applyProtection="1"/>
    <xf numFmtId="0" fontId="26" fillId="0" borderId="0" xfId="1" applyBorder="1" applyAlignment="1" applyProtection="1">
      <alignment horizontal="right" shrinkToFit="1"/>
    </xf>
    <xf numFmtId="0" fontId="26" fillId="0" borderId="0" xfId="1" applyBorder="1" applyAlignment="1" applyProtection="1">
      <alignment horizontal="right"/>
    </xf>
    <xf numFmtId="2" fontId="27" fillId="0" borderId="7" xfId="0" applyNumberFormat="1" applyFont="1" applyBorder="1" applyAlignment="1" applyProtection="1">
      <alignment horizontal="center" vertical="center" shrinkToFit="1"/>
      <protection locked="0"/>
    </xf>
    <xf numFmtId="0" fontId="27" fillId="0" borderId="25" xfId="0" applyNumberFormat="1" applyFont="1" applyBorder="1" applyAlignment="1" applyProtection="1">
      <alignment horizontal="center" vertical="center"/>
      <protection locked="0"/>
    </xf>
    <xf numFmtId="0" fontId="0" fillId="0" borderId="0" xfId="0" applyFill="1" applyBorder="1">
      <alignment vertical="center"/>
    </xf>
    <xf numFmtId="0" fontId="57" fillId="0" borderId="0" xfId="0" applyFont="1" applyFill="1">
      <alignment vertical="center"/>
    </xf>
    <xf numFmtId="0" fontId="30" fillId="0" borderId="0" xfId="0" applyFont="1" applyAlignment="1">
      <alignment vertical="center" shrinkToFit="1"/>
    </xf>
    <xf numFmtId="0" fontId="51" fillId="0" borderId="3" xfId="0" applyFont="1" applyBorder="1" applyAlignment="1" applyProtection="1">
      <alignment horizontal="center" vertical="center" shrinkToFit="1"/>
    </xf>
    <xf numFmtId="0" fontId="16" fillId="0" borderId="13" xfId="1" applyFont="1" applyBorder="1" applyAlignment="1" applyProtection="1">
      <alignment horizontal="distributed" vertical="center" indent="1"/>
    </xf>
    <xf numFmtId="5" fontId="23" fillId="0" borderId="29" xfId="1" applyNumberFormat="1" applyFont="1" applyBorder="1" applyAlignment="1" applyProtection="1">
      <alignment vertical="center"/>
    </xf>
    <xf numFmtId="5" fontId="23" fillId="0" borderId="81" xfId="1" applyNumberFormat="1" applyFont="1" applyBorder="1" applyAlignment="1" applyProtection="1">
      <alignment vertical="center"/>
    </xf>
    <xf numFmtId="0" fontId="13" fillId="0" borderId="0" xfId="1" applyFont="1" applyBorder="1" applyAlignment="1" applyProtection="1">
      <alignment horizontal="center" vertical="center"/>
    </xf>
    <xf numFmtId="0" fontId="16" fillId="0" borderId="53" xfId="1" applyFont="1" applyBorder="1" applyAlignment="1" applyProtection="1">
      <alignment horizontal="center" vertical="center"/>
    </xf>
    <xf numFmtId="0" fontId="27" fillId="0" borderId="83" xfId="0" applyFont="1" applyBorder="1" applyAlignment="1">
      <alignment horizontal="center" vertical="center" wrapText="1"/>
    </xf>
    <xf numFmtId="0" fontId="31" fillId="3" borderId="84" xfId="0" applyNumberFormat="1" applyFont="1" applyFill="1" applyBorder="1" applyAlignment="1">
      <alignment horizontal="center" vertical="center"/>
    </xf>
    <xf numFmtId="0" fontId="45" fillId="0" borderId="85" xfId="1" applyFont="1" applyBorder="1" applyAlignment="1" applyProtection="1">
      <alignment horizontal="center" vertical="center" shrinkToFit="1"/>
    </xf>
    <xf numFmtId="0" fontId="16" fillId="7" borderId="13" xfId="1" applyFont="1" applyFill="1" applyBorder="1" applyAlignment="1" applyProtection="1">
      <alignment horizontal="distributed" vertical="center" indent="2"/>
    </xf>
    <xf numFmtId="0" fontId="58" fillId="0" borderId="0" xfId="0" applyFont="1" applyFill="1" applyAlignment="1">
      <alignment horizontal="right" vertical="center"/>
    </xf>
    <xf numFmtId="0" fontId="32" fillId="0" borderId="0" xfId="1" applyFont="1" applyAlignment="1" applyProtection="1">
      <alignment horizontal="center" vertical="center"/>
    </xf>
    <xf numFmtId="176" fontId="27" fillId="0" borderId="0" xfId="0" applyNumberFormat="1" applyFont="1" applyAlignment="1">
      <alignment vertical="center"/>
    </xf>
    <xf numFmtId="0" fontId="27" fillId="0" borderId="3" xfId="0" applyFont="1" applyBorder="1" applyAlignment="1">
      <alignment horizontal="center" vertical="center" shrinkToFit="1"/>
    </xf>
    <xf numFmtId="0" fontId="23" fillId="0" borderId="86" xfId="1" applyNumberFormat="1" applyFont="1" applyBorder="1" applyAlignment="1" applyProtection="1">
      <alignment horizontal="center" vertical="center"/>
      <protection locked="0"/>
    </xf>
    <xf numFmtId="0" fontId="23" fillId="0" borderId="39" xfId="1" applyNumberFormat="1" applyFont="1" applyBorder="1" applyAlignment="1" applyProtection="1">
      <alignment vertical="center"/>
    </xf>
    <xf numFmtId="0" fontId="30" fillId="0" borderId="0" xfId="0" applyFont="1" applyAlignment="1">
      <alignment vertical="center"/>
    </xf>
    <xf numFmtId="0" fontId="23" fillId="0" borderId="82" xfId="1" applyNumberFormat="1" applyFont="1"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38" fillId="0" borderId="0" xfId="1" applyFont="1" applyAlignment="1" applyProtection="1">
      <alignment vertical="center"/>
    </xf>
    <xf numFmtId="0" fontId="29" fillId="0" borderId="0" xfId="0" applyFont="1">
      <alignment vertical="center"/>
    </xf>
    <xf numFmtId="0" fontId="18" fillId="0" borderId="0" xfId="0" applyFont="1">
      <alignment vertical="center"/>
    </xf>
    <xf numFmtId="0" fontId="12" fillId="0" borderId="73" xfId="1" applyFont="1" applyBorder="1" applyAlignment="1" applyProtection="1">
      <alignment horizontal="center" vertical="center" shrinkToFit="1"/>
    </xf>
    <xf numFmtId="0" fontId="12" fillId="0" borderId="77" xfId="1" applyFont="1" applyBorder="1" applyAlignment="1" applyProtection="1">
      <alignment horizontal="center" vertical="center" shrinkToFit="1"/>
    </xf>
    <xf numFmtId="0" fontId="27" fillId="0" borderId="35" xfId="0" applyFont="1" applyBorder="1" applyAlignment="1">
      <alignment horizontal="center" vertical="center"/>
    </xf>
    <xf numFmtId="0" fontId="38" fillId="3" borderId="36" xfId="0" applyFont="1" applyFill="1" applyBorder="1" applyAlignment="1">
      <alignment horizontal="center" vertical="center"/>
    </xf>
    <xf numFmtId="0" fontId="8" fillId="0" borderId="0" xfId="0" applyFont="1">
      <alignment vertical="center"/>
    </xf>
    <xf numFmtId="0" fontId="69" fillId="0" borderId="38" xfId="1" applyFont="1" applyBorder="1" applyAlignment="1" applyProtection="1">
      <alignment horizontal="distributed" vertical="center" indent="1"/>
    </xf>
    <xf numFmtId="0" fontId="69" fillId="0" borderId="80" xfId="1" applyFont="1" applyBorder="1" applyAlignment="1" applyProtection="1">
      <alignment horizontal="distributed" vertical="center" indent="1"/>
    </xf>
    <xf numFmtId="0" fontId="27" fillId="0" borderId="36" xfId="0" applyFont="1" applyBorder="1" applyAlignment="1" applyProtection="1">
      <alignment horizontal="center" vertical="center"/>
      <protection locked="0"/>
    </xf>
    <xf numFmtId="0" fontId="27" fillId="0" borderId="84" xfId="0" applyNumberFormat="1" applyFont="1" applyBorder="1" applyAlignment="1" applyProtection="1">
      <alignment horizontal="center" vertical="center" shrinkToFit="1"/>
    </xf>
    <xf numFmtId="0" fontId="0" fillId="0" borderId="0" xfId="0" applyAlignment="1">
      <alignment horizontal="center" vertical="center"/>
    </xf>
    <xf numFmtId="0" fontId="31" fillId="3" borderId="36" xfId="0" applyFont="1" applyFill="1" applyBorder="1" applyAlignment="1">
      <alignment horizontal="center" vertical="center"/>
    </xf>
    <xf numFmtId="0" fontId="27" fillId="0" borderId="36" xfId="0" applyFont="1" applyBorder="1" applyAlignment="1" applyProtection="1">
      <alignment horizontal="center" vertical="center" shrinkToFit="1"/>
      <protection locked="0"/>
    </xf>
    <xf numFmtId="0" fontId="27" fillId="2" borderId="35" xfId="0" applyFont="1" applyFill="1" applyBorder="1" applyAlignment="1">
      <alignment horizontal="center" vertical="center"/>
    </xf>
    <xf numFmtId="2" fontId="27" fillId="0" borderId="58" xfId="0" applyNumberFormat="1" applyFont="1" applyBorder="1" applyAlignment="1" applyProtection="1">
      <alignment horizontal="center" vertical="center"/>
      <protection locked="0"/>
    </xf>
    <xf numFmtId="0" fontId="27" fillId="0" borderId="31" xfId="0" applyFont="1" applyBorder="1" applyAlignment="1">
      <alignment horizontal="center" vertical="center"/>
    </xf>
    <xf numFmtId="2" fontId="27" fillId="0" borderId="19" xfId="0" applyNumberFormat="1" applyFont="1" applyBorder="1" applyAlignment="1" applyProtection="1">
      <alignment horizontal="center" vertical="center"/>
      <protection locked="0"/>
    </xf>
    <xf numFmtId="0" fontId="27" fillId="0" borderId="7" xfId="0" applyNumberFormat="1" applyFont="1" applyBorder="1" applyAlignment="1" applyProtection="1">
      <alignment horizontal="center" vertical="center"/>
      <protection locked="0"/>
    </xf>
    <xf numFmtId="0" fontId="27" fillId="0" borderId="36" xfId="0" applyFont="1" applyBorder="1" applyAlignment="1">
      <alignment horizontal="center" vertical="center"/>
    </xf>
    <xf numFmtId="0" fontId="27" fillId="0" borderId="6" xfId="0" applyFont="1" applyBorder="1" applyAlignment="1" applyProtection="1">
      <alignment horizontal="center" vertical="center"/>
      <protection locked="0"/>
    </xf>
    <xf numFmtId="0" fontId="27" fillId="0" borderId="28" xfId="0" applyFont="1" applyBorder="1" applyAlignment="1" applyProtection="1">
      <alignment horizontal="center" vertical="center"/>
      <protection locked="0"/>
    </xf>
    <xf numFmtId="0" fontId="23" fillId="0" borderId="21" xfId="1" applyNumberFormat="1" applyFont="1" applyBorder="1" applyAlignment="1" applyProtection="1">
      <alignment vertical="center"/>
    </xf>
    <xf numFmtId="0" fontId="0" fillId="5" borderId="4" xfId="0" applyFill="1" applyBorder="1" applyAlignment="1">
      <alignment vertical="center" textRotation="255"/>
    </xf>
    <xf numFmtId="0" fontId="0" fillId="5" borderId="1" xfId="0" applyFill="1" applyBorder="1">
      <alignment vertical="center"/>
    </xf>
    <xf numFmtId="0" fontId="0" fillId="5" borderId="89" xfId="0" applyFill="1" applyBorder="1">
      <alignment vertical="center"/>
    </xf>
    <xf numFmtId="0" fontId="0" fillId="0" borderId="51" xfId="0" applyBorder="1">
      <alignment vertical="center"/>
    </xf>
    <xf numFmtId="0" fontId="0" fillId="0" borderId="52" xfId="0" applyBorder="1">
      <alignment vertical="center"/>
    </xf>
    <xf numFmtId="0" fontId="27" fillId="0" borderId="51" xfId="0" applyFont="1" applyBorder="1" applyAlignment="1">
      <alignment horizontal="center" vertical="center"/>
    </xf>
    <xf numFmtId="0" fontId="27" fillId="0" borderId="8" xfId="0" applyFont="1" applyBorder="1" applyAlignment="1">
      <alignment horizontal="center" vertical="center"/>
    </xf>
    <xf numFmtId="0" fontId="27" fillId="0" borderId="90" xfId="0" applyFont="1" applyBorder="1" applyAlignment="1" applyProtection="1">
      <alignment horizontal="center" vertical="center"/>
      <protection locked="0"/>
    </xf>
    <xf numFmtId="0" fontId="27" fillId="0" borderId="26" xfId="0" applyFont="1" applyBorder="1" applyAlignment="1" applyProtection="1">
      <alignment horizontal="center" vertical="center" shrinkToFit="1"/>
      <protection locked="0"/>
    </xf>
    <xf numFmtId="0" fontId="27" fillId="0" borderId="91" xfId="0" applyNumberFormat="1" applyFont="1" applyBorder="1" applyAlignment="1" applyProtection="1">
      <alignment horizontal="center" vertical="center" shrinkToFit="1"/>
    </xf>
    <xf numFmtId="0" fontId="27" fillId="0" borderId="9" xfId="0" applyFont="1" applyBorder="1" applyAlignment="1" applyProtection="1">
      <alignment horizontal="center" vertical="center" shrinkToFit="1"/>
      <protection locked="0"/>
    </xf>
    <xf numFmtId="0" fontId="27" fillId="0" borderId="8" xfId="0" applyFont="1" applyBorder="1" applyAlignment="1" applyProtection="1">
      <alignment horizontal="center" vertical="center" shrinkToFit="1"/>
      <protection locked="0"/>
    </xf>
    <xf numFmtId="0" fontId="27" fillId="0" borderId="90" xfId="0" applyFont="1" applyBorder="1" applyAlignment="1" applyProtection="1">
      <alignment horizontal="center" vertical="center" shrinkToFit="1"/>
      <protection locked="0"/>
    </xf>
    <xf numFmtId="2" fontId="27" fillId="0" borderId="9" xfId="0" applyNumberFormat="1" applyFont="1" applyBorder="1" applyAlignment="1" applyProtection="1">
      <alignment horizontal="center" vertical="center" shrinkToFit="1"/>
      <protection locked="0"/>
    </xf>
    <xf numFmtId="0" fontId="27" fillId="0" borderId="0" xfId="0" applyFont="1" applyBorder="1" applyAlignment="1">
      <alignment vertical="center"/>
    </xf>
    <xf numFmtId="0" fontId="27" fillId="0" borderId="51" xfId="0" applyFont="1" applyBorder="1" applyAlignment="1">
      <alignment horizontal="right" vertical="center"/>
    </xf>
    <xf numFmtId="0" fontId="28" fillId="0" borderId="51" xfId="0" applyFont="1" applyBorder="1" applyAlignment="1">
      <alignment horizontal="center" vertical="center"/>
    </xf>
    <xf numFmtId="0" fontId="27" fillId="0" borderId="51" xfId="0" applyFont="1" applyBorder="1" applyAlignment="1">
      <alignment vertical="center"/>
    </xf>
    <xf numFmtId="0" fontId="71" fillId="5" borderId="0" xfId="0" applyFont="1" applyFill="1" applyAlignment="1">
      <alignment vertical="center"/>
    </xf>
    <xf numFmtId="0" fontId="72" fillId="0" borderId="0" xfId="0" applyFont="1">
      <alignment vertical="center"/>
    </xf>
    <xf numFmtId="0" fontId="27" fillId="5" borderId="0" xfId="0" applyFont="1" applyFill="1" applyBorder="1" applyAlignment="1">
      <alignment horizontal="left" vertical="center"/>
    </xf>
    <xf numFmtId="0" fontId="27" fillId="5" borderId="0" xfId="0" applyFont="1" applyFill="1" applyBorder="1" applyAlignment="1" applyProtection="1">
      <alignment horizontal="center" vertical="center"/>
    </xf>
    <xf numFmtId="0" fontId="0" fillId="5" borderId="0" xfId="0" applyFill="1" applyProtection="1">
      <alignment vertical="center"/>
    </xf>
    <xf numFmtId="0" fontId="28" fillId="5" borderId="0" xfId="0" applyFont="1" applyFill="1" applyBorder="1" applyAlignment="1" applyProtection="1">
      <alignment vertical="center"/>
    </xf>
    <xf numFmtId="0" fontId="27" fillId="0" borderId="36" xfId="0" applyNumberFormat="1" applyFont="1" applyBorder="1" applyAlignment="1" applyProtection="1">
      <alignment horizontal="center" vertical="center"/>
      <protection locked="0"/>
    </xf>
    <xf numFmtId="49" fontId="27" fillId="5" borderId="47" xfId="0" applyNumberFormat="1" applyFont="1" applyFill="1" applyBorder="1" applyAlignment="1">
      <alignment horizontal="right" vertical="center"/>
    </xf>
    <xf numFmtId="0" fontId="79" fillId="0" borderId="0" xfId="2" applyFont="1" applyAlignment="1">
      <alignment vertical="center"/>
    </xf>
    <xf numFmtId="0" fontId="80" fillId="0" borderId="0" xfId="2" applyFont="1" applyAlignment="1">
      <alignment vertical="center"/>
    </xf>
    <xf numFmtId="0" fontId="80" fillId="0" borderId="0" xfId="2" applyFont="1">
      <alignment vertical="center"/>
    </xf>
    <xf numFmtId="0" fontId="79" fillId="0" borderId="0" xfId="2" applyFont="1">
      <alignment vertical="center"/>
    </xf>
    <xf numFmtId="0" fontId="80" fillId="0" borderId="0" xfId="2" applyFont="1" applyAlignment="1">
      <alignment horizontal="left" vertical="center" indent="1"/>
    </xf>
    <xf numFmtId="0" fontId="80" fillId="0" borderId="0" xfId="2" applyFont="1" applyAlignment="1">
      <alignment horizontal="justify" vertical="center"/>
    </xf>
    <xf numFmtId="0" fontId="81" fillId="0" borderId="0" xfId="2" applyFont="1">
      <alignment vertical="center"/>
    </xf>
    <xf numFmtId="14" fontId="80" fillId="0" borderId="0" xfId="2" applyNumberFormat="1" applyFont="1">
      <alignment vertical="center"/>
    </xf>
    <xf numFmtId="0" fontId="57" fillId="0" borderId="0" xfId="2" applyFont="1">
      <alignment vertical="center"/>
    </xf>
    <xf numFmtId="0" fontId="15" fillId="0" borderId="0" xfId="2" applyFont="1">
      <alignment vertical="center"/>
    </xf>
    <xf numFmtId="0" fontId="86" fillId="0" borderId="0" xfId="2" applyFont="1">
      <alignment vertical="center"/>
    </xf>
    <xf numFmtId="0" fontId="87" fillId="0" borderId="0" xfId="2" applyFont="1">
      <alignment vertical="center"/>
    </xf>
    <xf numFmtId="0" fontId="27" fillId="0" borderId="14" xfId="0" applyFont="1" applyBorder="1" applyAlignment="1" applyProtection="1">
      <alignment vertical="center"/>
      <protection locked="0"/>
    </xf>
    <xf numFmtId="0" fontId="27" fillId="0" borderId="33" xfId="0" applyFont="1" applyBorder="1" applyAlignment="1" applyProtection="1">
      <alignment vertical="center"/>
      <protection locked="0"/>
    </xf>
    <xf numFmtId="0" fontId="27" fillId="0" borderId="56" xfId="0" applyFont="1" applyBorder="1" applyAlignment="1" applyProtection="1">
      <alignment vertical="center"/>
      <protection locked="0"/>
    </xf>
    <xf numFmtId="0" fontId="27" fillId="0" borderId="67" xfId="0" applyFont="1" applyBorder="1" applyAlignment="1" applyProtection="1">
      <alignment vertical="center"/>
      <protection locked="0"/>
    </xf>
    <xf numFmtId="0" fontId="3" fillId="0" borderId="0" xfId="4" applyAlignment="1"/>
    <xf numFmtId="0" fontId="3" fillId="0" borderId="0" xfId="4" applyFont="1" applyAlignment="1"/>
    <xf numFmtId="0" fontId="3" fillId="0" borderId="0" xfId="4">
      <alignment vertical="center"/>
    </xf>
    <xf numFmtId="0" fontId="3" fillId="0" borderId="0" xfId="4" applyFont="1">
      <alignment vertical="center"/>
    </xf>
    <xf numFmtId="0" fontId="90" fillId="0" borderId="0" xfId="0" applyFont="1" applyBorder="1">
      <alignment vertical="center"/>
    </xf>
    <xf numFmtId="0" fontId="27" fillId="0" borderId="97" xfId="0" applyFont="1" applyBorder="1" applyAlignment="1">
      <alignment horizontal="center" vertical="center"/>
    </xf>
    <xf numFmtId="0" fontId="27" fillId="0" borderId="96" xfId="0" applyFont="1" applyBorder="1" applyAlignment="1">
      <alignment horizontal="center" vertical="center"/>
    </xf>
    <xf numFmtId="0" fontId="80" fillId="0" borderId="0" xfId="2" applyFont="1" applyAlignment="1">
      <alignment vertical="center" wrapText="1"/>
    </xf>
    <xf numFmtId="0" fontId="27" fillId="0" borderId="36" xfId="0" applyFont="1" applyBorder="1" applyAlignment="1">
      <alignment horizontal="center" vertical="center"/>
    </xf>
    <xf numFmtId="0" fontId="92" fillId="0" borderId="0" xfId="2" applyFont="1" applyAlignment="1">
      <alignment vertical="center" wrapText="1"/>
    </xf>
    <xf numFmtId="0" fontId="92" fillId="0" borderId="2" xfId="2" applyFont="1" applyBorder="1" applyAlignment="1">
      <alignment vertical="center" wrapText="1"/>
    </xf>
    <xf numFmtId="49" fontId="80" fillId="0" borderId="0" xfId="2" applyNumberFormat="1" applyFont="1" applyAlignment="1">
      <alignment vertical="center"/>
    </xf>
    <xf numFmtId="0" fontId="80" fillId="0" borderId="0" xfId="2" applyFont="1" applyAlignment="1">
      <alignment horizontal="left" vertical="center"/>
    </xf>
    <xf numFmtId="0" fontId="79" fillId="0" borderId="0" xfId="2" applyFont="1" applyAlignment="1">
      <alignment horizontal="left" vertical="center" indent="1"/>
    </xf>
    <xf numFmtId="0" fontId="81" fillId="0" borderId="0" xfId="2" applyFont="1" applyAlignment="1">
      <alignment vertical="center" wrapText="1"/>
    </xf>
    <xf numFmtId="0" fontId="95" fillId="0" borderId="0" xfId="2" applyFont="1">
      <alignment vertical="center"/>
    </xf>
    <xf numFmtId="0" fontId="96" fillId="0" borderId="0" xfId="2" applyFont="1">
      <alignment vertical="center"/>
    </xf>
    <xf numFmtId="179" fontId="81" fillId="0" borderId="0" xfId="2" applyNumberFormat="1" applyFont="1" applyAlignment="1">
      <alignment vertical="center"/>
    </xf>
    <xf numFmtId="0" fontId="15" fillId="0" borderId="0" xfId="2" applyFont="1" applyAlignment="1">
      <alignment vertical="top"/>
    </xf>
    <xf numFmtId="0" fontId="27" fillId="2" borderId="98" xfId="0" applyFont="1" applyFill="1" applyBorder="1" applyAlignment="1" applyProtection="1">
      <alignment horizontal="center" vertical="center"/>
    </xf>
    <xf numFmtId="0" fontId="31" fillId="3" borderId="99" xfId="0" applyFont="1" applyFill="1" applyBorder="1" applyAlignment="1" applyProtection="1">
      <alignment horizontal="center" vertical="center"/>
    </xf>
    <xf numFmtId="2" fontId="27" fillId="2" borderId="99" xfId="0" applyNumberFormat="1" applyFont="1" applyFill="1" applyBorder="1" applyAlignment="1" applyProtection="1">
      <alignment horizontal="center" vertical="center" shrinkToFit="1"/>
    </xf>
    <xf numFmtId="2" fontId="27" fillId="2" borderId="100" xfId="0" applyNumberFormat="1" applyFont="1" applyFill="1" applyBorder="1" applyAlignment="1" applyProtection="1">
      <alignment horizontal="center" vertical="center" shrinkToFit="1"/>
    </xf>
    <xf numFmtId="0" fontId="2" fillId="0" borderId="0" xfId="5">
      <alignment vertical="center"/>
    </xf>
    <xf numFmtId="0" fontId="2" fillId="0" borderId="0" xfId="5" applyNumberFormat="1">
      <alignment vertical="center"/>
    </xf>
    <xf numFmtId="0" fontId="2" fillId="0" borderId="0" xfId="5" applyFont="1">
      <alignment vertical="center"/>
    </xf>
    <xf numFmtId="0" fontId="27" fillId="0" borderId="33" xfId="0" applyFont="1" applyBorder="1" applyAlignment="1">
      <alignment horizontal="center" vertical="center"/>
    </xf>
    <xf numFmtId="2" fontId="27" fillId="0" borderId="33" xfId="0" applyNumberFormat="1" applyFont="1" applyBorder="1" applyAlignment="1" applyProtection="1">
      <alignment horizontal="center" vertical="center"/>
      <protection locked="0"/>
    </xf>
    <xf numFmtId="2" fontId="27" fillId="0" borderId="67" xfId="0" applyNumberFormat="1" applyFont="1" applyBorder="1" applyAlignment="1" applyProtection="1">
      <alignment horizontal="center" vertical="center"/>
      <protection locked="0"/>
    </xf>
    <xf numFmtId="0" fontId="80" fillId="0" borderId="0" xfId="2" applyFont="1" applyAlignment="1">
      <alignment vertical="center" wrapText="1"/>
    </xf>
    <xf numFmtId="0" fontId="80" fillId="0" borderId="0" xfId="2" applyFont="1" applyAlignment="1">
      <alignment horizontal="left" vertical="top" wrapText="1"/>
    </xf>
    <xf numFmtId="0" fontId="8" fillId="0" borderId="0" xfId="2" applyFont="1" applyAlignment="1">
      <alignment horizontal="center" vertical="center" wrapText="1"/>
    </xf>
    <xf numFmtId="0" fontId="14" fillId="0" borderId="0" xfId="2" applyFont="1" applyAlignment="1">
      <alignment vertical="center" wrapText="1"/>
    </xf>
    <xf numFmtId="0" fontId="80" fillId="0" borderId="0" xfId="2" applyFont="1" applyAlignment="1">
      <alignment vertical="top" wrapText="1"/>
    </xf>
    <xf numFmtId="0" fontId="81" fillId="0" borderId="0" xfId="2" applyFont="1" applyAlignment="1">
      <alignment vertical="center" wrapText="1"/>
    </xf>
    <xf numFmtId="0" fontId="80" fillId="0" borderId="0" xfId="2" applyFont="1" applyAlignment="1">
      <alignment vertical="center"/>
    </xf>
    <xf numFmtId="180" fontId="81" fillId="0" borderId="0" xfId="2" applyNumberFormat="1" applyFont="1" applyAlignment="1">
      <alignment horizontal="center" vertical="center"/>
    </xf>
    <xf numFmtId="181" fontId="81" fillId="0" borderId="0" xfId="2" applyNumberFormat="1" applyFont="1" applyAlignment="1">
      <alignment horizontal="left" vertical="center"/>
    </xf>
    <xf numFmtId="0" fontId="80" fillId="0" borderId="14" xfId="2" applyFont="1" applyBorder="1" applyAlignment="1">
      <alignment horizontal="center" vertical="center" wrapText="1"/>
    </xf>
    <xf numFmtId="0" fontId="80" fillId="0" borderId="19" xfId="2" applyFont="1" applyBorder="1" applyAlignment="1">
      <alignment horizontal="center" vertical="center" wrapText="1"/>
    </xf>
    <xf numFmtId="0" fontId="80" fillId="0" borderId="36" xfId="2" applyFont="1" applyBorder="1" applyAlignment="1">
      <alignment horizontal="center" vertical="center" wrapText="1"/>
    </xf>
    <xf numFmtId="0" fontId="93" fillId="0" borderId="0" xfId="2" applyFont="1" applyAlignment="1">
      <alignment horizontal="center" vertical="center"/>
    </xf>
    <xf numFmtId="182" fontId="65" fillId="0" borderId="0" xfId="2" applyNumberFormat="1" applyFont="1" applyAlignment="1">
      <alignment horizontal="center" vertical="center"/>
    </xf>
    <xf numFmtId="0" fontId="80" fillId="0" borderId="0" xfId="2" applyFont="1" applyAlignment="1">
      <alignment horizontal="center" vertical="center"/>
    </xf>
    <xf numFmtId="0" fontId="68" fillId="0" borderId="0" xfId="0" applyFont="1">
      <alignment vertical="center"/>
    </xf>
    <xf numFmtId="0" fontId="36" fillId="5" borderId="0" xfId="0" applyFont="1" applyFill="1" applyAlignment="1">
      <alignment horizontal="center" vertical="center"/>
    </xf>
    <xf numFmtId="0" fontId="55" fillId="3" borderId="69" xfId="0" applyFont="1" applyFill="1" applyBorder="1" applyAlignment="1">
      <alignment horizontal="center" vertical="center" shrinkToFit="1"/>
    </xf>
    <xf numFmtId="0" fontId="55" fillId="3" borderId="71" xfId="0" applyFont="1" applyFill="1" applyBorder="1" applyAlignment="1">
      <alignment horizontal="center" vertical="center" shrinkToFit="1"/>
    </xf>
    <xf numFmtId="179" fontId="77" fillId="3" borderId="70" xfId="0" applyNumberFormat="1" applyFont="1" applyFill="1" applyBorder="1" applyAlignment="1">
      <alignment horizontal="center" vertical="center"/>
    </xf>
    <xf numFmtId="179" fontId="77" fillId="3" borderId="71" xfId="0" applyNumberFormat="1" applyFont="1" applyFill="1" applyBorder="1" applyAlignment="1">
      <alignment horizontal="center" vertical="center"/>
    </xf>
    <xf numFmtId="0" fontId="41" fillId="0" borderId="19" xfId="0" applyFont="1" applyBorder="1" applyAlignment="1">
      <alignment horizontal="center" vertical="center" shrinkToFit="1"/>
    </xf>
    <xf numFmtId="0" fontId="44" fillId="0" borderId="59" xfId="0" applyFont="1" applyFill="1" applyBorder="1" applyAlignment="1">
      <alignment horizontal="center" vertical="center" shrinkToFit="1"/>
    </xf>
    <xf numFmtId="0" fontId="44" fillId="0" borderId="60" xfId="0" applyFont="1" applyFill="1" applyBorder="1" applyAlignment="1">
      <alignment horizontal="center" vertical="center" shrinkToFit="1"/>
    </xf>
    <xf numFmtId="0" fontId="44" fillId="0" borderId="61" xfId="0" applyFont="1" applyFill="1" applyBorder="1" applyAlignment="1">
      <alignment horizontal="center" vertical="center" shrinkToFit="1"/>
    </xf>
    <xf numFmtId="0" fontId="44" fillId="0" borderId="62"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0" fontId="44" fillId="0" borderId="63" xfId="0" applyFont="1" applyFill="1" applyBorder="1" applyAlignment="1">
      <alignment horizontal="center" vertical="center" shrinkToFit="1"/>
    </xf>
    <xf numFmtId="0" fontId="44" fillId="0" borderId="64" xfId="0" applyFont="1" applyFill="1" applyBorder="1" applyAlignment="1">
      <alignment horizontal="center" vertical="center" shrinkToFit="1"/>
    </xf>
    <xf numFmtId="0" fontId="44" fillId="0" borderId="65" xfId="0" applyFont="1" applyFill="1" applyBorder="1" applyAlignment="1">
      <alignment horizontal="center" vertical="center" shrinkToFit="1"/>
    </xf>
    <xf numFmtId="0" fontId="44" fillId="0" borderId="66" xfId="0" applyFont="1" applyFill="1" applyBorder="1" applyAlignment="1">
      <alignment horizontal="center" vertical="center" shrinkToFit="1"/>
    </xf>
    <xf numFmtId="0" fontId="41" fillId="0" borderId="1" xfId="0" applyFont="1" applyBorder="1" applyAlignment="1">
      <alignment horizontal="center" vertical="center" shrinkToFit="1"/>
    </xf>
    <xf numFmtId="0" fontId="27" fillId="8" borderId="38" xfId="0" applyFont="1" applyFill="1" applyBorder="1" applyAlignment="1">
      <alignment horizontal="center" vertical="center"/>
    </xf>
    <xf numFmtId="0" fontId="27" fillId="8" borderId="50" xfId="0" applyFont="1" applyFill="1" applyBorder="1" applyAlignment="1">
      <alignment horizontal="center" vertical="center"/>
    </xf>
    <xf numFmtId="177" fontId="65" fillId="8" borderId="50" xfId="0" applyNumberFormat="1" applyFont="1" applyFill="1" applyBorder="1" applyAlignment="1">
      <alignment horizontal="center" vertical="center"/>
    </xf>
    <xf numFmtId="177" fontId="65" fillId="8" borderId="39" xfId="0" applyNumberFormat="1" applyFont="1" applyFill="1" applyBorder="1" applyAlignment="1">
      <alignment horizontal="center" vertical="center"/>
    </xf>
    <xf numFmtId="0" fontId="36" fillId="0" borderId="0" xfId="0" applyFont="1" applyBorder="1" applyAlignment="1">
      <alignment horizontal="center" vertical="center"/>
    </xf>
    <xf numFmtId="178" fontId="60" fillId="0" borderId="19" xfId="0" applyNumberFormat="1" applyFont="1" applyBorder="1" applyAlignment="1">
      <alignment horizontal="center" vertical="center"/>
    </xf>
    <xf numFmtId="0" fontId="27" fillId="0" borderId="3" xfId="0" applyFont="1" applyBorder="1" applyAlignment="1">
      <alignment horizontal="distributed" vertical="center" indent="1"/>
    </xf>
    <xf numFmtId="0" fontId="27" fillId="0" borderId="14" xfId="0" applyFont="1" applyBorder="1" applyAlignment="1">
      <alignment horizontal="distributed" vertical="center" indent="1"/>
    </xf>
    <xf numFmtId="0" fontId="30" fillId="5" borderId="27" xfId="0" applyFont="1" applyFill="1" applyBorder="1" applyAlignment="1" applyProtection="1">
      <alignment horizontal="center" vertical="center"/>
      <protection locked="0"/>
    </xf>
    <xf numFmtId="0" fontId="30" fillId="5" borderId="20" xfId="0" applyFont="1" applyFill="1" applyBorder="1" applyAlignment="1" applyProtection="1">
      <alignment horizontal="center" vertical="center"/>
      <protection locked="0"/>
    </xf>
    <xf numFmtId="0" fontId="30" fillId="5" borderId="24" xfId="0" applyFont="1" applyFill="1" applyBorder="1" applyAlignment="1" applyProtection="1">
      <alignment horizontal="center" vertical="center"/>
      <protection locked="0"/>
    </xf>
    <xf numFmtId="0" fontId="29" fillId="0" borderId="54" xfId="0" applyFont="1" applyFill="1" applyBorder="1" applyAlignment="1">
      <alignment vertical="center"/>
    </xf>
    <xf numFmtId="0" fontId="29" fillId="0" borderId="0" xfId="0" applyFont="1" applyFill="1" applyBorder="1" applyAlignment="1">
      <alignment vertical="center"/>
    </xf>
    <xf numFmtId="0" fontId="27" fillId="7" borderId="10" xfId="0" applyFont="1" applyFill="1" applyBorder="1" applyAlignment="1">
      <alignment horizontal="center" vertical="center"/>
    </xf>
    <xf numFmtId="0" fontId="27" fillId="7" borderId="95" xfId="0" applyFont="1" applyFill="1" applyBorder="1" applyAlignment="1">
      <alignment horizontal="center" vertical="center"/>
    </xf>
    <xf numFmtId="0" fontId="27" fillId="7" borderId="15" xfId="0" applyFont="1" applyFill="1" applyBorder="1" applyAlignment="1">
      <alignment horizontal="center" vertical="center"/>
    </xf>
    <xf numFmtId="0" fontId="30" fillId="8" borderId="11" xfId="0" applyFont="1" applyFill="1" applyBorder="1" applyAlignment="1" applyProtection="1">
      <alignment horizontal="center" vertical="center" shrinkToFit="1"/>
      <protection locked="0"/>
    </xf>
    <xf numFmtId="0" fontId="30" fillId="8" borderId="19" xfId="0" applyFont="1" applyFill="1" applyBorder="1" applyAlignment="1" applyProtection="1">
      <alignment horizontal="center" vertical="center" shrinkToFit="1"/>
      <protection locked="0"/>
    </xf>
    <xf numFmtId="0" fontId="30" fillId="8" borderId="33" xfId="0" applyFont="1" applyFill="1" applyBorder="1" applyAlignment="1" applyProtection="1">
      <alignment horizontal="center" vertical="center" shrinkToFit="1"/>
      <protection locked="0"/>
    </xf>
    <xf numFmtId="0" fontId="30" fillId="8" borderId="6" xfId="0" applyFont="1" applyFill="1" applyBorder="1" applyAlignment="1" applyProtection="1">
      <alignment horizontal="center" vertical="center"/>
      <protection locked="0"/>
    </xf>
    <xf numFmtId="0" fontId="30" fillId="8" borderId="3" xfId="0" applyFont="1" applyFill="1" applyBorder="1" applyAlignment="1" applyProtection="1">
      <alignment horizontal="center" vertical="center"/>
      <protection locked="0"/>
    </xf>
    <xf numFmtId="0" fontId="30" fillId="8" borderId="7"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30" fillId="0" borderId="7" xfId="0" applyFont="1" applyFill="1" applyBorder="1" applyAlignment="1" applyProtection="1">
      <alignment horizontal="center" vertical="center"/>
      <protection locked="0"/>
    </xf>
    <xf numFmtId="0" fontId="67" fillId="0" borderId="0" xfId="0" applyFont="1" applyAlignment="1">
      <alignment vertical="center"/>
    </xf>
    <xf numFmtId="0" fontId="27" fillId="0" borderId="85" xfId="0" applyFont="1" applyBorder="1" applyAlignment="1">
      <alignment horizontal="distributed" vertical="center" indent="1"/>
    </xf>
    <xf numFmtId="0" fontId="27" fillId="0" borderId="86" xfId="0" applyFont="1" applyBorder="1" applyAlignment="1">
      <alignment horizontal="distributed" vertical="center" indent="1"/>
    </xf>
    <xf numFmtId="0" fontId="27" fillId="0" borderId="38" xfId="0" applyFont="1" applyBorder="1" applyAlignment="1" applyProtection="1">
      <alignment horizontal="center" vertical="center"/>
      <protection locked="0"/>
    </xf>
    <xf numFmtId="0" fontId="27" fillId="0" borderId="50" xfId="0" applyFont="1" applyBorder="1" applyAlignment="1" applyProtection="1">
      <alignment horizontal="center" vertical="center"/>
      <protection locked="0"/>
    </xf>
    <xf numFmtId="0" fontId="27" fillId="0" borderId="39" xfId="0" applyFont="1" applyBorder="1" applyAlignment="1" applyProtection="1">
      <alignment horizontal="center" vertical="center"/>
      <protection locked="0"/>
    </xf>
    <xf numFmtId="0" fontId="42" fillId="0" borderId="54" xfId="0" applyFont="1" applyBorder="1" applyAlignment="1">
      <alignment vertical="center"/>
    </xf>
    <xf numFmtId="0" fontId="42" fillId="0" borderId="0" xfId="0" applyFont="1" applyAlignment="1">
      <alignment vertical="center"/>
    </xf>
    <xf numFmtId="0" fontId="27" fillId="0" borderId="23" xfId="0" applyFont="1" applyBorder="1" applyAlignment="1">
      <alignment horizontal="distributed" vertical="center" indent="1"/>
    </xf>
    <xf numFmtId="0" fontId="27" fillId="0" borderId="94" xfId="0" applyFont="1" applyBorder="1" applyAlignment="1">
      <alignment horizontal="distributed" vertical="center" indent="1"/>
    </xf>
    <xf numFmtId="0" fontId="30" fillId="8" borderId="4" xfId="0" applyFont="1" applyFill="1" applyBorder="1" applyAlignment="1" applyProtection="1">
      <alignment horizontal="center" vertical="center"/>
      <protection locked="0"/>
    </xf>
    <xf numFmtId="0" fontId="30" fillId="8" borderId="23" xfId="0" applyFont="1" applyFill="1" applyBorder="1" applyAlignment="1" applyProtection="1">
      <alignment horizontal="center" vertical="center"/>
      <protection locked="0"/>
    </xf>
    <xf numFmtId="0" fontId="30" fillId="8" borderId="5" xfId="0" applyFont="1" applyFill="1" applyBorder="1" applyAlignment="1" applyProtection="1">
      <alignment horizontal="center" vertical="center"/>
      <protection locked="0"/>
    </xf>
    <xf numFmtId="0" fontId="50" fillId="0" borderId="54" xfId="0" applyFont="1" applyBorder="1" applyAlignment="1">
      <alignment horizontal="left" vertical="center" wrapText="1"/>
    </xf>
    <xf numFmtId="0" fontId="50" fillId="0" borderId="0" xfId="0" applyFont="1" applyBorder="1" applyAlignment="1">
      <alignment horizontal="left" vertical="center" wrapText="1"/>
    </xf>
    <xf numFmtId="0" fontId="27" fillId="0" borderId="12" xfId="0" applyFont="1" applyBorder="1" applyAlignment="1">
      <alignment horizontal="center" vertical="center"/>
    </xf>
    <xf numFmtId="0" fontId="27" fillId="0" borderId="55" xfId="0" applyFont="1" applyBorder="1" applyAlignment="1">
      <alignment horizontal="center" vertical="center"/>
    </xf>
    <xf numFmtId="0" fontId="30" fillId="0" borderId="28"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27" fillId="0" borderId="3" xfId="0" applyFont="1" applyBorder="1" applyAlignment="1">
      <alignment vertical="center" shrinkToFit="1"/>
    </xf>
    <xf numFmtId="0" fontId="27" fillId="0" borderId="14" xfId="0" applyFont="1" applyBorder="1" applyAlignment="1">
      <alignment vertical="center" shrinkToFit="1"/>
    </xf>
    <xf numFmtId="0" fontId="89" fillId="9" borderId="38" xfId="1" applyFont="1" applyFill="1" applyBorder="1" applyAlignment="1" applyProtection="1">
      <alignment horizontal="center" vertical="center"/>
    </xf>
    <xf numFmtId="0" fontId="89" fillId="9" borderId="78" xfId="1" applyFont="1" applyFill="1" applyBorder="1" applyAlignment="1" applyProtection="1">
      <alignment horizontal="center" vertical="center"/>
    </xf>
    <xf numFmtId="0" fontId="61" fillId="7" borderId="38" xfId="0" applyFont="1" applyFill="1" applyBorder="1" applyAlignment="1" applyProtection="1">
      <alignment horizontal="center" vertical="center"/>
    </xf>
    <xf numFmtId="0" fontId="61" fillId="7" borderId="50" xfId="0" applyFont="1" applyFill="1" applyBorder="1" applyAlignment="1" applyProtection="1">
      <alignment horizontal="center" vertical="center"/>
    </xf>
    <xf numFmtId="0" fontId="61" fillId="7" borderId="39" xfId="0" applyFont="1" applyFill="1" applyBorder="1" applyAlignment="1" applyProtection="1">
      <alignment horizontal="center" vertical="center"/>
    </xf>
    <xf numFmtId="0" fontId="27" fillId="0" borderId="11" xfId="0" applyFont="1" applyBorder="1" applyAlignment="1">
      <alignment horizontal="center" vertical="center"/>
    </xf>
    <xf numFmtId="0" fontId="27" fillId="0" borderId="36" xfId="0" applyFont="1" applyBorder="1" applyAlignment="1">
      <alignment horizontal="center" vertical="center"/>
    </xf>
    <xf numFmtId="0" fontId="27" fillId="0" borderId="11" xfId="0" applyFont="1" applyBorder="1" applyAlignment="1" applyProtection="1">
      <alignment horizontal="center" vertical="center" shrinkToFit="1"/>
      <protection locked="0"/>
    </xf>
    <xf numFmtId="0" fontId="27" fillId="0" borderId="33" xfId="0" applyFont="1" applyBorder="1" applyAlignment="1" applyProtection="1">
      <alignment horizontal="center" vertical="center" shrinkToFit="1"/>
      <protection locked="0"/>
    </xf>
    <xf numFmtId="0" fontId="27" fillId="0" borderId="92" xfId="0" applyFont="1" applyBorder="1" applyAlignment="1" applyProtection="1">
      <alignment horizontal="center" vertical="center" shrinkToFit="1"/>
      <protection locked="0"/>
    </xf>
    <xf numFmtId="0" fontId="27" fillId="0" borderId="93" xfId="0" applyFont="1" applyBorder="1" applyAlignment="1" applyProtection="1">
      <alignment horizontal="center" vertical="center" shrinkToFit="1"/>
      <protection locked="0"/>
    </xf>
    <xf numFmtId="2" fontId="27" fillId="2" borderId="11" xfId="0" applyNumberFormat="1" applyFont="1" applyFill="1" applyBorder="1" applyAlignment="1" applyProtection="1">
      <alignment horizontal="center" vertical="center" shrinkToFit="1"/>
      <protection locked="0"/>
    </xf>
    <xf numFmtId="2" fontId="27" fillId="2" borderId="33" xfId="0" applyNumberFormat="1" applyFont="1" applyFill="1" applyBorder="1" applyAlignment="1" applyProtection="1">
      <alignment horizontal="center" vertical="center" shrinkToFit="1"/>
      <protection locked="0"/>
    </xf>
    <xf numFmtId="2" fontId="27" fillId="2" borderId="92" xfId="0" applyNumberFormat="1" applyFont="1" applyFill="1" applyBorder="1" applyAlignment="1" applyProtection="1">
      <alignment horizontal="center" vertical="center" shrinkToFit="1"/>
      <protection locked="0"/>
    </xf>
    <xf numFmtId="2" fontId="27" fillId="2" borderId="93" xfId="0" applyNumberFormat="1" applyFont="1" applyFill="1" applyBorder="1" applyAlignment="1" applyProtection="1">
      <alignment horizontal="center" vertical="center" shrinkToFit="1"/>
      <protection locked="0"/>
    </xf>
    <xf numFmtId="0" fontId="27" fillId="0" borderId="10" xfId="0" applyFont="1" applyBorder="1" applyAlignment="1">
      <alignment horizontal="center" vertical="center"/>
    </xf>
    <xf numFmtId="0" fontId="27" fillId="0" borderId="15" xfId="0" applyFont="1" applyBorder="1" applyAlignment="1">
      <alignment horizontal="center" vertical="center"/>
    </xf>
    <xf numFmtId="0" fontId="31" fillId="3" borderId="11" xfId="0" applyFont="1" applyFill="1" applyBorder="1" applyAlignment="1">
      <alignment horizontal="center" vertical="center"/>
    </xf>
    <xf numFmtId="0" fontId="31" fillId="3" borderId="33" xfId="0" applyFont="1" applyFill="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8" fillId="6" borderId="0" xfId="0" applyFont="1" applyFill="1" applyBorder="1" applyAlignment="1">
      <alignment horizontal="center" vertical="center"/>
    </xf>
    <xf numFmtId="0" fontId="27" fillId="0" borderId="95" xfId="0" applyFont="1" applyBorder="1" applyAlignment="1">
      <alignment horizontal="center" vertical="center"/>
    </xf>
    <xf numFmtId="0" fontId="27" fillId="0" borderId="72" xfId="0" applyFont="1" applyBorder="1" applyAlignment="1">
      <alignment horizontal="center" vertical="center"/>
    </xf>
    <xf numFmtId="0" fontId="27" fillId="0" borderId="79" xfId="0" applyFont="1" applyBorder="1" applyAlignment="1">
      <alignment horizontal="center" vertical="center"/>
    </xf>
    <xf numFmtId="0" fontId="30" fillId="0" borderId="38" xfId="0" applyFont="1" applyFill="1" applyBorder="1" applyAlignment="1" applyProtection="1">
      <alignment horizontal="center" vertical="center"/>
    </xf>
    <xf numFmtId="0" fontId="30" fillId="0" borderId="50" xfId="0" applyFont="1" applyFill="1" applyBorder="1" applyAlignment="1" applyProtection="1">
      <alignment horizontal="center" vertical="center"/>
    </xf>
    <xf numFmtId="0" fontId="30" fillId="0" borderId="39"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30" fillId="4" borderId="3"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4" borderId="14" xfId="0" applyFont="1" applyFill="1" applyBorder="1" applyAlignment="1" applyProtection="1">
      <alignment horizontal="center" vertical="center"/>
    </xf>
    <xf numFmtId="0" fontId="30" fillId="4" borderId="19" xfId="0" applyFont="1" applyFill="1" applyBorder="1" applyAlignment="1" applyProtection="1">
      <alignment horizontal="center" vertical="center"/>
    </xf>
    <xf numFmtId="0" fontId="30" fillId="4" borderId="36" xfId="0" applyFont="1" applyFill="1" applyBorder="1" applyAlignment="1" applyProtection="1">
      <alignment horizontal="center" vertical="center"/>
    </xf>
    <xf numFmtId="0" fontId="27" fillId="0" borderId="26" xfId="0" applyFont="1" applyFill="1" applyBorder="1" applyAlignment="1" applyProtection="1">
      <alignment horizontal="center" vertical="center"/>
    </xf>
    <xf numFmtId="0" fontId="27" fillId="0" borderId="37" xfId="0" applyFont="1" applyFill="1" applyBorder="1" applyAlignment="1" applyProtection="1">
      <alignment horizontal="center" vertical="center"/>
    </xf>
    <xf numFmtId="0" fontId="27" fillId="0" borderId="23" xfId="0" applyFont="1" applyFill="1" applyBorder="1" applyAlignment="1" applyProtection="1">
      <alignment horizontal="center" vertical="center"/>
    </xf>
    <xf numFmtId="176" fontId="46" fillId="0" borderId="0" xfId="1" applyNumberFormat="1" applyFont="1" applyAlignment="1" applyProtection="1">
      <alignment horizontal="distributed" vertical="center" indent="4"/>
    </xf>
    <xf numFmtId="0" fontId="13" fillId="0" borderId="40" xfId="1" applyFont="1" applyBorder="1" applyAlignment="1" applyProtection="1">
      <alignment horizontal="center" vertical="center"/>
    </xf>
    <xf numFmtId="0" fontId="13" fillId="0" borderId="0" xfId="1" applyFont="1" applyBorder="1" applyAlignment="1" applyProtection="1">
      <alignment horizontal="center" vertical="center"/>
    </xf>
    <xf numFmtId="0" fontId="0" fillId="0" borderId="56" xfId="0" applyBorder="1" applyAlignment="1" applyProtection="1">
      <alignment horizontal="center" vertical="center"/>
    </xf>
    <xf numFmtId="0" fontId="0" fillId="0" borderId="58" xfId="0" applyBorder="1" applyAlignment="1" applyProtection="1">
      <alignment horizontal="center" vertical="center"/>
    </xf>
    <xf numFmtId="0" fontId="0" fillId="0" borderId="67" xfId="0" applyBorder="1" applyAlignment="1" applyProtection="1">
      <alignment horizontal="center" vertical="center"/>
    </xf>
    <xf numFmtId="0" fontId="23" fillId="0" borderId="34" xfId="1" applyNumberFormat="1" applyFont="1" applyBorder="1" applyAlignment="1" applyProtection="1">
      <alignment horizontal="center" vertical="center"/>
    </xf>
    <xf numFmtId="0" fontId="23" fillId="0" borderId="15" xfId="1" applyNumberFormat="1" applyFont="1" applyBorder="1" applyAlignment="1" applyProtection="1">
      <alignment horizontal="center" vertical="center"/>
    </xf>
    <xf numFmtId="0" fontId="0" fillId="0" borderId="20" xfId="0" applyBorder="1" applyAlignment="1" applyProtection="1">
      <alignment horizontal="center" vertical="center"/>
    </xf>
    <xf numFmtId="0" fontId="0" fillId="0" borderId="24" xfId="0" applyBorder="1" applyAlignment="1" applyProtection="1">
      <alignment horizontal="center" vertical="center"/>
    </xf>
    <xf numFmtId="0" fontId="23" fillId="0" borderId="87" xfId="1" applyNumberFormat="1" applyFont="1" applyBorder="1" applyAlignment="1" applyProtection="1">
      <alignment horizontal="center" vertical="center"/>
    </xf>
    <xf numFmtId="0" fontId="23" fillId="0" borderId="88" xfId="1" applyNumberFormat="1" applyFont="1" applyBorder="1" applyAlignment="1" applyProtection="1">
      <alignment horizontal="center" vertical="center"/>
    </xf>
    <xf numFmtId="0" fontId="42" fillId="5" borderId="0" xfId="1" applyFont="1" applyFill="1" applyAlignment="1" applyProtection="1">
      <alignment horizontal="center" vertical="center"/>
    </xf>
    <xf numFmtId="0" fontId="60" fillId="0" borderId="0" xfId="1" applyFont="1" applyAlignment="1" applyProtection="1">
      <alignment horizontal="distributed" vertical="center" indent="8" shrinkToFit="1"/>
    </xf>
    <xf numFmtId="0" fontId="47" fillId="0" borderId="14" xfId="0" applyFont="1" applyBorder="1" applyAlignment="1" applyProtection="1">
      <alignment horizontal="center" vertical="center" shrinkToFit="1"/>
    </xf>
    <xf numFmtId="0" fontId="47" fillId="0" borderId="19" xfId="0" applyFont="1" applyBorder="1" applyAlignment="1" applyProtection="1">
      <alignment horizontal="center" vertical="center" shrinkToFit="1"/>
    </xf>
    <xf numFmtId="0" fontId="47" fillId="0" borderId="36" xfId="0" applyFont="1" applyBorder="1" applyAlignment="1" applyProtection="1">
      <alignment horizontal="center" vertical="center" shrinkToFit="1"/>
    </xf>
    <xf numFmtId="0" fontId="11" fillId="0" borderId="86" xfId="1" applyFont="1" applyBorder="1" applyAlignment="1" applyProtection="1">
      <alignment horizontal="center" vertical="center" shrinkToFit="1"/>
    </xf>
    <xf numFmtId="0" fontId="11" fillId="0" borderId="50" xfId="1" applyFont="1" applyBorder="1" applyAlignment="1" applyProtection="1">
      <alignment horizontal="center" vertical="center" shrinkToFit="1"/>
    </xf>
    <xf numFmtId="0" fontId="11" fillId="0" borderId="39" xfId="1" applyFont="1" applyBorder="1" applyAlignment="1" applyProtection="1">
      <alignment horizontal="center" vertical="center" shrinkToFit="1"/>
    </xf>
    <xf numFmtId="0" fontId="21" fillId="0" borderId="38" xfId="1" applyFont="1" applyBorder="1" applyAlignment="1" applyProtection="1">
      <alignment horizontal="center" shrinkToFit="1"/>
    </xf>
    <xf numFmtId="0" fontId="21" fillId="0" borderId="50" xfId="1" applyFont="1" applyBorder="1" applyAlignment="1" applyProtection="1">
      <alignment horizontal="center" shrinkToFit="1"/>
    </xf>
    <xf numFmtId="0" fontId="21" fillId="0" borderId="39" xfId="1" applyFont="1" applyBorder="1" applyAlignment="1" applyProtection="1">
      <alignment horizontal="center" shrinkToFit="1"/>
    </xf>
    <xf numFmtId="0" fontId="0" fillId="0" borderId="75" xfId="0" applyBorder="1" applyAlignment="1">
      <alignment horizontal="center" vertical="center" textRotation="255"/>
    </xf>
    <xf numFmtId="0" fontId="0" fillId="0" borderId="76" xfId="0" applyBorder="1" applyAlignment="1">
      <alignment horizontal="center" vertical="center" textRotation="255"/>
    </xf>
    <xf numFmtId="0" fontId="0" fillId="0" borderId="68" xfId="0" applyBorder="1" applyAlignment="1">
      <alignment horizontal="center" vertical="center" textRotation="255"/>
    </xf>
    <xf numFmtId="0" fontId="0" fillId="0" borderId="0" xfId="0" applyAlignment="1">
      <alignment horizontal="center" vertical="center"/>
    </xf>
  </cellXfs>
  <cellStyles count="6">
    <cellStyle name="標準" xfId="0" builtinId="0"/>
    <cellStyle name="標準 2" xfId="1"/>
    <cellStyle name="標準 3" xfId="2"/>
    <cellStyle name="標準 4" xfId="3"/>
    <cellStyle name="標準 5" xfId="5"/>
    <cellStyle name="標準 5 2" xfId="4"/>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2</xdr:row>
          <xdr:rowOff>19050</xdr:rowOff>
        </xdr:from>
        <xdr:to>
          <xdr:col>5</xdr:col>
          <xdr:colOff>1857375</xdr:colOff>
          <xdr:row>2</xdr:row>
          <xdr:rowOff>371475</xdr:rowOff>
        </xdr:to>
        <xdr:sp macro="" textlink="">
          <xdr:nvSpPr>
            <xdr:cNvPr id="10241" name="btn印刷" hidden="1">
              <a:extLst>
                <a:ext uri="{63B3BB69-23CF-44E3-9099-C40C66FF867C}">
                  <a14:compatExt spid="_x0000_s10241"/>
                </a:ext>
                <a:ext uri="{FF2B5EF4-FFF2-40B4-BE49-F238E27FC236}">
                  <a16:creationId xmlns:a16="http://schemas.microsoft.com/office/drawing/2014/main" xmlns="" id="{00000000-0008-0000-04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7"/>
  <sheetViews>
    <sheetView tabSelected="1" view="pageBreakPreview" zoomScaleNormal="110" zoomScaleSheetLayoutView="100" zoomScalePageLayoutView="110" workbookViewId="0">
      <selection activeCell="B13" sqref="B13"/>
    </sheetView>
  </sheetViews>
  <sheetFormatPr defaultColWidth="9" defaultRowHeight="13.5"/>
  <cols>
    <col min="1" max="1" width="17.5" style="219" customWidth="1"/>
    <col min="2" max="2" width="14.5" style="212" customWidth="1"/>
    <col min="3" max="6" width="8.125" style="212" customWidth="1"/>
    <col min="7" max="7" width="14.5" style="212" customWidth="1"/>
    <col min="8" max="8" width="25.375" style="212" customWidth="1"/>
    <col min="9" max="16384" width="9" style="212"/>
  </cols>
  <sheetData>
    <row r="1" spans="1:19" ht="30" customHeight="1">
      <c r="A1" s="235"/>
      <c r="B1" s="236"/>
      <c r="C1" s="264" t="s">
        <v>818</v>
      </c>
      <c r="D1" s="265"/>
      <c r="E1" s="265"/>
      <c r="F1" s="266"/>
      <c r="G1" s="210" t="s">
        <v>763</v>
      </c>
      <c r="H1" s="237" t="s">
        <v>764</v>
      </c>
      <c r="I1" s="211"/>
      <c r="J1" s="211"/>
      <c r="K1" s="211"/>
      <c r="L1" s="211"/>
      <c r="M1" s="211"/>
      <c r="N1" s="211"/>
      <c r="O1" s="211"/>
      <c r="P1" s="211"/>
      <c r="Q1" s="211"/>
      <c r="R1" s="211"/>
      <c r="S1" s="211"/>
    </row>
    <row r="2" spans="1:19" ht="33.75" customHeight="1">
      <c r="A2" s="267" t="s">
        <v>765</v>
      </c>
      <c r="B2" s="267"/>
      <c r="C2" s="267"/>
      <c r="D2" s="267"/>
      <c r="E2" s="267"/>
      <c r="F2" s="267"/>
      <c r="G2" s="267"/>
      <c r="H2" s="267"/>
    </row>
    <row r="3" spans="1:19" ht="18" customHeight="1">
      <c r="A3" s="219" t="s">
        <v>766</v>
      </c>
      <c r="B3" s="268">
        <v>43545</v>
      </c>
      <c r="C3" s="268"/>
      <c r="D3" s="268"/>
      <c r="E3" s="238"/>
    </row>
    <row r="4" spans="1:19" ht="18" customHeight="1">
      <c r="A4" s="219" t="s">
        <v>287</v>
      </c>
      <c r="B4" s="212" t="s">
        <v>767</v>
      </c>
    </row>
    <row r="5" spans="1:19" ht="18" customHeight="1">
      <c r="A5" s="219" t="s">
        <v>768</v>
      </c>
      <c r="B5" s="219" t="s">
        <v>769</v>
      </c>
      <c r="C5" s="269"/>
      <c r="D5" s="269"/>
      <c r="E5" s="269"/>
      <c r="F5" s="269"/>
      <c r="G5" s="214"/>
      <c r="H5" s="215"/>
    </row>
    <row r="6" spans="1:19" ht="18" customHeight="1">
      <c r="B6" s="239" t="s">
        <v>814</v>
      </c>
      <c r="C6" s="214"/>
      <c r="D6" s="214"/>
      <c r="E6" s="214"/>
      <c r="F6" s="214"/>
      <c r="G6" s="214"/>
      <c r="H6" s="215"/>
    </row>
    <row r="7" spans="1:19" ht="18" customHeight="1">
      <c r="A7" s="219" t="s">
        <v>816</v>
      </c>
      <c r="B7" s="255" t="s">
        <v>770</v>
      </c>
      <c r="C7" s="255"/>
      <c r="D7" s="255"/>
      <c r="E7" s="255"/>
      <c r="F7" s="255"/>
      <c r="G7" s="255"/>
      <c r="H7" s="255"/>
    </row>
    <row r="8" spans="1:19" ht="18" customHeight="1">
      <c r="A8" s="219" t="s">
        <v>817</v>
      </c>
      <c r="B8" s="255"/>
      <c r="C8" s="255"/>
      <c r="D8" s="255"/>
      <c r="E8" s="255"/>
      <c r="F8" s="255"/>
      <c r="G8" s="255"/>
      <c r="H8" s="255"/>
    </row>
    <row r="9" spans="1:19" ht="18" customHeight="1">
      <c r="B9" s="214" t="s">
        <v>1233</v>
      </c>
      <c r="C9" s="214"/>
      <c r="D9" s="214"/>
      <c r="E9" s="214"/>
      <c r="F9" s="214"/>
      <c r="G9" s="214"/>
    </row>
    <row r="10" spans="1:19" ht="18" customHeight="1">
      <c r="B10" s="219" t="s">
        <v>771</v>
      </c>
      <c r="C10" s="261"/>
      <c r="D10" s="261"/>
      <c r="E10" s="261"/>
      <c r="F10" s="261"/>
      <c r="G10" s="261"/>
      <c r="H10" s="261"/>
    </row>
    <row r="11" spans="1:19" ht="18" customHeight="1">
      <c r="B11" s="239" t="s">
        <v>815</v>
      </c>
    </row>
    <row r="12" spans="1:19" ht="18" customHeight="1">
      <c r="B12" s="239" t="s">
        <v>772</v>
      </c>
    </row>
    <row r="13" spans="1:19" ht="18" customHeight="1">
      <c r="B13" s="214" t="s">
        <v>1233</v>
      </c>
    </row>
    <row r="14" spans="1:19" ht="18" customHeight="1">
      <c r="A14" s="219" t="s">
        <v>288</v>
      </c>
      <c r="B14" s="212" t="s">
        <v>773</v>
      </c>
    </row>
    <row r="15" spans="1:19" ht="33" customHeight="1">
      <c r="B15" s="255" t="s">
        <v>774</v>
      </c>
      <c r="C15" s="255"/>
      <c r="D15" s="255"/>
      <c r="E15" s="255"/>
      <c r="F15" s="255"/>
      <c r="G15" s="255"/>
      <c r="H15" s="255"/>
    </row>
    <row r="16" spans="1:19" ht="18" customHeight="1">
      <c r="B16" s="212" t="s">
        <v>775</v>
      </c>
    </row>
    <row r="17" spans="2:8" ht="18" customHeight="1">
      <c r="B17" s="216" t="s">
        <v>776</v>
      </c>
    </row>
    <row r="18" spans="2:8" ht="34.5" customHeight="1">
      <c r="B18" s="260" t="s">
        <v>777</v>
      </c>
      <c r="C18" s="260"/>
      <c r="D18" s="260"/>
      <c r="E18" s="260"/>
      <c r="F18" s="260"/>
      <c r="G18" s="260"/>
      <c r="H18" s="260"/>
    </row>
    <row r="19" spans="2:8" ht="18" customHeight="1">
      <c r="B19" s="212" t="s">
        <v>778</v>
      </c>
      <c r="C19" s="240"/>
      <c r="D19" s="240"/>
      <c r="E19" s="240"/>
      <c r="F19" s="240"/>
      <c r="G19" s="240"/>
      <c r="H19" s="240"/>
    </row>
    <row r="20" spans="2:8" ht="18" customHeight="1">
      <c r="B20" s="212" t="s">
        <v>779</v>
      </c>
      <c r="C20" s="240"/>
      <c r="D20" s="240"/>
      <c r="E20" s="240"/>
      <c r="F20" s="240"/>
      <c r="G20" s="240"/>
      <c r="H20" s="240"/>
    </row>
    <row r="21" spans="2:8" ht="18" customHeight="1">
      <c r="B21" s="212" t="s">
        <v>780</v>
      </c>
      <c r="C21" s="240"/>
      <c r="D21" s="240"/>
      <c r="E21" s="240"/>
      <c r="F21" s="240"/>
      <c r="G21" s="240"/>
      <c r="H21" s="240"/>
    </row>
    <row r="22" spans="2:8" ht="18" customHeight="1">
      <c r="B22" s="219" t="s">
        <v>781</v>
      </c>
      <c r="C22" s="240"/>
      <c r="D22" s="240"/>
      <c r="E22" s="240"/>
      <c r="F22" s="240"/>
      <c r="G22" s="240"/>
      <c r="H22" s="240"/>
    </row>
    <row r="23" spans="2:8" ht="18" customHeight="1">
      <c r="B23" s="219" t="s">
        <v>782</v>
      </c>
      <c r="C23" s="240"/>
      <c r="D23" s="240"/>
      <c r="E23" s="240"/>
      <c r="F23" s="240"/>
      <c r="G23" s="240"/>
      <c r="H23" s="240"/>
    </row>
    <row r="24" spans="2:8" ht="18" customHeight="1">
      <c r="B24" s="219" t="s">
        <v>1230</v>
      </c>
      <c r="C24" s="240"/>
      <c r="D24" s="240"/>
      <c r="E24" s="240"/>
      <c r="F24" s="240"/>
      <c r="G24" s="240"/>
      <c r="H24" s="240"/>
    </row>
    <row r="25" spans="2:8" ht="18" customHeight="1">
      <c r="B25" s="219" t="s">
        <v>783</v>
      </c>
      <c r="C25" s="240"/>
      <c r="D25" s="240"/>
      <c r="E25" s="240"/>
      <c r="F25" s="240"/>
      <c r="G25" s="240"/>
      <c r="H25" s="240"/>
    </row>
    <row r="26" spans="2:8" ht="18" customHeight="1">
      <c r="B26" s="219" t="s">
        <v>784</v>
      </c>
      <c r="C26" s="240"/>
      <c r="D26" s="240"/>
      <c r="E26" s="240"/>
      <c r="F26" s="240"/>
      <c r="G26" s="240"/>
      <c r="H26" s="240"/>
    </row>
    <row r="27" spans="2:8" ht="18" customHeight="1">
      <c r="B27" s="219" t="s">
        <v>1231</v>
      </c>
      <c r="C27" s="240"/>
      <c r="D27" s="240"/>
      <c r="E27" s="240"/>
      <c r="F27" s="240"/>
      <c r="G27" s="240"/>
      <c r="H27" s="240"/>
    </row>
    <row r="28" spans="2:8" ht="18" customHeight="1">
      <c r="B28" s="219" t="s">
        <v>1232</v>
      </c>
      <c r="C28" s="240"/>
      <c r="D28" s="240"/>
      <c r="E28" s="240"/>
      <c r="F28" s="240"/>
      <c r="G28" s="240"/>
      <c r="H28" s="240"/>
    </row>
    <row r="29" spans="2:8" ht="18" customHeight="1">
      <c r="B29" s="219" t="s">
        <v>785</v>
      </c>
      <c r="C29" s="240"/>
      <c r="D29" s="240"/>
      <c r="E29" s="240"/>
      <c r="F29" s="240"/>
      <c r="G29" s="240"/>
      <c r="H29" s="240"/>
    </row>
    <row r="30" spans="2:8" ht="18" customHeight="1">
      <c r="B30" s="219" t="s">
        <v>786</v>
      </c>
      <c r="C30" s="240"/>
      <c r="D30" s="240"/>
      <c r="E30" s="240"/>
      <c r="F30" s="240"/>
      <c r="G30" s="240"/>
      <c r="H30" s="240"/>
    </row>
    <row r="31" spans="2:8" ht="18" customHeight="1">
      <c r="B31" s="219" t="s">
        <v>787</v>
      </c>
      <c r="C31" s="240"/>
      <c r="D31" s="240"/>
      <c r="E31" s="240"/>
      <c r="F31" s="240"/>
      <c r="G31" s="240"/>
      <c r="H31" s="240"/>
    </row>
    <row r="32" spans="2:8" ht="18" customHeight="1">
      <c r="B32" s="212" t="s">
        <v>788</v>
      </c>
      <c r="C32" s="240"/>
      <c r="D32" s="240"/>
      <c r="E32" s="240"/>
      <c r="F32" s="240"/>
      <c r="G32" s="240"/>
      <c r="H32" s="240"/>
    </row>
    <row r="33" spans="1:8" ht="30" customHeight="1">
      <c r="B33" s="255" t="s">
        <v>789</v>
      </c>
      <c r="C33" s="261"/>
      <c r="D33" s="261"/>
      <c r="E33" s="261"/>
      <c r="F33" s="261"/>
      <c r="G33" s="261"/>
      <c r="H33" s="261"/>
    </row>
    <row r="34" spans="1:8" ht="34.5" customHeight="1">
      <c r="A34" s="212"/>
      <c r="B34" s="255" t="s">
        <v>790</v>
      </c>
      <c r="C34" s="255"/>
      <c r="D34" s="255"/>
      <c r="E34" s="255"/>
      <c r="F34" s="255"/>
      <c r="G34" s="255"/>
      <c r="H34" s="255"/>
    </row>
    <row r="35" spans="1:8" ht="15" customHeight="1">
      <c r="A35" s="212"/>
      <c r="B35" s="211" t="s">
        <v>791</v>
      </c>
      <c r="C35" s="233"/>
      <c r="D35" s="233"/>
      <c r="E35" s="233"/>
      <c r="F35" s="233"/>
      <c r="G35" s="233"/>
      <c r="H35" s="233"/>
    </row>
    <row r="36" spans="1:8" ht="18" customHeight="1">
      <c r="A36" s="219" t="s">
        <v>289</v>
      </c>
      <c r="B36" s="212" t="s">
        <v>792</v>
      </c>
      <c r="C36" s="217"/>
    </row>
    <row r="37" spans="1:8" ht="18" customHeight="1">
      <c r="B37" s="212" t="s">
        <v>290</v>
      </c>
    </row>
    <row r="38" spans="1:8" ht="18" customHeight="1">
      <c r="B38" s="212" t="s">
        <v>291</v>
      </c>
      <c r="E38" s="241" t="s">
        <v>292</v>
      </c>
    </row>
    <row r="39" spans="1:8" ht="24">
      <c r="A39" s="219" t="s">
        <v>793</v>
      </c>
      <c r="B39" s="242" t="s">
        <v>794</v>
      </c>
      <c r="C39" s="233"/>
      <c r="D39" s="233"/>
      <c r="E39" s="233"/>
      <c r="F39" s="233"/>
      <c r="G39" s="233"/>
      <c r="H39" s="233"/>
    </row>
    <row r="40" spans="1:8" ht="18" customHeight="1">
      <c r="B40" s="216" t="s">
        <v>294</v>
      </c>
      <c r="C40" s="233"/>
      <c r="D40" s="233"/>
      <c r="E40" s="233"/>
      <c r="F40" s="233"/>
      <c r="G40" s="233"/>
      <c r="H40" s="233"/>
    </row>
    <row r="41" spans="1:8" s="218" customFormat="1" ht="18" customHeight="1">
      <c r="A41" s="219"/>
      <c r="B41" s="211" t="s">
        <v>295</v>
      </c>
    </row>
    <row r="42" spans="1:8" ht="18" customHeight="1">
      <c r="A42" s="219" t="s">
        <v>296</v>
      </c>
      <c r="B42" s="262">
        <v>43516</v>
      </c>
      <c r="C42" s="262"/>
      <c r="D42" s="262"/>
      <c r="E42" s="243"/>
      <c r="F42" s="263">
        <v>43518</v>
      </c>
      <c r="G42" s="263"/>
      <c r="H42" s="263"/>
    </row>
    <row r="43" spans="1:8" ht="18" customHeight="1">
      <c r="A43" s="244" t="s">
        <v>795</v>
      </c>
      <c r="B43" s="219"/>
      <c r="C43" s="219"/>
      <c r="D43" s="219"/>
      <c r="E43" s="219"/>
      <c r="F43" s="219"/>
      <c r="G43" s="219"/>
      <c r="H43" s="219"/>
    </row>
    <row r="44" spans="1:8" ht="18" customHeight="1">
      <c r="A44" s="244"/>
      <c r="B44" s="219" t="s">
        <v>796</v>
      </c>
      <c r="C44" s="219"/>
      <c r="D44" s="219"/>
      <c r="E44" s="219"/>
      <c r="F44" s="219"/>
      <c r="G44" s="219"/>
      <c r="H44" s="219"/>
    </row>
    <row r="45" spans="1:8" ht="48.75" customHeight="1">
      <c r="B45" s="255" t="s">
        <v>797</v>
      </c>
      <c r="C45" s="255"/>
      <c r="D45" s="255"/>
      <c r="E45" s="255"/>
      <c r="F45" s="255"/>
      <c r="G45" s="255"/>
      <c r="H45" s="255"/>
    </row>
    <row r="46" spans="1:8" ht="18" customHeight="1">
      <c r="B46" s="219" t="s">
        <v>297</v>
      </c>
      <c r="C46" s="219"/>
      <c r="D46" s="219" t="s">
        <v>298</v>
      </c>
      <c r="E46" s="219"/>
      <c r="F46" s="219"/>
      <c r="G46" s="219"/>
      <c r="H46" s="219"/>
    </row>
    <row r="47" spans="1:8" ht="18" customHeight="1">
      <c r="B47" s="219" t="s">
        <v>299</v>
      </c>
      <c r="C47" s="219"/>
      <c r="D47" s="219" t="s">
        <v>300</v>
      </c>
      <c r="E47" s="219"/>
      <c r="F47" s="219"/>
      <c r="G47" s="219"/>
      <c r="H47" s="219"/>
    </row>
    <row r="48" spans="1:8" ht="18" customHeight="1">
      <c r="B48" s="219" t="s">
        <v>301</v>
      </c>
      <c r="C48" s="219"/>
      <c r="D48" s="219" t="s">
        <v>302</v>
      </c>
      <c r="E48" s="219"/>
      <c r="F48" s="219"/>
      <c r="G48" s="219"/>
      <c r="H48" s="219"/>
    </row>
    <row r="49" spans="2:8" ht="18" customHeight="1">
      <c r="B49" s="212" t="s">
        <v>303</v>
      </c>
      <c r="C49" s="219"/>
      <c r="D49" s="219"/>
      <c r="E49" s="219"/>
      <c r="F49" s="219"/>
      <c r="G49" s="219"/>
      <c r="H49" s="219"/>
    </row>
    <row r="50" spans="2:8" ht="18" customHeight="1">
      <c r="B50" s="219"/>
      <c r="C50" s="219" t="s">
        <v>304</v>
      </c>
      <c r="D50" s="219"/>
      <c r="E50" s="219"/>
      <c r="F50" s="219"/>
      <c r="G50" s="219"/>
      <c r="H50" s="219"/>
    </row>
    <row r="51" spans="2:8" ht="18" customHeight="1">
      <c r="B51" s="219"/>
      <c r="C51" s="219" t="s">
        <v>305</v>
      </c>
      <c r="D51" s="219"/>
      <c r="E51" s="219"/>
      <c r="F51" s="219"/>
      <c r="G51" s="219"/>
      <c r="H51" s="219"/>
    </row>
    <row r="52" spans="2:8" ht="18" customHeight="1">
      <c r="B52" s="219" t="s">
        <v>306</v>
      </c>
      <c r="C52" s="219"/>
      <c r="D52" s="219"/>
      <c r="E52" s="219"/>
      <c r="F52" s="219"/>
      <c r="G52" s="219"/>
      <c r="H52" s="219"/>
    </row>
    <row r="53" spans="2:8" ht="18" customHeight="1">
      <c r="B53" s="219" t="s">
        <v>307</v>
      </c>
      <c r="C53" s="219" t="s">
        <v>308</v>
      </c>
      <c r="D53" s="219" t="s">
        <v>309</v>
      </c>
      <c r="E53" s="219"/>
      <c r="F53" s="219" t="s">
        <v>310</v>
      </c>
      <c r="G53" s="219" t="s">
        <v>311</v>
      </c>
      <c r="H53" s="219"/>
    </row>
    <row r="54" spans="2:8" ht="18" customHeight="1">
      <c r="B54" s="219"/>
      <c r="C54" s="219" t="s">
        <v>312</v>
      </c>
      <c r="D54" s="219"/>
      <c r="E54" s="219"/>
      <c r="F54" s="219"/>
      <c r="G54" s="219"/>
      <c r="H54" s="219"/>
    </row>
    <row r="55" spans="2:8" ht="18" customHeight="1">
      <c r="B55" s="219" t="s">
        <v>313</v>
      </c>
      <c r="C55" s="219" t="s">
        <v>269</v>
      </c>
      <c r="D55" s="219" t="s">
        <v>314</v>
      </c>
      <c r="E55" s="219"/>
      <c r="F55" s="219" t="s">
        <v>297</v>
      </c>
      <c r="G55" s="219" t="s">
        <v>315</v>
      </c>
      <c r="H55" s="219"/>
    </row>
    <row r="56" spans="2:8" ht="18" customHeight="1">
      <c r="B56" s="213" t="s">
        <v>316</v>
      </c>
      <c r="C56" s="219"/>
      <c r="D56" s="219"/>
      <c r="E56" s="219"/>
      <c r="F56" s="219"/>
      <c r="G56" s="219"/>
      <c r="H56" s="219"/>
    </row>
    <row r="57" spans="2:8" ht="18" customHeight="1">
      <c r="B57" s="211" t="s">
        <v>317</v>
      </c>
    </row>
    <row r="58" spans="2:8" ht="18" customHeight="1">
      <c r="B58" s="211" t="s">
        <v>318</v>
      </c>
    </row>
    <row r="59" spans="2:8" ht="18" customHeight="1">
      <c r="B59" s="211" t="s">
        <v>319</v>
      </c>
    </row>
    <row r="60" spans="2:8" ht="18" customHeight="1">
      <c r="B60" s="211" t="s">
        <v>320</v>
      </c>
    </row>
    <row r="61" spans="2:8" ht="18.75" customHeight="1">
      <c r="B61" s="211" t="s">
        <v>321</v>
      </c>
    </row>
    <row r="62" spans="2:8">
      <c r="B62" s="211" t="s">
        <v>322</v>
      </c>
    </row>
    <row r="63" spans="2:8" ht="15" customHeight="1">
      <c r="B63" s="219" t="s">
        <v>323</v>
      </c>
    </row>
    <row r="64" spans="2:8" ht="24">
      <c r="B64" s="220" t="s">
        <v>798</v>
      </c>
      <c r="C64" s="218"/>
      <c r="D64" s="218"/>
      <c r="E64" s="218"/>
      <c r="F64" s="218"/>
      <c r="G64" s="218"/>
      <c r="H64" s="218"/>
    </row>
    <row r="65" spans="1:8" ht="16.5" customHeight="1">
      <c r="A65" s="219" t="s">
        <v>799</v>
      </c>
      <c r="B65" s="212" t="s">
        <v>800</v>
      </c>
    </row>
    <row r="66" spans="1:8" ht="16.5" customHeight="1">
      <c r="B66" s="212" t="s">
        <v>801</v>
      </c>
    </row>
    <row r="67" spans="1:8" ht="18" customHeight="1">
      <c r="B67" s="212" t="s">
        <v>802</v>
      </c>
      <c r="F67" s="218" t="s">
        <v>293</v>
      </c>
    </row>
    <row r="68" spans="1:8" ht="27.75" customHeight="1">
      <c r="B68" s="256" t="s">
        <v>803</v>
      </c>
      <c r="C68" s="256"/>
      <c r="D68" s="256"/>
      <c r="E68" s="256"/>
      <c r="F68" s="256"/>
      <c r="G68" s="256"/>
      <c r="H68" s="256"/>
    </row>
    <row r="69" spans="1:8" ht="15" customHeight="1">
      <c r="B69" s="257" t="s">
        <v>804</v>
      </c>
      <c r="C69" s="257"/>
      <c r="D69" s="257"/>
      <c r="E69" s="257"/>
      <c r="F69" s="257"/>
      <c r="G69" s="257"/>
      <c r="H69" s="257"/>
    </row>
    <row r="70" spans="1:8" ht="18" customHeight="1">
      <c r="B70" s="216" t="s">
        <v>805</v>
      </c>
    </row>
    <row r="71" spans="1:8" ht="18" customHeight="1">
      <c r="B71" s="216" t="s">
        <v>806</v>
      </c>
    </row>
    <row r="72" spans="1:8" ht="18" customHeight="1">
      <c r="B72" s="216" t="s">
        <v>807</v>
      </c>
    </row>
    <row r="73" spans="1:8" ht="18" customHeight="1">
      <c r="B73" s="216" t="s">
        <v>808</v>
      </c>
    </row>
    <row r="74" spans="1:8" ht="18" customHeight="1">
      <c r="B74" s="216" t="s">
        <v>809</v>
      </c>
    </row>
    <row r="75" spans="1:8" ht="26.25" customHeight="1">
      <c r="B75" s="219" t="s">
        <v>810</v>
      </c>
      <c r="D75" s="221" t="s">
        <v>811</v>
      </c>
    </row>
    <row r="76" spans="1:8" ht="31.5" customHeight="1">
      <c r="B76" s="258" t="s">
        <v>812</v>
      </c>
      <c r="C76" s="258"/>
      <c r="D76" s="258"/>
      <c r="E76" s="258"/>
      <c r="F76" s="258"/>
      <c r="G76" s="258"/>
      <c r="H76" s="258"/>
    </row>
    <row r="77" spans="1:8" ht="114.75" customHeight="1">
      <c r="B77" s="259" t="s">
        <v>813</v>
      </c>
      <c r="C77" s="259"/>
      <c r="D77" s="259"/>
      <c r="E77" s="259"/>
      <c r="F77" s="259"/>
      <c r="G77" s="259"/>
      <c r="H77" s="259"/>
    </row>
  </sheetData>
  <sheetProtection sheet="1" objects="1" scenarios="1"/>
  <mergeCells count="17">
    <mergeCell ref="C10:H10"/>
    <mergeCell ref="C1:F1"/>
    <mergeCell ref="A2:H2"/>
    <mergeCell ref="B3:D3"/>
    <mergeCell ref="C5:F5"/>
    <mergeCell ref="B7:H8"/>
    <mergeCell ref="B15:H15"/>
    <mergeCell ref="B18:H18"/>
    <mergeCell ref="B33:H33"/>
    <mergeCell ref="B34:H34"/>
    <mergeCell ref="B42:D42"/>
    <mergeCell ref="F42:H42"/>
    <mergeCell ref="B45:H45"/>
    <mergeCell ref="B68:H68"/>
    <mergeCell ref="B69:H69"/>
    <mergeCell ref="B76:H76"/>
    <mergeCell ref="B77:H77"/>
  </mergeCells>
  <phoneticPr fontId="43"/>
  <pageMargins left="0.23622047244094491" right="0.23622047244094491" top="0.74803149606299213" bottom="0.74803149606299213" header="0.31496062992125984" footer="0.31496062992125984"/>
  <pageSetup paperSize="9" scale="97" firstPageNumber="31" fitToHeight="0" orientation="portrait" useFirstPageNumber="1" r:id="rId1"/>
  <headerFooter differentOddEven="1">
    <oddFooter>&amp;C&amp;P</oddFooter>
    <evenFooter>&amp;C&amp;P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selection activeCell="A3" sqref="A2:B25"/>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58</v>
      </c>
      <c r="B1" t="s">
        <v>59</v>
      </c>
      <c r="C1" t="s">
        <v>60</v>
      </c>
      <c r="D1" t="s">
        <v>61</v>
      </c>
      <c r="E1" t="s">
        <v>62</v>
      </c>
      <c r="F1" t="s">
        <v>63</v>
      </c>
      <c r="G1" t="s">
        <v>64</v>
      </c>
      <c r="H1" t="s">
        <v>3</v>
      </c>
      <c r="I1" t="s">
        <v>8</v>
      </c>
      <c r="J1" t="s">
        <v>65</v>
      </c>
      <c r="K1" t="s">
        <v>66</v>
      </c>
      <c r="L1" t="s">
        <v>67</v>
      </c>
      <c r="M1" t="s">
        <v>68</v>
      </c>
    </row>
    <row r="2" spans="1:13">
      <c r="A2" t="str">
        <f>IF(③リレー情報確認!C8="","",410000+①団体情報入力!$D$4*10)</f>
        <v/>
      </c>
      <c r="B2" t="str">
        <f>IF(A2="","",①団体情報入力!$D$4)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IF(A2="","",IF(②選手情報入力!$R$6="",0,1))</f>
        <v/>
      </c>
      <c r="M2" t="str">
        <f>IF(A2="","",種目情報!$K$4)</f>
        <v/>
      </c>
    </row>
    <row r="3" spans="1:13">
      <c r="A3" t="str">
        <f>IF(③リレー情報確認!C9="","",410000+①団体情報入力!$D$4*10)</f>
        <v/>
      </c>
      <c r="B3" t="str">
        <f>IF(A3="","",①団体情報入力!$D$4)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IF(A3="","",IF(②選手情報入力!$R$6="",0,1))</f>
        <v/>
      </c>
      <c r="M3" t="str">
        <f>IF(A3="","",種目情報!$K$4)</f>
        <v/>
      </c>
    </row>
    <row r="4" spans="1:13">
      <c r="A4" t="str">
        <f>IF(③リレー情報確認!C10="","",410000+①団体情報入力!$D$4*10)</f>
        <v/>
      </c>
      <c r="B4" t="str">
        <f>IF(A4="","",①団体情報入力!$D$4)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IF(A4="","",IF(②選手情報入力!$R$6="",0,1))</f>
        <v/>
      </c>
      <c r="M4" t="str">
        <f>IF(A4="","",種目情報!$K$4)</f>
        <v/>
      </c>
    </row>
    <row r="5" spans="1:13">
      <c r="A5" t="str">
        <f>IF(③リレー情報確認!C11="","",410000+①団体情報入力!$D$4*10)</f>
        <v/>
      </c>
      <c r="B5" t="str">
        <f>IF(A5="","",①団体情報入力!$D$4)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IF(A5="","",IF(②選手情報入力!$R$6="",0,1))</f>
        <v/>
      </c>
      <c r="M5" t="str">
        <f>IF(A5="","",種目情報!$K$4)</f>
        <v/>
      </c>
    </row>
    <row r="6" spans="1:13">
      <c r="A6" t="str">
        <f>IF(③リレー情報確認!C12="","",410000+①団体情報入力!$D$4*10)</f>
        <v/>
      </c>
      <c r="B6" t="str">
        <f>IF(A6="","",①団体情報入力!$D$4)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IF(A6="","",IF(②選手情報入力!$R$6="",0,1))</f>
        <v/>
      </c>
      <c r="M6" t="str">
        <f>IF(A6="","",種目情報!$K$4)</f>
        <v/>
      </c>
    </row>
    <row r="7" spans="1:13">
      <c r="A7" t="str">
        <f>IF(③リレー情報確認!C13="","",410000+①団体情報入力!$D$4*10)</f>
        <v/>
      </c>
      <c r="B7" t="str">
        <f>IF(A7="","",①団体情報入力!$D$4)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IF(A7="","",IF(②選手情報入力!$R$6="",0,1))</f>
        <v/>
      </c>
      <c r="M7" t="str">
        <f>IF(A7="","",種目情報!$K$4)</f>
        <v/>
      </c>
    </row>
    <row r="8" spans="1:13">
      <c r="A8" s="10" t="str">
        <f>IF(③リレー情報確認!I8="","",1610000+①団体情報入力!$D$4*10)</f>
        <v/>
      </c>
      <c r="B8" s="10" t="str">
        <f>IF(A8="","",①団体情報入力!$D$4)</f>
        <v/>
      </c>
      <c r="C8" s="10" t="str">
        <f>IF(A8="","",③リレー情報確認!$J$1)</f>
        <v/>
      </c>
      <c r="D8" s="10" t="str">
        <f>IF(A8="","",③リレー情報確認!$P$1)</f>
        <v/>
      </c>
      <c r="E8" s="10"/>
      <c r="F8" s="10"/>
      <c r="G8" s="10">
        <v>1</v>
      </c>
      <c r="H8" s="10" t="str">
        <f>IF(A8="","",③リレー情報確認!K8)</f>
        <v/>
      </c>
      <c r="I8" s="10" t="str">
        <f>IF(A8="","",③リレー情報確認!J8)</f>
        <v/>
      </c>
      <c r="J8" s="10" t="str">
        <f>IF(A8="","",種目情報!$J$5)</f>
        <v/>
      </c>
      <c r="K8" s="10" t="str">
        <f>IF(A8="","",③リレー情報確認!$L$8)</f>
        <v/>
      </c>
      <c r="L8" s="10" t="str">
        <f>IF(A8="","",IF(②選手情報入力!$R$7="",0,1))</f>
        <v/>
      </c>
      <c r="M8" s="10" t="str">
        <f>IF(A8="","",種目情報!$K$5)</f>
        <v/>
      </c>
    </row>
    <row r="9" spans="1:13">
      <c r="A9" s="10" t="str">
        <f>IF(③リレー情報確認!I9="","",1610000+①団体情報入力!$D$4*10)</f>
        <v/>
      </c>
      <c r="B9" s="10" t="str">
        <f>IF(A9="","",①団体情報入力!$D$4)</f>
        <v/>
      </c>
      <c r="C9" s="10" t="str">
        <f>IF(A9="","",③リレー情報確認!$J$1)</f>
        <v/>
      </c>
      <c r="D9" s="10" t="str">
        <f>IF(A9="","",③リレー情報確認!$P$1)</f>
        <v/>
      </c>
      <c r="E9" s="10"/>
      <c r="F9" s="10"/>
      <c r="G9" s="10">
        <v>2</v>
      </c>
      <c r="H9" s="10" t="str">
        <f>IF(A9="","",③リレー情報確認!K9)</f>
        <v/>
      </c>
      <c r="I9" s="10" t="str">
        <f>IF(A9="","",③リレー情報確認!J9)</f>
        <v/>
      </c>
      <c r="J9" s="10" t="str">
        <f>IF(A9="","",種目情報!$J$5)</f>
        <v/>
      </c>
      <c r="K9" s="10" t="str">
        <f>IF(A9="","",③リレー情報確認!$L$8)</f>
        <v/>
      </c>
      <c r="L9" s="10" t="str">
        <f>IF(A9="","",IF(②選手情報入力!$R$7="",0,1))</f>
        <v/>
      </c>
      <c r="M9" s="10" t="str">
        <f>IF(A9="","",種目情報!$K$5)</f>
        <v/>
      </c>
    </row>
    <row r="10" spans="1:13">
      <c r="A10" s="10" t="str">
        <f>IF(③リレー情報確認!I10="","",1610000+①団体情報入力!$D$4*10)</f>
        <v/>
      </c>
      <c r="B10" s="10" t="str">
        <f>IF(A10="","",①団体情報入力!$D$4)</f>
        <v/>
      </c>
      <c r="C10" s="10" t="str">
        <f>IF(A10="","",③リレー情報確認!$J$1)</f>
        <v/>
      </c>
      <c r="D10" s="10" t="str">
        <f>IF(A10="","",③リレー情報確認!$P$1)</f>
        <v/>
      </c>
      <c r="E10" s="10"/>
      <c r="F10" s="10"/>
      <c r="G10" s="10">
        <v>3</v>
      </c>
      <c r="H10" s="10" t="str">
        <f>IF(A10="","",③リレー情報確認!K10)</f>
        <v/>
      </c>
      <c r="I10" s="10" t="str">
        <f>IF(A10="","",③リレー情報確認!J10)</f>
        <v/>
      </c>
      <c r="J10" s="10" t="str">
        <f>IF(A10="","",種目情報!$J$5)</f>
        <v/>
      </c>
      <c r="K10" s="10" t="str">
        <f>IF(A10="","",③リレー情報確認!$L$8)</f>
        <v/>
      </c>
      <c r="L10" s="10" t="str">
        <f>IF(A10="","",IF(②選手情報入力!$R$7="",0,1))</f>
        <v/>
      </c>
      <c r="M10" s="10" t="str">
        <f>IF(A10="","",種目情報!$K$5)</f>
        <v/>
      </c>
    </row>
    <row r="11" spans="1:13">
      <c r="A11" s="10" t="str">
        <f>IF(③リレー情報確認!I11="","",1610000+①団体情報入力!$D$4*10)</f>
        <v/>
      </c>
      <c r="B11" s="10" t="str">
        <f>IF(A11="","",①団体情報入力!$D$4)</f>
        <v/>
      </c>
      <c r="C11" s="10" t="str">
        <f>IF(A11="","",③リレー情報確認!$J$1)</f>
        <v/>
      </c>
      <c r="D11" s="10" t="str">
        <f>IF(A11="","",③リレー情報確認!$P$1)</f>
        <v/>
      </c>
      <c r="E11" s="10"/>
      <c r="F11" s="10"/>
      <c r="G11" s="10">
        <v>4</v>
      </c>
      <c r="H11" s="10" t="str">
        <f>IF(A11="","",③リレー情報確認!K11)</f>
        <v/>
      </c>
      <c r="I11" s="10" t="str">
        <f>IF(A11="","",③リレー情報確認!J11)</f>
        <v/>
      </c>
      <c r="J11" s="10" t="str">
        <f>IF(A11="","",種目情報!$J$5)</f>
        <v/>
      </c>
      <c r="K11" s="10" t="str">
        <f>IF(A11="","",③リレー情報確認!$L$8)</f>
        <v/>
      </c>
      <c r="L11" s="10" t="str">
        <f>IF(A11="","",IF(②選手情報入力!$R$7="",0,1))</f>
        <v/>
      </c>
      <c r="M11" s="10" t="str">
        <f>IF(A11="","",種目情報!$K$5)</f>
        <v/>
      </c>
    </row>
    <row r="12" spans="1:13">
      <c r="A12" s="10" t="str">
        <f>IF(③リレー情報確認!I12="","",1610000+①団体情報入力!$D$4*10)</f>
        <v/>
      </c>
      <c r="B12" s="10" t="str">
        <f>IF(A12="","",①団体情報入力!$D$4)</f>
        <v/>
      </c>
      <c r="C12" s="10" t="str">
        <f>IF(A12="","",③リレー情報確認!$J$1)</f>
        <v/>
      </c>
      <c r="D12" s="10" t="str">
        <f>IF(A12="","",③リレー情報確認!$P$1)</f>
        <v/>
      </c>
      <c r="E12" s="10"/>
      <c r="F12" s="10"/>
      <c r="G12" s="10">
        <v>5</v>
      </c>
      <c r="H12" s="10" t="str">
        <f>IF(A12="","",③リレー情報確認!K12)</f>
        <v/>
      </c>
      <c r="I12" s="10" t="str">
        <f>IF(A12="","",③リレー情報確認!J12)</f>
        <v/>
      </c>
      <c r="J12" s="10" t="str">
        <f>IF(A12="","",種目情報!$J$5)</f>
        <v/>
      </c>
      <c r="K12" s="10" t="str">
        <f>IF(A12="","",③リレー情報確認!$L$8)</f>
        <v/>
      </c>
      <c r="L12" s="10" t="str">
        <f>IF(A12="","",IF(②選手情報入力!$R$7="",0,1))</f>
        <v/>
      </c>
      <c r="M12" s="10" t="str">
        <f>IF(A12="","",種目情報!$K$5)</f>
        <v/>
      </c>
    </row>
    <row r="13" spans="1:13">
      <c r="A13" s="10" t="str">
        <f>IF(③リレー情報確認!I13="","",1610000+①団体情報入力!$D$4*10)</f>
        <v/>
      </c>
      <c r="B13" s="10" t="str">
        <f>IF(A13="","",①団体情報入力!$D$4)</f>
        <v/>
      </c>
      <c r="C13" s="10" t="str">
        <f>IF(A13="","",③リレー情報確認!$J$1)</f>
        <v/>
      </c>
      <c r="D13" s="10" t="str">
        <f>IF(A13="","",③リレー情報確認!$P$1)</f>
        <v/>
      </c>
      <c r="E13" s="10"/>
      <c r="F13" s="10"/>
      <c r="G13" s="10">
        <v>6</v>
      </c>
      <c r="H13" s="10" t="str">
        <f>IF(A13="","",③リレー情報確認!K13)</f>
        <v/>
      </c>
      <c r="I13" s="10" t="str">
        <f>IF(A13="","",③リレー情報確認!J13)</f>
        <v/>
      </c>
      <c r="J13" s="10" t="str">
        <f>IF(A13="","",種目情報!$J$5)</f>
        <v/>
      </c>
      <c r="K13" s="10" t="str">
        <f>IF(A13="","",③リレー情報確認!$L$8)</f>
        <v/>
      </c>
      <c r="L13" s="10" t="str">
        <f>IF(A13="","",IF(②選手情報入力!$R$7="",0,1))</f>
        <v/>
      </c>
      <c r="M13" s="10" t="str">
        <f>IF(A13="","",種目情報!$K$5)</f>
        <v/>
      </c>
    </row>
    <row r="14" spans="1:13">
      <c r="A14" t="str">
        <f>IF(③リレー情報確認!O8="","",420000+①団体情報入力!$D$4*10)</f>
        <v/>
      </c>
      <c r="B14" t="str">
        <f>IF(A14="","",①団体情報入力!$D$4)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IF(A14="","",IF(②選手情報入力!$T$6="",0,1))</f>
        <v/>
      </c>
      <c r="M14" t="str">
        <f>IF(A14="","",種目情報!$K$6)</f>
        <v/>
      </c>
    </row>
    <row r="15" spans="1:13">
      <c r="A15" t="str">
        <f>IF(③リレー情報確認!O9="","",420000+①団体情報入力!$D$4*10)</f>
        <v/>
      </c>
      <c r="B15" t="str">
        <f>IF(A15="","",①団体情報入力!$D$4)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IF(A15="","",IF(②選手情報入力!$T$6="",0,1))</f>
        <v/>
      </c>
      <c r="M15" t="str">
        <f>IF(A15="","",種目情報!$K$6)</f>
        <v/>
      </c>
    </row>
    <row r="16" spans="1:13">
      <c r="A16" t="str">
        <f>IF(③リレー情報確認!O10="","",420000+①団体情報入力!$D$4*10)</f>
        <v/>
      </c>
      <c r="B16" t="str">
        <f>IF(A16="","",①団体情報入力!$D$4)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IF(A16="","",IF(②選手情報入力!$T$6="",0,1))</f>
        <v/>
      </c>
      <c r="M16" t="str">
        <f>IF(A16="","",種目情報!$K$6)</f>
        <v/>
      </c>
    </row>
    <row r="17" spans="1:13">
      <c r="A17" t="str">
        <f>IF(③リレー情報確認!O11="","",420000+①団体情報入力!$D$4*10)</f>
        <v/>
      </c>
      <c r="B17" t="str">
        <f>IF(A17="","",①団体情報入力!$D$4)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IF(A17="","",IF(②選手情報入力!$T$6="",0,1))</f>
        <v/>
      </c>
      <c r="M17" t="str">
        <f>IF(A17="","",種目情報!$K$6)</f>
        <v/>
      </c>
    </row>
    <row r="18" spans="1:13">
      <c r="A18" t="str">
        <f>IF(③リレー情報確認!O12="","",420000+①団体情報入力!$D$4*10)</f>
        <v/>
      </c>
      <c r="B18" t="str">
        <f>IF(A18="","",①団体情報入力!$D$4)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IF(A18="","",IF(②選手情報入力!$T$6="",0,1))</f>
        <v/>
      </c>
      <c r="M18" t="str">
        <f>IF(A18="","",種目情報!$K$6)</f>
        <v/>
      </c>
    </row>
    <row r="19" spans="1:13">
      <c r="A19" t="str">
        <f>IF(③リレー情報確認!O13="","",420000+①団体情報入力!$D$4*10)</f>
        <v/>
      </c>
      <c r="B19" t="str">
        <f>IF(A19="","",①団体情報入力!$D$4)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IF(A19="","",IF(②選手情報入力!$T$6="",0,1))</f>
        <v/>
      </c>
      <c r="M19" t="str">
        <f>IF(A19="","",種目情報!$K$6)</f>
        <v/>
      </c>
    </row>
    <row r="20" spans="1:13">
      <c r="A20" s="9" t="str">
        <f>IF(③リレー情報確認!U8="","",1620000+①団体情報入力!$D$4*10)</f>
        <v/>
      </c>
      <c r="B20" s="9" t="str">
        <f>IF(A20="","",①団体情報入力!$D$4)</f>
        <v/>
      </c>
      <c r="C20" s="9" t="str">
        <f>IF(A20="","",③リレー情報確認!$J$1)</f>
        <v/>
      </c>
      <c r="D20" s="9" t="str">
        <f>IF(A20="","",③リレー情報確認!$P$1)</f>
        <v/>
      </c>
      <c r="E20" s="9"/>
      <c r="F20" s="9"/>
      <c r="G20" s="9">
        <v>1</v>
      </c>
      <c r="H20" s="9" t="str">
        <f>IF(A20="","",③リレー情報確認!W8)</f>
        <v/>
      </c>
      <c r="I20" s="9" t="str">
        <f>IF(A20="","",③リレー情報確認!V8)</f>
        <v/>
      </c>
      <c r="J20" s="9" t="str">
        <f>IF(A20="","",種目情報!$J$7)</f>
        <v/>
      </c>
      <c r="K20" s="9" t="str">
        <f>IF(A20="","",③リレー情報確認!$X$8)</f>
        <v/>
      </c>
      <c r="L20" s="9" t="str">
        <f>IF(A20="","",IF(②選手情報入力!$T$7="",0,1))</f>
        <v/>
      </c>
      <c r="M20" s="9" t="str">
        <f>IF(A20="","",種目情報!$K$7)</f>
        <v/>
      </c>
    </row>
    <row r="21" spans="1:13">
      <c r="A21" s="9" t="str">
        <f>IF(③リレー情報確認!U9="","",1620000+①団体情報入力!$D$4*10)</f>
        <v/>
      </c>
      <c r="B21" s="9" t="str">
        <f>IF(A21="","",①団体情報入力!$D$4)</f>
        <v/>
      </c>
      <c r="C21" s="9" t="str">
        <f>IF(A21="","",③リレー情報確認!$J$1)</f>
        <v/>
      </c>
      <c r="D21" s="9" t="str">
        <f>IF(A21="","",③リレー情報確認!$P$1)</f>
        <v/>
      </c>
      <c r="E21" s="9"/>
      <c r="F21" s="9"/>
      <c r="G21" s="9">
        <v>2</v>
      </c>
      <c r="H21" s="9" t="str">
        <f>IF(A21="","",③リレー情報確認!W9)</f>
        <v/>
      </c>
      <c r="I21" s="9" t="str">
        <f>IF(A21="","",③リレー情報確認!V9)</f>
        <v/>
      </c>
      <c r="J21" s="9" t="str">
        <f>IF(A21="","",種目情報!$J$7)</f>
        <v/>
      </c>
      <c r="K21" s="9" t="str">
        <f>IF(A21="","",③リレー情報確認!$X$8)</f>
        <v/>
      </c>
      <c r="L21" s="9" t="str">
        <f>IF(A21="","",IF(②選手情報入力!$T$7="",0,1))</f>
        <v/>
      </c>
      <c r="M21" s="9" t="str">
        <f>IF(A21="","",種目情報!$K$7)</f>
        <v/>
      </c>
    </row>
    <row r="22" spans="1:13">
      <c r="A22" s="9" t="str">
        <f>IF(③リレー情報確認!U10="","",1620000+①団体情報入力!$D$4*10)</f>
        <v/>
      </c>
      <c r="B22" s="9" t="str">
        <f>IF(A22="","",①団体情報入力!$D$4)</f>
        <v/>
      </c>
      <c r="C22" s="9" t="str">
        <f>IF(A22="","",③リレー情報確認!$J$1)</f>
        <v/>
      </c>
      <c r="D22" s="9" t="str">
        <f>IF(A22="","",③リレー情報確認!$P$1)</f>
        <v/>
      </c>
      <c r="E22" s="9"/>
      <c r="F22" s="9"/>
      <c r="G22" s="9">
        <v>3</v>
      </c>
      <c r="H22" s="9" t="str">
        <f>IF(A22="","",③リレー情報確認!W10)</f>
        <v/>
      </c>
      <c r="I22" s="9" t="str">
        <f>IF(A22="","",③リレー情報確認!V10)</f>
        <v/>
      </c>
      <c r="J22" s="9" t="str">
        <f>IF(A22="","",種目情報!$J$7)</f>
        <v/>
      </c>
      <c r="K22" s="9" t="str">
        <f>IF(A22="","",③リレー情報確認!$X$8)</f>
        <v/>
      </c>
      <c r="L22" s="9" t="str">
        <f>IF(A22="","",IF(②選手情報入力!$T$7="",0,1))</f>
        <v/>
      </c>
      <c r="M22" s="9" t="str">
        <f>IF(A22="","",種目情報!$K$7)</f>
        <v/>
      </c>
    </row>
    <row r="23" spans="1:13">
      <c r="A23" s="9" t="str">
        <f>IF(③リレー情報確認!U11="","",1620000+①団体情報入力!$D$4*10)</f>
        <v/>
      </c>
      <c r="B23" s="9" t="str">
        <f>IF(A23="","",①団体情報入力!$D$4)</f>
        <v/>
      </c>
      <c r="C23" s="9" t="str">
        <f>IF(A23="","",③リレー情報確認!$J$1)</f>
        <v/>
      </c>
      <c r="D23" s="9" t="str">
        <f>IF(A23="","",③リレー情報確認!$P$1)</f>
        <v/>
      </c>
      <c r="E23" s="9"/>
      <c r="F23" s="9"/>
      <c r="G23" s="9">
        <v>4</v>
      </c>
      <c r="H23" s="9" t="str">
        <f>IF(A23="","",③リレー情報確認!W11)</f>
        <v/>
      </c>
      <c r="I23" s="9" t="str">
        <f>IF(A23="","",③リレー情報確認!V11)</f>
        <v/>
      </c>
      <c r="J23" s="9" t="str">
        <f>IF(A23="","",種目情報!$J$7)</f>
        <v/>
      </c>
      <c r="K23" s="9" t="str">
        <f>IF(A23="","",③リレー情報確認!$X$8)</f>
        <v/>
      </c>
      <c r="L23" s="9" t="str">
        <f>IF(A23="","",IF(②選手情報入力!$T$7="",0,1))</f>
        <v/>
      </c>
      <c r="M23" s="9" t="str">
        <f>IF(A23="","",種目情報!$K$7)</f>
        <v/>
      </c>
    </row>
    <row r="24" spans="1:13">
      <c r="A24" s="9" t="str">
        <f>IF(③リレー情報確認!U12="","",1620000+①団体情報入力!$D$4*10)</f>
        <v/>
      </c>
      <c r="B24" s="9" t="str">
        <f>IF(A24="","",①団体情報入力!$D$4)</f>
        <v/>
      </c>
      <c r="C24" s="9" t="str">
        <f>IF(A24="","",③リレー情報確認!$J$1)</f>
        <v/>
      </c>
      <c r="D24" s="9" t="str">
        <f>IF(A24="","",③リレー情報確認!$P$1)</f>
        <v/>
      </c>
      <c r="E24" s="9"/>
      <c r="F24" s="9"/>
      <c r="G24" s="9">
        <v>5</v>
      </c>
      <c r="H24" s="9" t="str">
        <f>IF(A24="","",③リレー情報確認!W12)</f>
        <v/>
      </c>
      <c r="I24" s="9" t="str">
        <f>IF(A24="","",③リレー情報確認!V12)</f>
        <v/>
      </c>
      <c r="J24" s="9" t="str">
        <f>IF(A24="","",種目情報!$J$7)</f>
        <v/>
      </c>
      <c r="K24" s="9" t="str">
        <f>IF(A24="","",③リレー情報確認!$X$8)</f>
        <v/>
      </c>
      <c r="L24" s="9" t="str">
        <f>IF(A24="","",IF(②選手情報入力!$T$7="",0,1))</f>
        <v/>
      </c>
      <c r="M24" s="9" t="str">
        <f>IF(A24="","",種目情報!$K$7)</f>
        <v/>
      </c>
    </row>
    <row r="25" spans="1:13">
      <c r="A25" s="9" t="str">
        <f>IF(③リレー情報確認!U13="","",1620000+①団体情報入力!$D$4*10)</f>
        <v/>
      </c>
      <c r="B25" s="9" t="str">
        <f>IF(A25="","",①団体情報入力!$D$4)</f>
        <v/>
      </c>
      <c r="C25" s="9" t="str">
        <f>IF(A25="","",③リレー情報確認!$J$1)</f>
        <v/>
      </c>
      <c r="D25" s="9" t="str">
        <f>IF(A25="","",③リレー情報確認!$P$1)</f>
        <v/>
      </c>
      <c r="E25" s="9"/>
      <c r="F25" s="9"/>
      <c r="G25" s="9">
        <v>6</v>
      </c>
      <c r="H25" s="9" t="str">
        <f>IF(A25="","",③リレー情報確認!W13)</f>
        <v/>
      </c>
      <c r="I25" s="9" t="str">
        <f>IF(A25="","",③リレー情報確認!V13)</f>
        <v/>
      </c>
      <c r="J25" s="9" t="str">
        <f>IF(A25="","",種目情報!$J$7)</f>
        <v/>
      </c>
      <c r="K25" s="9" t="str">
        <f>IF(A25="","",③リレー情報確認!$X$8)</f>
        <v/>
      </c>
      <c r="L25" s="9" t="str">
        <f>IF(A25="","",IF(②選手情報入力!$T$7="",0,1))</f>
        <v/>
      </c>
      <c r="M25" s="9" t="str">
        <f>IF(A25="","",種目情報!$K$7)</f>
        <v/>
      </c>
    </row>
  </sheetData>
  <phoneticPr fontId="43"/>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409"/>
  <sheetViews>
    <sheetView topLeftCell="A382" workbookViewId="0">
      <selection activeCell="F311" sqref="F311:F409"/>
    </sheetView>
  </sheetViews>
  <sheetFormatPr defaultColWidth="8.875" defaultRowHeight="13.5"/>
  <cols>
    <col min="1" max="1" width="8.875" style="228"/>
    <col min="2" max="2" width="16.125" style="228" bestFit="1" customWidth="1"/>
    <col min="3" max="3" width="8.875" style="228"/>
    <col min="4" max="4" width="16.125" style="228" bestFit="1" customWidth="1"/>
    <col min="5" max="5" width="49" style="228" bestFit="1" customWidth="1"/>
    <col min="6" max="16384" width="8.875" style="228"/>
  </cols>
  <sheetData>
    <row r="1" spans="1:6">
      <c r="A1" s="226" t="s">
        <v>336</v>
      </c>
      <c r="B1" s="226" t="s">
        <v>337</v>
      </c>
      <c r="C1" s="226" t="s">
        <v>338</v>
      </c>
      <c r="D1" s="226" t="s">
        <v>337</v>
      </c>
      <c r="E1" s="226" t="s">
        <v>339</v>
      </c>
      <c r="F1" s="227" t="s">
        <v>340</v>
      </c>
    </row>
    <row r="2" spans="1:6">
      <c r="A2" s="228">
        <v>1</v>
      </c>
      <c r="B2" s="228" t="s">
        <v>341</v>
      </c>
      <c r="C2" s="228">
        <v>230431</v>
      </c>
      <c r="D2" s="228" t="s">
        <v>341</v>
      </c>
      <c r="E2" s="228" t="s">
        <v>342</v>
      </c>
      <c r="F2" s="228">
        <v>1</v>
      </c>
    </row>
    <row r="3" spans="1:6">
      <c r="A3" s="228">
        <v>2</v>
      </c>
      <c r="B3" s="229" t="s">
        <v>343</v>
      </c>
      <c r="C3" s="228">
        <v>230165</v>
      </c>
      <c r="D3" s="229" t="s">
        <v>343</v>
      </c>
      <c r="E3" s="228" t="s">
        <v>344</v>
      </c>
      <c r="F3" s="228">
        <v>2</v>
      </c>
    </row>
    <row r="4" spans="1:6">
      <c r="A4" s="228">
        <v>3</v>
      </c>
      <c r="B4" s="228" t="s">
        <v>345</v>
      </c>
      <c r="C4" s="228">
        <v>230090</v>
      </c>
      <c r="D4" s="228" t="s">
        <v>345</v>
      </c>
      <c r="E4" s="228" t="s">
        <v>346</v>
      </c>
      <c r="F4" s="228">
        <v>3</v>
      </c>
    </row>
    <row r="5" spans="1:6">
      <c r="A5" s="228">
        <v>4</v>
      </c>
      <c r="B5" s="228" t="s">
        <v>347</v>
      </c>
      <c r="C5" s="228">
        <v>230091</v>
      </c>
      <c r="D5" s="228" t="s">
        <v>347</v>
      </c>
      <c r="E5" s="228" t="s">
        <v>348</v>
      </c>
      <c r="F5" s="228">
        <v>4</v>
      </c>
    </row>
    <row r="6" spans="1:6">
      <c r="A6" s="228">
        <v>5</v>
      </c>
      <c r="B6" s="228" t="s">
        <v>349</v>
      </c>
      <c r="C6" s="228">
        <v>230366</v>
      </c>
      <c r="D6" s="228" t="s">
        <v>349</v>
      </c>
      <c r="E6" s="228" t="s">
        <v>350</v>
      </c>
      <c r="F6" s="228">
        <v>5</v>
      </c>
    </row>
    <row r="7" spans="1:6">
      <c r="A7" s="228">
        <v>6</v>
      </c>
      <c r="B7" s="228" t="s">
        <v>351</v>
      </c>
      <c r="C7" s="228">
        <v>230124</v>
      </c>
      <c r="D7" s="228" t="s">
        <v>351</v>
      </c>
      <c r="E7" s="228" t="s">
        <v>352</v>
      </c>
      <c r="F7" s="228">
        <v>6</v>
      </c>
    </row>
    <row r="8" spans="1:6">
      <c r="A8" s="228">
        <v>7</v>
      </c>
      <c r="B8" s="228" t="s">
        <v>353</v>
      </c>
      <c r="C8" s="228">
        <v>230026</v>
      </c>
      <c r="D8" s="228" t="s">
        <v>353</v>
      </c>
      <c r="E8" s="228" t="s">
        <v>354</v>
      </c>
      <c r="F8" s="228">
        <v>7</v>
      </c>
    </row>
    <row r="9" spans="1:6">
      <c r="A9" s="228">
        <v>8</v>
      </c>
      <c r="B9" s="228" t="s">
        <v>355</v>
      </c>
      <c r="C9" s="228">
        <v>230036</v>
      </c>
      <c r="D9" s="228" t="s">
        <v>355</v>
      </c>
      <c r="E9" s="228" t="s">
        <v>356</v>
      </c>
      <c r="F9" s="228">
        <v>8</v>
      </c>
    </row>
    <row r="10" spans="1:6">
      <c r="A10" s="228">
        <v>9</v>
      </c>
      <c r="B10" s="228" t="s">
        <v>357</v>
      </c>
      <c r="C10" s="228">
        <v>230403</v>
      </c>
      <c r="D10" s="228" t="s">
        <v>357</v>
      </c>
      <c r="E10" s="228" t="s">
        <v>358</v>
      </c>
      <c r="F10" s="228">
        <v>9</v>
      </c>
    </row>
    <row r="11" spans="1:6">
      <c r="A11" s="228">
        <v>10</v>
      </c>
      <c r="B11" s="228" t="s">
        <v>359</v>
      </c>
      <c r="C11" s="228">
        <v>230095</v>
      </c>
      <c r="D11" s="228" t="s">
        <v>359</v>
      </c>
      <c r="E11" s="228" t="s">
        <v>360</v>
      </c>
      <c r="F11" s="228">
        <v>10</v>
      </c>
    </row>
    <row r="12" spans="1:6">
      <c r="A12" s="228">
        <v>11</v>
      </c>
      <c r="B12" s="228" t="s">
        <v>361</v>
      </c>
      <c r="C12" s="228">
        <v>230268</v>
      </c>
      <c r="D12" s="228" t="s">
        <v>361</v>
      </c>
      <c r="E12" s="228" t="s">
        <v>362</v>
      </c>
      <c r="F12" s="228">
        <v>11</v>
      </c>
    </row>
    <row r="13" spans="1:6">
      <c r="A13" s="228">
        <v>12</v>
      </c>
      <c r="B13" s="228" t="s">
        <v>363</v>
      </c>
      <c r="C13" s="228">
        <v>230238</v>
      </c>
      <c r="D13" s="228" t="s">
        <v>363</v>
      </c>
      <c r="E13" s="228" t="s">
        <v>364</v>
      </c>
      <c r="F13" s="228">
        <v>12</v>
      </c>
    </row>
    <row r="14" spans="1:6">
      <c r="A14" s="228">
        <v>13</v>
      </c>
      <c r="B14" s="228" t="s">
        <v>365</v>
      </c>
      <c r="C14" s="228">
        <v>230019</v>
      </c>
      <c r="D14" s="228" t="s">
        <v>365</v>
      </c>
      <c r="E14" s="228" t="s">
        <v>366</v>
      </c>
      <c r="F14" s="228">
        <v>13</v>
      </c>
    </row>
    <row r="15" spans="1:6">
      <c r="A15" s="228">
        <v>14</v>
      </c>
      <c r="B15" s="228" t="s">
        <v>367</v>
      </c>
      <c r="C15" s="228">
        <v>230029</v>
      </c>
      <c r="D15" s="228" t="s">
        <v>367</v>
      </c>
      <c r="E15" s="228" t="s">
        <v>368</v>
      </c>
      <c r="F15" s="228">
        <v>14</v>
      </c>
    </row>
    <row r="16" spans="1:6">
      <c r="A16" s="228">
        <v>15</v>
      </c>
      <c r="B16" s="228" t="s">
        <v>369</v>
      </c>
      <c r="C16" s="228">
        <v>230000</v>
      </c>
      <c r="D16" s="228" t="s">
        <v>369</v>
      </c>
      <c r="E16" s="228" t="s">
        <v>370</v>
      </c>
      <c r="F16" s="228">
        <v>15</v>
      </c>
    </row>
    <row r="17" spans="1:6">
      <c r="A17" s="228">
        <v>16</v>
      </c>
      <c r="B17" s="228" t="s">
        <v>371</v>
      </c>
      <c r="C17" s="228">
        <v>230442</v>
      </c>
      <c r="D17" s="228" t="s">
        <v>371</v>
      </c>
      <c r="E17" s="228" t="s">
        <v>372</v>
      </c>
      <c r="F17" s="228">
        <v>16</v>
      </c>
    </row>
    <row r="18" spans="1:6">
      <c r="A18" s="228">
        <v>17</v>
      </c>
      <c r="B18" s="228" t="s">
        <v>373</v>
      </c>
      <c r="C18" s="228">
        <v>230226</v>
      </c>
      <c r="D18" s="228" t="s">
        <v>373</v>
      </c>
      <c r="E18" s="228" t="s">
        <v>374</v>
      </c>
      <c r="F18" s="228">
        <v>17</v>
      </c>
    </row>
    <row r="19" spans="1:6">
      <c r="A19" s="228">
        <v>18</v>
      </c>
      <c r="B19" s="228" t="s">
        <v>375</v>
      </c>
      <c r="C19" s="228">
        <v>230355</v>
      </c>
      <c r="D19" s="228" t="s">
        <v>375</v>
      </c>
      <c r="E19" s="228" t="s">
        <v>376</v>
      </c>
      <c r="F19" s="228">
        <v>18</v>
      </c>
    </row>
    <row r="20" spans="1:6">
      <c r="A20" s="228">
        <v>19</v>
      </c>
      <c r="B20" s="228" t="s">
        <v>377</v>
      </c>
      <c r="C20" s="228">
        <v>230372</v>
      </c>
      <c r="D20" s="228" t="s">
        <v>377</v>
      </c>
      <c r="E20" s="228" t="s">
        <v>378</v>
      </c>
      <c r="F20" s="228">
        <v>19</v>
      </c>
    </row>
    <row r="21" spans="1:6">
      <c r="A21" s="228">
        <v>20</v>
      </c>
      <c r="B21" s="228" t="s">
        <v>379</v>
      </c>
      <c r="C21" s="228">
        <v>230424</v>
      </c>
      <c r="D21" s="228" t="s">
        <v>379</v>
      </c>
      <c r="E21" s="228" t="s">
        <v>380</v>
      </c>
      <c r="F21" s="228">
        <v>20</v>
      </c>
    </row>
    <row r="22" spans="1:6">
      <c r="A22" s="228">
        <v>21</v>
      </c>
      <c r="B22" s="228" t="s">
        <v>381</v>
      </c>
      <c r="C22" s="228">
        <v>230075</v>
      </c>
      <c r="D22" s="228" t="s">
        <v>381</v>
      </c>
      <c r="E22" s="228" t="s">
        <v>382</v>
      </c>
      <c r="F22" s="228">
        <v>21</v>
      </c>
    </row>
    <row r="23" spans="1:6">
      <c r="A23" s="228">
        <v>22</v>
      </c>
      <c r="B23" s="228" t="s">
        <v>383</v>
      </c>
      <c r="C23" s="228">
        <v>230394</v>
      </c>
      <c r="D23" s="228" t="s">
        <v>383</v>
      </c>
      <c r="E23" s="228" t="s">
        <v>384</v>
      </c>
      <c r="F23" s="228">
        <v>22</v>
      </c>
    </row>
    <row r="24" spans="1:6">
      <c r="A24" s="228">
        <v>23</v>
      </c>
      <c r="B24" s="228" t="s">
        <v>385</v>
      </c>
      <c r="C24" s="228">
        <v>230060</v>
      </c>
      <c r="D24" s="228" t="s">
        <v>385</v>
      </c>
      <c r="E24" s="228" t="s">
        <v>386</v>
      </c>
      <c r="F24" s="228">
        <v>23</v>
      </c>
    </row>
    <row r="25" spans="1:6">
      <c r="A25" s="228">
        <v>24</v>
      </c>
      <c r="B25" s="228" t="s">
        <v>387</v>
      </c>
      <c r="C25" s="228">
        <v>230440</v>
      </c>
      <c r="D25" s="228" t="s">
        <v>387</v>
      </c>
      <c r="E25" s="228" t="s">
        <v>388</v>
      </c>
      <c r="F25" s="228">
        <v>24</v>
      </c>
    </row>
    <row r="26" spans="1:6">
      <c r="A26" s="228">
        <v>25</v>
      </c>
      <c r="B26" s="228" t="s">
        <v>389</v>
      </c>
      <c r="C26" s="228">
        <v>230384</v>
      </c>
      <c r="D26" s="228" t="s">
        <v>389</v>
      </c>
      <c r="E26" s="228" t="s">
        <v>390</v>
      </c>
      <c r="F26" s="228">
        <v>25</v>
      </c>
    </row>
    <row r="27" spans="1:6">
      <c r="A27" s="228">
        <v>26</v>
      </c>
      <c r="B27" s="228" t="s">
        <v>391</v>
      </c>
      <c r="C27" s="228">
        <v>230093</v>
      </c>
      <c r="D27" s="228" t="s">
        <v>391</v>
      </c>
      <c r="E27" s="228" t="s">
        <v>392</v>
      </c>
      <c r="F27" s="228">
        <v>26</v>
      </c>
    </row>
    <row r="28" spans="1:6">
      <c r="A28" s="228">
        <v>27</v>
      </c>
      <c r="B28" s="228" t="s">
        <v>393</v>
      </c>
      <c r="C28" s="228">
        <v>230338</v>
      </c>
      <c r="D28" s="228" t="s">
        <v>393</v>
      </c>
      <c r="E28" s="228" t="s">
        <v>394</v>
      </c>
      <c r="F28" s="228">
        <v>27</v>
      </c>
    </row>
    <row r="29" spans="1:6">
      <c r="A29" s="228">
        <v>28</v>
      </c>
      <c r="B29" s="228" t="s">
        <v>395</v>
      </c>
      <c r="C29" s="228">
        <v>230414</v>
      </c>
      <c r="D29" s="228" t="s">
        <v>395</v>
      </c>
      <c r="E29" s="228" t="s">
        <v>396</v>
      </c>
      <c r="F29" s="228">
        <v>28</v>
      </c>
    </row>
    <row r="30" spans="1:6">
      <c r="A30" s="228">
        <v>29</v>
      </c>
      <c r="B30" s="228" t="s">
        <v>397</v>
      </c>
      <c r="C30" s="228">
        <v>230435</v>
      </c>
      <c r="D30" s="228" t="s">
        <v>397</v>
      </c>
      <c r="E30" s="228" t="s">
        <v>397</v>
      </c>
      <c r="F30" s="228">
        <v>29</v>
      </c>
    </row>
    <row r="31" spans="1:6">
      <c r="A31" s="228">
        <v>30</v>
      </c>
      <c r="B31" s="228" t="s">
        <v>398</v>
      </c>
      <c r="C31" s="228">
        <v>230198</v>
      </c>
      <c r="D31" s="228" t="s">
        <v>398</v>
      </c>
      <c r="E31" s="228" t="s">
        <v>399</v>
      </c>
      <c r="F31" s="228">
        <v>30</v>
      </c>
    </row>
    <row r="32" spans="1:6">
      <c r="A32" s="228">
        <v>31</v>
      </c>
      <c r="B32" s="228" t="s">
        <v>400</v>
      </c>
      <c r="C32" s="228">
        <v>230139</v>
      </c>
      <c r="D32" s="228" t="s">
        <v>400</v>
      </c>
      <c r="E32" s="228" t="s">
        <v>401</v>
      </c>
      <c r="F32" s="228">
        <v>31</v>
      </c>
    </row>
    <row r="33" spans="1:6">
      <c r="A33" s="228">
        <v>32</v>
      </c>
      <c r="B33" s="228" t="s">
        <v>402</v>
      </c>
      <c r="C33" s="228">
        <v>230437</v>
      </c>
      <c r="D33" s="228" t="s">
        <v>402</v>
      </c>
      <c r="E33" s="228" t="s">
        <v>403</v>
      </c>
      <c r="F33" s="228">
        <v>32</v>
      </c>
    </row>
    <row r="34" spans="1:6">
      <c r="A34" s="228">
        <v>33</v>
      </c>
      <c r="B34" s="228" t="s">
        <v>404</v>
      </c>
      <c r="C34" s="228">
        <v>230340</v>
      </c>
      <c r="D34" s="228" t="s">
        <v>404</v>
      </c>
      <c r="E34" s="228" t="s">
        <v>405</v>
      </c>
      <c r="F34" s="228">
        <v>33</v>
      </c>
    </row>
    <row r="35" spans="1:6">
      <c r="A35" s="228">
        <v>34</v>
      </c>
      <c r="B35" s="228" t="s">
        <v>406</v>
      </c>
      <c r="C35" s="228">
        <v>230169</v>
      </c>
      <c r="D35" s="228" t="s">
        <v>406</v>
      </c>
      <c r="E35" s="228" t="s">
        <v>407</v>
      </c>
      <c r="F35" s="228">
        <v>34</v>
      </c>
    </row>
    <row r="36" spans="1:6">
      <c r="A36" s="228">
        <v>35</v>
      </c>
      <c r="B36" s="228" t="s">
        <v>408</v>
      </c>
      <c r="C36" s="228">
        <v>230154</v>
      </c>
      <c r="D36" s="228" t="s">
        <v>408</v>
      </c>
      <c r="E36" s="228" t="s">
        <v>409</v>
      </c>
      <c r="F36" s="228">
        <v>35</v>
      </c>
    </row>
    <row r="37" spans="1:6">
      <c r="A37" s="228">
        <v>36</v>
      </c>
      <c r="B37" s="228" t="s">
        <v>410</v>
      </c>
      <c r="C37" s="228">
        <v>230416</v>
      </c>
      <c r="D37" s="228" t="s">
        <v>410</v>
      </c>
      <c r="E37" s="228" t="s">
        <v>411</v>
      </c>
      <c r="F37" s="228">
        <v>36</v>
      </c>
    </row>
    <row r="38" spans="1:6">
      <c r="A38" s="228">
        <v>37</v>
      </c>
      <c r="B38" s="228" t="s">
        <v>412</v>
      </c>
      <c r="C38" s="228">
        <v>230449</v>
      </c>
      <c r="D38" s="228" t="s">
        <v>412</v>
      </c>
      <c r="E38" s="228" t="s">
        <v>413</v>
      </c>
      <c r="F38" s="228">
        <v>37</v>
      </c>
    </row>
    <row r="39" spans="1:6">
      <c r="A39" s="228">
        <v>38</v>
      </c>
      <c r="B39" s="228" t="s">
        <v>414</v>
      </c>
      <c r="C39" s="228">
        <v>230099</v>
      </c>
      <c r="D39" s="228" t="s">
        <v>414</v>
      </c>
      <c r="E39" s="228" t="s">
        <v>415</v>
      </c>
      <c r="F39" s="228">
        <v>38</v>
      </c>
    </row>
    <row r="40" spans="1:6">
      <c r="A40" s="228">
        <v>39</v>
      </c>
      <c r="B40" s="228" t="s">
        <v>416</v>
      </c>
      <c r="C40" s="228">
        <v>230123</v>
      </c>
      <c r="D40" s="228" t="s">
        <v>416</v>
      </c>
      <c r="E40" s="228" t="s">
        <v>417</v>
      </c>
      <c r="F40" s="228">
        <v>39</v>
      </c>
    </row>
    <row r="41" spans="1:6">
      <c r="A41" s="228">
        <v>40</v>
      </c>
      <c r="B41" s="228" t="s">
        <v>418</v>
      </c>
      <c r="C41" s="228">
        <v>230438</v>
      </c>
      <c r="D41" s="228" t="s">
        <v>418</v>
      </c>
      <c r="E41" s="228" t="s">
        <v>419</v>
      </c>
      <c r="F41" s="228">
        <v>40</v>
      </c>
    </row>
    <row r="42" spans="1:6">
      <c r="A42" s="228">
        <v>41</v>
      </c>
      <c r="B42" s="228" t="s">
        <v>420</v>
      </c>
      <c r="C42" s="228">
        <v>230368</v>
      </c>
      <c r="D42" s="228" t="s">
        <v>420</v>
      </c>
      <c r="E42" s="228" t="s">
        <v>421</v>
      </c>
      <c r="F42" s="228">
        <v>41</v>
      </c>
    </row>
    <row r="43" spans="1:6">
      <c r="A43" s="228">
        <v>42</v>
      </c>
      <c r="B43" s="228" t="s">
        <v>422</v>
      </c>
      <c r="C43" s="228">
        <v>230083</v>
      </c>
      <c r="D43" s="228" t="s">
        <v>422</v>
      </c>
      <c r="E43" s="228" t="s">
        <v>423</v>
      </c>
      <c r="F43" s="228">
        <v>42</v>
      </c>
    </row>
    <row r="44" spans="1:6">
      <c r="A44" s="228">
        <v>43</v>
      </c>
      <c r="B44" s="228" t="s">
        <v>424</v>
      </c>
      <c r="C44" s="228">
        <v>230326</v>
      </c>
      <c r="D44" s="228" t="s">
        <v>424</v>
      </c>
      <c r="E44" s="228" t="s">
        <v>425</v>
      </c>
      <c r="F44" s="228">
        <v>43</v>
      </c>
    </row>
    <row r="45" spans="1:6">
      <c r="A45" s="228">
        <v>44</v>
      </c>
      <c r="B45" s="228" t="s">
        <v>426</v>
      </c>
      <c r="C45" s="228">
        <v>230035</v>
      </c>
      <c r="D45" s="228" t="s">
        <v>426</v>
      </c>
      <c r="E45" s="228" t="s">
        <v>427</v>
      </c>
      <c r="F45" s="228">
        <v>44</v>
      </c>
    </row>
    <row r="46" spans="1:6">
      <c r="A46" s="228">
        <v>45</v>
      </c>
      <c r="B46" s="228" t="s">
        <v>428</v>
      </c>
      <c r="C46" s="228">
        <v>230086</v>
      </c>
      <c r="D46" s="228" t="s">
        <v>428</v>
      </c>
      <c r="E46" s="228" t="s">
        <v>429</v>
      </c>
      <c r="F46" s="228">
        <v>45</v>
      </c>
    </row>
    <row r="47" spans="1:6">
      <c r="A47" s="228">
        <v>46</v>
      </c>
      <c r="B47" s="228" t="s">
        <v>430</v>
      </c>
      <c r="C47" s="228">
        <v>230354</v>
      </c>
      <c r="D47" s="228" t="s">
        <v>430</v>
      </c>
      <c r="E47" s="228" t="s">
        <v>431</v>
      </c>
      <c r="F47" s="228">
        <v>46</v>
      </c>
    </row>
    <row r="48" spans="1:6">
      <c r="A48" s="228">
        <v>47</v>
      </c>
      <c r="B48" s="228" t="s">
        <v>432</v>
      </c>
      <c r="C48" s="228">
        <v>230024</v>
      </c>
      <c r="D48" s="228" t="s">
        <v>432</v>
      </c>
      <c r="E48" s="228" t="s">
        <v>433</v>
      </c>
      <c r="F48" s="228">
        <v>47</v>
      </c>
    </row>
    <row r="49" spans="1:6">
      <c r="A49" s="228">
        <v>48</v>
      </c>
      <c r="B49" s="228" t="s">
        <v>434</v>
      </c>
      <c r="C49" s="228">
        <v>230329</v>
      </c>
      <c r="D49" s="228" t="s">
        <v>434</v>
      </c>
      <c r="E49" s="228" t="s">
        <v>435</v>
      </c>
      <c r="F49" s="228">
        <v>48</v>
      </c>
    </row>
    <row r="50" spans="1:6">
      <c r="A50" s="228">
        <v>49</v>
      </c>
      <c r="B50" s="228" t="s">
        <v>436</v>
      </c>
      <c r="C50" s="228">
        <v>230030</v>
      </c>
      <c r="D50" s="228" t="s">
        <v>436</v>
      </c>
      <c r="E50" s="228" t="s">
        <v>437</v>
      </c>
      <c r="F50" s="228">
        <v>49</v>
      </c>
    </row>
    <row r="51" spans="1:6">
      <c r="A51" s="228">
        <v>50</v>
      </c>
      <c r="B51" s="228" t="s">
        <v>438</v>
      </c>
      <c r="C51" s="228">
        <v>230455</v>
      </c>
      <c r="D51" s="228" t="s">
        <v>438</v>
      </c>
      <c r="E51" s="228" t="s">
        <v>439</v>
      </c>
      <c r="F51" s="228">
        <v>50</v>
      </c>
    </row>
    <row r="52" spans="1:6">
      <c r="A52" s="228">
        <v>51</v>
      </c>
      <c r="B52" s="228" t="s">
        <v>440</v>
      </c>
      <c r="C52" s="228">
        <v>230041</v>
      </c>
      <c r="D52" s="228" t="s">
        <v>440</v>
      </c>
      <c r="E52" s="228" t="s">
        <v>441</v>
      </c>
      <c r="F52" s="228">
        <v>51</v>
      </c>
    </row>
    <row r="53" spans="1:6">
      <c r="A53" s="228">
        <v>52</v>
      </c>
      <c r="B53" s="228" t="s">
        <v>442</v>
      </c>
      <c r="C53" s="228">
        <v>230067</v>
      </c>
      <c r="D53" s="228" t="s">
        <v>442</v>
      </c>
      <c r="E53" s="228" t="s">
        <v>443</v>
      </c>
      <c r="F53" s="228">
        <v>52</v>
      </c>
    </row>
    <row r="54" spans="1:6">
      <c r="A54" s="228">
        <v>53</v>
      </c>
      <c r="B54" s="228" t="s">
        <v>444</v>
      </c>
      <c r="C54" s="228">
        <v>230017</v>
      </c>
      <c r="D54" s="228" t="s">
        <v>444</v>
      </c>
      <c r="E54" s="228" t="s">
        <v>445</v>
      </c>
      <c r="F54" s="228">
        <v>53</v>
      </c>
    </row>
    <row r="55" spans="1:6">
      <c r="A55" s="228">
        <v>54</v>
      </c>
      <c r="B55" s="228" t="s">
        <v>446</v>
      </c>
      <c r="C55" s="228">
        <v>230272</v>
      </c>
      <c r="D55" s="228" t="s">
        <v>446</v>
      </c>
      <c r="E55" s="228" t="s">
        <v>447</v>
      </c>
      <c r="F55" s="228">
        <v>54</v>
      </c>
    </row>
    <row r="56" spans="1:6">
      <c r="A56" s="228">
        <v>55</v>
      </c>
      <c r="B56" s="228" t="s">
        <v>448</v>
      </c>
      <c r="C56" s="228">
        <v>230467</v>
      </c>
      <c r="D56" s="228" t="s">
        <v>448</v>
      </c>
      <c r="E56" s="228" t="s">
        <v>449</v>
      </c>
      <c r="F56" s="228">
        <v>55</v>
      </c>
    </row>
    <row r="57" spans="1:6">
      <c r="A57" s="228">
        <v>56</v>
      </c>
      <c r="B57" s="228" t="s">
        <v>450</v>
      </c>
      <c r="C57" s="228">
        <v>230346</v>
      </c>
      <c r="D57" s="228" t="s">
        <v>450</v>
      </c>
      <c r="E57" s="228" t="s">
        <v>451</v>
      </c>
      <c r="F57" s="228">
        <v>56</v>
      </c>
    </row>
    <row r="58" spans="1:6">
      <c r="A58" s="228">
        <v>57</v>
      </c>
      <c r="B58" s="228" t="s">
        <v>452</v>
      </c>
      <c r="C58" s="228">
        <v>230251</v>
      </c>
      <c r="D58" s="228" t="s">
        <v>452</v>
      </c>
      <c r="E58" s="228" t="s">
        <v>453</v>
      </c>
      <c r="F58" s="228">
        <v>57</v>
      </c>
    </row>
    <row r="59" spans="1:6">
      <c r="A59" s="228">
        <v>58</v>
      </c>
      <c r="B59" s="228" t="s">
        <v>454</v>
      </c>
      <c r="C59" s="228">
        <v>230180</v>
      </c>
      <c r="D59" s="228" t="s">
        <v>454</v>
      </c>
      <c r="E59" s="228" t="s">
        <v>455</v>
      </c>
      <c r="F59" s="228">
        <v>58</v>
      </c>
    </row>
    <row r="60" spans="1:6">
      <c r="A60" s="228">
        <v>59</v>
      </c>
      <c r="B60" s="228" t="s">
        <v>456</v>
      </c>
      <c r="C60" s="228">
        <v>230252</v>
      </c>
      <c r="D60" s="228" t="s">
        <v>456</v>
      </c>
      <c r="E60" s="228" t="s">
        <v>457</v>
      </c>
      <c r="F60" s="228">
        <v>59</v>
      </c>
    </row>
    <row r="61" spans="1:6">
      <c r="A61" s="228">
        <v>60</v>
      </c>
      <c r="B61" s="228" t="s">
        <v>458</v>
      </c>
      <c r="C61" s="228">
        <v>230077</v>
      </c>
      <c r="D61" s="228" t="s">
        <v>458</v>
      </c>
      <c r="E61" s="228" t="s">
        <v>459</v>
      </c>
      <c r="F61" s="228">
        <v>60</v>
      </c>
    </row>
    <row r="62" spans="1:6">
      <c r="A62" s="228">
        <v>61</v>
      </c>
      <c r="B62" s="228" t="s">
        <v>460</v>
      </c>
      <c r="C62" s="228">
        <v>230374</v>
      </c>
      <c r="D62" s="228" t="s">
        <v>460</v>
      </c>
      <c r="E62" s="228" t="s">
        <v>461</v>
      </c>
      <c r="F62" s="228">
        <v>61</v>
      </c>
    </row>
    <row r="63" spans="1:6">
      <c r="A63" s="228">
        <v>62</v>
      </c>
      <c r="B63" s="228" t="s">
        <v>462</v>
      </c>
      <c r="C63" s="228">
        <v>230406</v>
      </c>
      <c r="D63" s="228" t="s">
        <v>462</v>
      </c>
      <c r="E63" s="228" t="s">
        <v>463</v>
      </c>
      <c r="F63" s="228">
        <v>62</v>
      </c>
    </row>
    <row r="64" spans="1:6">
      <c r="A64" s="228">
        <v>63</v>
      </c>
      <c r="B64" s="228" t="s">
        <v>464</v>
      </c>
      <c r="C64" s="228">
        <v>230388</v>
      </c>
      <c r="D64" s="228" t="s">
        <v>464</v>
      </c>
      <c r="E64" s="228" t="s">
        <v>465</v>
      </c>
      <c r="F64" s="228">
        <v>63</v>
      </c>
    </row>
    <row r="65" spans="1:6">
      <c r="A65" s="228">
        <v>64</v>
      </c>
      <c r="B65" s="228" t="s">
        <v>466</v>
      </c>
      <c r="C65" s="228">
        <v>230044</v>
      </c>
      <c r="D65" s="228" t="s">
        <v>466</v>
      </c>
      <c r="E65" s="228" t="s">
        <v>467</v>
      </c>
      <c r="F65" s="228">
        <v>64</v>
      </c>
    </row>
    <row r="66" spans="1:6">
      <c r="A66" s="228">
        <v>65</v>
      </c>
      <c r="B66" s="228" t="s">
        <v>468</v>
      </c>
      <c r="C66" s="228">
        <v>230108</v>
      </c>
      <c r="D66" s="228" t="s">
        <v>468</v>
      </c>
      <c r="E66" s="228" t="s">
        <v>469</v>
      </c>
      <c r="F66" s="228">
        <v>65</v>
      </c>
    </row>
    <row r="67" spans="1:6">
      <c r="A67" s="228">
        <v>66</v>
      </c>
      <c r="B67" s="228" t="s">
        <v>470</v>
      </c>
      <c r="C67" s="228">
        <v>230142</v>
      </c>
      <c r="D67" s="228" t="s">
        <v>470</v>
      </c>
      <c r="E67" s="228" t="s">
        <v>471</v>
      </c>
      <c r="F67" s="228">
        <v>66</v>
      </c>
    </row>
    <row r="68" spans="1:6">
      <c r="A68" s="228">
        <v>67</v>
      </c>
      <c r="B68" s="228" t="s">
        <v>472</v>
      </c>
      <c r="C68" s="228">
        <v>230385</v>
      </c>
      <c r="D68" s="228" t="s">
        <v>472</v>
      </c>
      <c r="E68" s="228" t="s">
        <v>473</v>
      </c>
      <c r="F68" s="228">
        <v>67</v>
      </c>
    </row>
    <row r="69" spans="1:6">
      <c r="A69" s="228">
        <v>68</v>
      </c>
      <c r="B69" s="228" t="s">
        <v>474</v>
      </c>
      <c r="C69" s="228">
        <v>230045</v>
      </c>
      <c r="D69" s="228" t="s">
        <v>474</v>
      </c>
      <c r="E69" s="228" t="s">
        <v>475</v>
      </c>
      <c r="F69" s="228">
        <v>68</v>
      </c>
    </row>
    <row r="70" spans="1:6">
      <c r="A70" s="228">
        <v>69</v>
      </c>
      <c r="B70" s="228" t="s">
        <v>476</v>
      </c>
      <c r="C70" s="228">
        <v>230413</v>
      </c>
      <c r="D70" s="228" t="s">
        <v>476</v>
      </c>
      <c r="E70" s="228" t="s">
        <v>477</v>
      </c>
      <c r="F70" s="228">
        <v>69</v>
      </c>
    </row>
    <row r="71" spans="1:6">
      <c r="A71" s="228">
        <v>70</v>
      </c>
      <c r="B71" s="228" t="s">
        <v>478</v>
      </c>
      <c r="C71" s="228">
        <v>230054</v>
      </c>
      <c r="D71" s="228" t="s">
        <v>478</v>
      </c>
      <c r="E71" s="228" t="s">
        <v>479</v>
      </c>
      <c r="F71" s="228">
        <v>70</v>
      </c>
    </row>
    <row r="72" spans="1:6">
      <c r="A72" s="228">
        <v>71</v>
      </c>
      <c r="B72" s="228" t="s">
        <v>480</v>
      </c>
      <c r="C72" s="228">
        <v>230411</v>
      </c>
      <c r="D72" s="228" t="s">
        <v>480</v>
      </c>
      <c r="E72" s="228" t="s">
        <v>481</v>
      </c>
      <c r="F72" s="228">
        <v>71</v>
      </c>
    </row>
    <row r="73" spans="1:6">
      <c r="A73" s="228">
        <v>72</v>
      </c>
      <c r="B73" s="228" t="s">
        <v>482</v>
      </c>
      <c r="C73" s="228">
        <v>230278</v>
      </c>
      <c r="D73" s="228" t="s">
        <v>482</v>
      </c>
      <c r="E73" s="228" t="s">
        <v>483</v>
      </c>
      <c r="F73" s="228">
        <v>72</v>
      </c>
    </row>
    <row r="74" spans="1:6">
      <c r="A74" s="228">
        <v>73</v>
      </c>
      <c r="B74" s="228" t="s">
        <v>484</v>
      </c>
      <c r="C74" s="228">
        <v>230289</v>
      </c>
      <c r="D74" s="228" t="s">
        <v>484</v>
      </c>
      <c r="E74" s="228" t="s">
        <v>485</v>
      </c>
      <c r="F74" s="228">
        <v>73</v>
      </c>
    </row>
    <row r="75" spans="1:6">
      <c r="A75" s="228">
        <v>74</v>
      </c>
      <c r="B75" s="228" t="s">
        <v>486</v>
      </c>
      <c r="C75" s="228">
        <v>230466</v>
      </c>
      <c r="D75" s="228" t="s">
        <v>486</v>
      </c>
      <c r="E75" s="228" t="s">
        <v>487</v>
      </c>
      <c r="F75" s="228">
        <v>74</v>
      </c>
    </row>
    <row r="76" spans="1:6">
      <c r="A76" s="228">
        <v>75</v>
      </c>
      <c r="B76" s="228" t="s">
        <v>488</v>
      </c>
      <c r="C76" s="228">
        <v>230407</v>
      </c>
      <c r="D76" s="228" t="s">
        <v>488</v>
      </c>
      <c r="E76" s="228" t="s">
        <v>489</v>
      </c>
      <c r="F76" s="228">
        <v>75</v>
      </c>
    </row>
    <row r="77" spans="1:6">
      <c r="A77" s="228">
        <v>76</v>
      </c>
      <c r="B77" s="228" t="s">
        <v>490</v>
      </c>
      <c r="C77" s="228">
        <v>230010</v>
      </c>
      <c r="D77" s="228" t="s">
        <v>490</v>
      </c>
      <c r="E77" s="228" t="s">
        <v>491</v>
      </c>
      <c r="F77" s="228">
        <v>76</v>
      </c>
    </row>
    <row r="78" spans="1:6">
      <c r="A78" s="228">
        <v>77</v>
      </c>
      <c r="B78" s="228" t="s">
        <v>492</v>
      </c>
      <c r="C78" s="228">
        <v>230393</v>
      </c>
      <c r="D78" s="228" t="s">
        <v>492</v>
      </c>
      <c r="E78" s="228" t="s">
        <v>493</v>
      </c>
      <c r="F78" s="228">
        <v>77</v>
      </c>
    </row>
    <row r="79" spans="1:6">
      <c r="A79" s="228">
        <v>78</v>
      </c>
      <c r="B79" s="228" t="s">
        <v>494</v>
      </c>
      <c r="C79" s="228">
        <v>230398</v>
      </c>
      <c r="D79" s="228" t="s">
        <v>494</v>
      </c>
      <c r="E79" s="228" t="s">
        <v>495</v>
      </c>
      <c r="F79" s="228">
        <v>78</v>
      </c>
    </row>
    <row r="80" spans="1:6">
      <c r="A80" s="228">
        <v>79</v>
      </c>
      <c r="B80" s="228" t="s">
        <v>496</v>
      </c>
      <c r="C80" s="228">
        <v>230315</v>
      </c>
      <c r="D80" s="228" t="s">
        <v>496</v>
      </c>
      <c r="E80" s="228" t="s">
        <v>497</v>
      </c>
      <c r="F80" s="228">
        <v>79</v>
      </c>
    </row>
    <row r="81" spans="1:6">
      <c r="A81" s="228">
        <v>80</v>
      </c>
      <c r="B81" s="228" t="s">
        <v>498</v>
      </c>
      <c r="C81" s="228">
        <v>230200</v>
      </c>
      <c r="D81" s="228" t="s">
        <v>498</v>
      </c>
      <c r="E81" s="228" t="s">
        <v>499</v>
      </c>
      <c r="F81" s="228">
        <v>80</v>
      </c>
    </row>
    <row r="82" spans="1:6">
      <c r="A82" s="228">
        <v>81</v>
      </c>
      <c r="B82" s="228" t="s">
        <v>500</v>
      </c>
      <c r="C82" s="228">
        <v>230353</v>
      </c>
      <c r="D82" s="228" t="s">
        <v>500</v>
      </c>
      <c r="E82" s="228" t="s">
        <v>501</v>
      </c>
      <c r="F82" s="228">
        <v>81</v>
      </c>
    </row>
    <row r="83" spans="1:6">
      <c r="A83" s="228">
        <v>82</v>
      </c>
      <c r="B83" s="228" t="s">
        <v>502</v>
      </c>
      <c r="C83" s="228">
        <v>230033</v>
      </c>
      <c r="D83" s="228" t="s">
        <v>502</v>
      </c>
      <c r="E83" s="228" t="s">
        <v>503</v>
      </c>
      <c r="F83" s="228">
        <v>82</v>
      </c>
    </row>
    <row r="84" spans="1:6">
      <c r="A84" s="228">
        <v>83</v>
      </c>
      <c r="B84" s="228" t="s">
        <v>504</v>
      </c>
      <c r="C84" s="228">
        <v>230097</v>
      </c>
      <c r="D84" s="228" t="s">
        <v>504</v>
      </c>
      <c r="E84" s="228" t="s">
        <v>505</v>
      </c>
      <c r="F84" s="228">
        <v>83</v>
      </c>
    </row>
    <row r="85" spans="1:6">
      <c r="A85" s="228">
        <v>84</v>
      </c>
      <c r="B85" s="228" t="s">
        <v>506</v>
      </c>
      <c r="C85" s="228">
        <v>230397</v>
      </c>
      <c r="D85" s="228" t="s">
        <v>506</v>
      </c>
      <c r="E85" s="228" t="s">
        <v>507</v>
      </c>
      <c r="F85" s="228">
        <v>84</v>
      </c>
    </row>
    <row r="86" spans="1:6">
      <c r="A86" s="228">
        <v>85</v>
      </c>
      <c r="B86" s="228" t="s">
        <v>508</v>
      </c>
      <c r="C86" s="228">
        <v>230094</v>
      </c>
      <c r="D86" s="228" t="s">
        <v>508</v>
      </c>
      <c r="E86" s="228" t="s">
        <v>509</v>
      </c>
      <c r="F86" s="228">
        <v>85</v>
      </c>
    </row>
    <row r="87" spans="1:6">
      <c r="A87" s="228">
        <v>86</v>
      </c>
      <c r="B87" s="228" t="s">
        <v>510</v>
      </c>
      <c r="C87" s="228">
        <v>230453</v>
      </c>
      <c r="D87" s="228" t="s">
        <v>510</v>
      </c>
      <c r="E87" s="228" t="s">
        <v>511</v>
      </c>
      <c r="F87" s="228">
        <v>86</v>
      </c>
    </row>
    <row r="88" spans="1:6">
      <c r="A88" s="228">
        <v>87</v>
      </c>
      <c r="B88" s="228" t="s">
        <v>512</v>
      </c>
      <c r="C88" s="228">
        <v>230039</v>
      </c>
      <c r="D88" s="228" t="s">
        <v>512</v>
      </c>
      <c r="E88" s="228" t="s">
        <v>513</v>
      </c>
      <c r="F88" s="228">
        <v>87</v>
      </c>
    </row>
    <row r="89" spans="1:6">
      <c r="A89" s="228">
        <v>88</v>
      </c>
      <c r="B89" s="228" t="s">
        <v>514</v>
      </c>
      <c r="C89" s="228">
        <v>230365</v>
      </c>
      <c r="D89" s="228" t="s">
        <v>514</v>
      </c>
      <c r="E89" s="228" t="s">
        <v>515</v>
      </c>
      <c r="F89" s="228">
        <v>88</v>
      </c>
    </row>
    <row r="90" spans="1:6">
      <c r="A90" s="228">
        <v>89</v>
      </c>
      <c r="B90" s="228" t="s">
        <v>516</v>
      </c>
      <c r="C90" s="228">
        <v>230175</v>
      </c>
      <c r="D90" s="228" t="s">
        <v>516</v>
      </c>
      <c r="E90" s="228" t="s">
        <v>517</v>
      </c>
      <c r="F90" s="228">
        <v>89</v>
      </c>
    </row>
    <row r="91" spans="1:6">
      <c r="A91" s="228">
        <v>90</v>
      </c>
      <c r="B91" s="228" t="s">
        <v>518</v>
      </c>
      <c r="C91" s="228">
        <v>230356</v>
      </c>
      <c r="D91" s="228" t="s">
        <v>518</v>
      </c>
      <c r="E91" s="228" t="s">
        <v>519</v>
      </c>
      <c r="F91" s="228">
        <v>90</v>
      </c>
    </row>
    <row r="92" spans="1:6">
      <c r="A92" s="228">
        <v>91</v>
      </c>
      <c r="B92" s="228" t="s">
        <v>520</v>
      </c>
      <c r="C92" s="228">
        <v>230450</v>
      </c>
      <c r="D92" s="228" t="s">
        <v>520</v>
      </c>
      <c r="E92" s="228" t="s">
        <v>521</v>
      </c>
      <c r="F92" s="228">
        <v>91</v>
      </c>
    </row>
    <row r="93" spans="1:6">
      <c r="A93" s="228">
        <v>92</v>
      </c>
      <c r="B93" s="228" t="s">
        <v>522</v>
      </c>
      <c r="C93" s="228">
        <v>230399</v>
      </c>
      <c r="D93" s="228" t="s">
        <v>522</v>
      </c>
      <c r="E93" s="228" t="s">
        <v>523</v>
      </c>
      <c r="F93" s="228">
        <v>92</v>
      </c>
    </row>
    <row r="94" spans="1:6">
      <c r="A94" s="228">
        <v>93</v>
      </c>
      <c r="B94" s="228" t="s">
        <v>524</v>
      </c>
      <c r="C94" s="228">
        <v>230390</v>
      </c>
      <c r="D94" s="228" t="s">
        <v>524</v>
      </c>
      <c r="E94" s="228" t="s">
        <v>525</v>
      </c>
      <c r="F94" s="228">
        <v>93</v>
      </c>
    </row>
    <row r="95" spans="1:6">
      <c r="A95" s="228">
        <v>94</v>
      </c>
      <c r="B95" s="228" t="s">
        <v>526</v>
      </c>
      <c r="C95" s="228">
        <v>230448</v>
      </c>
      <c r="D95" s="228" t="s">
        <v>526</v>
      </c>
      <c r="E95" s="228" t="s">
        <v>527</v>
      </c>
      <c r="F95" s="228">
        <v>94</v>
      </c>
    </row>
    <row r="96" spans="1:6">
      <c r="A96" s="228">
        <v>95</v>
      </c>
      <c r="B96" s="228" t="s">
        <v>528</v>
      </c>
      <c r="C96" s="228">
        <v>230426</v>
      </c>
      <c r="D96" s="228" t="s">
        <v>528</v>
      </c>
      <c r="E96" s="228" t="s">
        <v>529</v>
      </c>
      <c r="F96" s="228">
        <v>95</v>
      </c>
    </row>
    <row r="97" spans="1:6">
      <c r="A97" s="228">
        <v>96</v>
      </c>
      <c r="B97" s="228" t="s">
        <v>530</v>
      </c>
      <c r="C97" s="228">
        <v>230463</v>
      </c>
      <c r="D97" s="228" t="s">
        <v>530</v>
      </c>
      <c r="E97" s="228" t="s">
        <v>530</v>
      </c>
      <c r="F97" s="228">
        <v>96</v>
      </c>
    </row>
    <row r="98" spans="1:6">
      <c r="A98" s="228">
        <v>97</v>
      </c>
      <c r="B98" s="228" t="s">
        <v>531</v>
      </c>
      <c r="C98" s="228">
        <v>230436</v>
      </c>
      <c r="D98" s="228" t="s">
        <v>531</v>
      </c>
      <c r="E98" s="228" t="s">
        <v>532</v>
      </c>
      <c r="F98" s="228">
        <v>97</v>
      </c>
    </row>
    <row r="99" spans="1:6">
      <c r="A99" s="228">
        <v>98</v>
      </c>
      <c r="B99" s="228" t="s">
        <v>533</v>
      </c>
      <c r="C99" s="228">
        <v>230464</v>
      </c>
      <c r="D99" s="228" t="s">
        <v>533</v>
      </c>
      <c r="E99" s="228" t="s">
        <v>533</v>
      </c>
      <c r="F99" s="228">
        <v>98</v>
      </c>
    </row>
    <row r="100" spans="1:6">
      <c r="A100" s="228">
        <v>99</v>
      </c>
      <c r="B100" s="228" t="s">
        <v>534</v>
      </c>
      <c r="C100" s="228">
        <v>490007</v>
      </c>
      <c r="D100" s="228" t="s">
        <v>534</v>
      </c>
      <c r="E100" s="228" t="s">
        <v>535</v>
      </c>
      <c r="F100" s="228">
        <v>99</v>
      </c>
    </row>
    <row r="101" spans="1:6">
      <c r="A101" s="228">
        <v>100</v>
      </c>
      <c r="B101" s="228" t="s">
        <v>536</v>
      </c>
      <c r="C101" s="228">
        <v>491001</v>
      </c>
      <c r="D101" s="228" t="s">
        <v>536</v>
      </c>
      <c r="E101" s="228" t="s">
        <v>537</v>
      </c>
      <c r="F101" s="228">
        <v>100</v>
      </c>
    </row>
    <row r="102" spans="1:6">
      <c r="A102" s="228">
        <v>101</v>
      </c>
      <c r="B102" s="228" t="s">
        <v>538</v>
      </c>
      <c r="C102" s="228">
        <v>490001</v>
      </c>
      <c r="D102" s="228" t="s">
        <v>538</v>
      </c>
      <c r="E102" s="228" t="s">
        <v>539</v>
      </c>
      <c r="F102" s="228">
        <v>101</v>
      </c>
    </row>
    <row r="103" spans="1:6">
      <c r="A103" s="228">
        <v>102</v>
      </c>
      <c r="B103" s="228" t="s">
        <v>540</v>
      </c>
      <c r="C103" s="228">
        <v>490010</v>
      </c>
      <c r="D103" s="228" t="s">
        <v>540</v>
      </c>
      <c r="E103" s="228" t="s">
        <v>541</v>
      </c>
      <c r="F103" s="228">
        <v>102</v>
      </c>
    </row>
    <row r="104" spans="1:6">
      <c r="A104" s="228">
        <v>103</v>
      </c>
      <c r="B104" s="228" t="s">
        <v>542</v>
      </c>
      <c r="C104" s="228">
        <v>490014</v>
      </c>
      <c r="D104" s="228" t="s">
        <v>542</v>
      </c>
      <c r="E104" s="228" t="s">
        <v>543</v>
      </c>
      <c r="F104" s="228">
        <v>103</v>
      </c>
    </row>
    <row r="105" spans="1:6">
      <c r="A105" s="228">
        <v>104</v>
      </c>
      <c r="B105" s="228" t="s">
        <v>544</v>
      </c>
      <c r="C105" s="228">
        <v>490016</v>
      </c>
      <c r="D105" s="228" t="s">
        <v>544</v>
      </c>
      <c r="E105" s="228" t="s">
        <v>545</v>
      </c>
      <c r="F105" s="228">
        <v>104</v>
      </c>
    </row>
    <row r="106" spans="1:6">
      <c r="A106" s="228">
        <v>105</v>
      </c>
      <c r="B106" s="228" t="s">
        <v>546</v>
      </c>
      <c r="C106" s="228">
        <v>491003</v>
      </c>
      <c r="D106" s="228" t="s">
        <v>546</v>
      </c>
      <c r="E106" s="228" t="s">
        <v>547</v>
      </c>
      <c r="F106" s="228">
        <v>105</v>
      </c>
    </row>
    <row r="107" spans="1:6">
      <c r="A107" s="228">
        <v>106</v>
      </c>
      <c r="B107" s="228" t="s">
        <v>548</v>
      </c>
      <c r="C107" s="228">
        <v>492037</v>
      </c>
      <c r="D107" s="228" t="s">
        <v>548</v>
      </c>
      <c r="E107" s="228" t="s">
        <v>549</v>
      </c>
      <c r="F107" s="228">
        <v>106</v>
      </c>
    </row>
    <row r="108" spans="1:6">
      <c r="A108" s="228">
        <v>107</v>
      </c>
      <c r="B108" s="228" t="s">
        <v>550</v>
      </c>
      <c r="C108" s="228">
        <v>492337</v>
      </c>
      <c r="D108" s="228" t="s">
        <v>550</v>
      </c>
      <c r="E108" s="228" t="s">
        <v>551</v>
      </c>
      <c r="F108" s="228">
        <v>107</v>
      </c>
    </row>
    <row r="109" spans="1:6">
      <c r="A109" s="228">
        <v>108</v>
      </c>
      <c r="B109" s="228" t="s">
        <v>552</v>
      </c>
      <c r="C109" s="228">
        <v>492087</v>
      </c>
      <c r="D109" s="228" t="s">
        <v>552</v>
      </c>
      <c r="E109" s="228" t="s">
        <v>553</v>
      </c>
      <c r="F109" s="228">
        <v>108</v>
      </c>
    </row>
    <row r="110" spans="1:6">
      <c r="A110" s="228">
        <v>109</v>
      </c>
      <c r="B110" s="228" t="s">
        <v>554</v>
      </c>
      <c r="C110" s="228">
        <v>492035</v>
      </c>
      <c r="D110" s="228" t="s">
        <v>554</v>
      </c>
      <c r="E110" s="228" t="s">
        <v>555</v>
      </c>
      <c r="F110" s="228">
        <v>109</v>
      </c>
    </row>
    <row r="111" spans="1:6">
      <c r="A111" s="228">
        <v>110</v>
      </c>
      <c r="B111" s="228" t="s">
        <v>556</v>
      </c>
      <c r="C111" s="228">
        <v>492114</v>
      </c>
      <c r="D111" s="228" t="s">
        <v>556</v>
      </c>
      <c r="E111" s="228" t="s">
        <v>557</v>
      </c>
      <c r="F111" s="228">
        <v>110</v>
      </c>
    </row>
    <row r="112" spans="1:6">
      <c r="A112" s="228">
        <v>111</v>
      </c>
      <c r="B112" s="228" t="s">
        <v>558</v>
      </c>
      <c r="C112" s="228">
        <v>492420</v>
      </c>
      <c r="D112" s="228" t="s">
        <v>558</v>
      </c>
      <c r="E112" s="228" t="s">
        <v>559</v>
      </c>
      <c r="F112" s="228">
        <v>111</v>
      </c>
    </row>
    <row r="113" spans="1:6">
      <c r="A113" s="228">
        <v>112</v>
      </c>
      <c r="B113" s="228" t="s">
        <v>560</v>
      </c>
      <c r="C113" s="228">
        <v>492140</v>
      </c>
      <c r="D113" s="228" t="s">
        <v>560</v>
      </c>
      <c r="E113" s="228" t="s">
        <v>561</v>
      </c>
      <c r="F113" s="228">
        <v>112</v>
      </c>
    </row>
    <row r="114" spans="1:6">
      <c r="A114" s="228">
        <v>113</v>
      </c>
      <c r="B114" s="228" t="s">
        <v>562</v>
      </c>
      <c r="C114" s="228">
        <v>492330</v>
      </c>
      <c r="D114" s="228" t="s">
        <v>562</v>
      </c>
      <c r="E114" s="228" t="s">
        <v>563</v>
      </c>
      <c r="F114" s="228">
        <v>113</v>
      </c>
    </row>
    <row r="115" spans="1:6">
      <c r="A115" s="228">
        <v>114</v>
      </c>
      <c r="B115" s="228" t="s">
        <v>564</v>
      </c>
      <c r="C115" s="228">
        <v>492070</v>
      </c>
      <c r="D115" s="228" t="s">
        <v>564</v>
      </c>
      <c r="E115" s="228" t="s">
        <v>565</v>
      </c>
      <c r="F115" s="228">
        <v>114</v>
      </c>
    </row>
    <row r="116" spans="1:6">
      <c r="A116" s="228">
        <v>115</v>
      </c>
      <c r="B116" s="228" t="s">
        <v>566</v>
      </c>
      <c r="C116" s="228">
        <v>490020</v>
      </c>
      <c r="D116" s="228" t="s">
        <v>566</v>
      </c>
      <c r="E116" s="228" t="s">
        <v>567</v>
      </c>
      <c r="F116" s="228">
        <v>115</v>
      </c>
    </row>
    <row r="117" spans="1:6">
      <c r="A117" s="228">
        <v>116</v>
      </c>
      <c r="B117" s="228" t="s">
        <v>568</v>
      </c>
      <c r="C117" s="228">
        <v>492047</v>
      </c>
      <c r="D117" s="228" t="s">
        <v>568</v>
      </c>
      <c r="E117" s="228" t="s">
        <v>569</v>
      </c>
      <c r="F117" s="228">
        <v>116</v>
      </c>
    </row>
    <row r="118" spans="1:6">
      <c r="A118" s="228">
        <v>117</v>
      </c>
      <c r="B118" s="228" t="s">
        <v>570</v>
      </c>
      <c r="C118" s="228">
        <v>492049</v>
      </c>
      <c r="D118" s="228" t="s">
        <v>570</v>
      </c>
      <c r="E118" s="228" t="s">
        <v>571</v>
      </c>
      <c r="F118" s="228">
        <v>117</v>
      </c>
    </row>
    <row r="119" spans="1:6">
      <c r="A119" s="228">
        <v>118</v>
      </c>
      <c r="B119" s="228" t="s">
        <v>572</v>
      </c>
      <c r="C119" s="228">
        <v>492051</v>
      </c>
      <c r="D119" s="228" t="s">
        <v>572</v>
      </c>
      <c r="E119" s="228" t="s">
        <v>573</v>
      </c>
      <c r="F119" s="228">
        <v>118</v>
      </c>
    </row>
    <row r="120" spans="1:6">
      <c r="A120" s="228">
        <v>119</v>
      </c>
      <c r="B120" s="228" t="s">
        <v>574</v>
      </c>
      <c r="C120" s="228">
        <v>492052</v>
      </c>
      <c r="D120" s="228" t="s">
        <v>574</v>
      </c>
      <c r="E120" s="228" t="s">
        <v>575</v>
      </c>
      <c r="F120" s="228">
        <v>119</v>
      </c>
    </row>
    <row r="121" spans="1:6">
      <c r="A121" s="228">
        <v>120</v>
      </c>
      <c r="B121" s="228" t="s">
        <v>576</v>
      </c>
      <c r="C121" s="228">
        <v>492055</v>
      </c>
      <c r="D121" s="228" t="s">
        <v>576</v>
      </c>
      <c r="E121" s="228" t="s">
        <v>577</v>
      </c>
      <c r="F121" s="228">
        <v>120</v>
      </c>
    </row>
    <row r="122" spans="1:6">
      <c r="A122" s="228">
        <v>121</v>
      </c>
      <c r="B122" s="228" t="s">
        <v>578</v>
      </c>
      <c r="C122" s="228">
        <v>490031</v>
      </c>
      <c r="D122" s="228" t="s">
        <v>578</v>
      </c>
      <c r="E122" s="228" t="s">
        <v>579</v>
      </c>
      <c r="F122" s="228">
        <v>121</v>
      </c>
    </row>
    <row r="123" spans="1:6">
      <c r="A123" s="228">
        <v>122</v>
      </c>
      <c r="B123" s="228" t="s">
        <v>580</v>
      </c>
      <c r="C123" s="228">
        <v>492064</v>
      </c>
      <c r="D123" s="228" t="s">
        <v>580</v>
      </c>
      <c r="E123" s="228" t="s">
        <v>581</v>
      </c>
      <c r="F123" s="228">
        <v>122</v>
      </c>
    </row>
    <row r="124" spans="1:6">
      <c r="A124" s="228">
        <v>123</v>
      </c>
      <c r="B124" s="228" t="s">
        <v>582</v>
      </c>
      <c r="C124" s="228">
        <v>492066</v>
      </c>
      <c r="D124" s="228" t="s">
        <v>582</v>
      </c>
      <c r="E124" s="228" t="s">
        <v>583</v>
      </c>
      <c r="F124" s="228">
        <v>123</v>
      </c>
    </row>
    <row r="125" spans="1:6">
      <c r="A125" s="228">
        <v>124</v>
      </c>
      <c r="B125" s="228" t="s">
        <v>584</v>
      </c>
      <c r="C125" s="228">
        <v>492067</v>
      </c>
      <c r="D125" s="228" t="s">
        <v>584</v>
      </c>
      <c r="E125" s="228" t="s">
        <v>585</v>
      </c>
      <c r="F125" s="228">
        <v>124</v>
      </c>
    </row>
    <row r="126" spans="1:6">
      <c r="A126" s="228">
        <v>125</v>
      </c>
      <c r="B126" s="228" t="s">
        <v>586</v>
      </c>
      <c r="C126" s="228">
        <v>491085</v>
      </c>
      <c r="D126" s="228" t="s">
        <v>586</v>
      </c>
      <c r="E126" s="228" t="s">
        <v>587</v>
      </c>
      <c r="F126" s="228">
        <v>125</v>
      </c>
    </row>
    <row r="127" spans="1:6">
      <c r="A127" s="228">
        <v>126</v>
      </c>
      <c r="B127" s="228" t="s">
        <v>588</v>
      </c>
      <c r="C127" s="228">
        <v>492071</v>
      </c>
      <c r="D127" s="228" t="s">
        <v>588</v>
      </c>
      <c r="E127" s="228" t="s">
        <v>589</v>
      </c>
      <c r="F127" s="228">
        <v>126</v>
      </c>
    </row>
    <row r="128" spans="1:6">
      <c r="A128" s="228">
        <v>127</v>
      </c>
      <c r="B128" s="228" t="s">
        <v>590</v>
      </c>
      <c r="C128" s="228">
        <v>492079</v>
      </c>
      <c r="D128" s="228" t="s">
        <v>590</v>
      </c>
      <c r="E128" s="228" t="s">
        <v>591</v>
      </c>
      <c r="F128" s="228">
        <v>127</v>
      </c>
    </row>
    <row r="129" spans="1:6">
      <c r="A129" s="228">
        <v>128</v>
      </c>
      <c r="B129" s="228" t="s">
        <v>592</v>
      </c>
      <c r="C129" s="228">
        <v>492085</v>
      </c>
      <c r="D129" s="228" t="s">
        <v>592</v>
      </c>
      <c r="E129" s="228" t="s">
        <v>593</v>
      </c>
      <c r="F129" s="228">
        <v>128</v>
      </c>
    </row>
    <row r="130" spans="1:6">
      <c r="A130" s="228">
        <v>129</v>
      </c>
      <c r="B130" s="228" t="s">
        <v>594</v>
      </c>
      <c r="C130" s="228">
        <v>492090</v>
      </c>
      <c r="D130" s="228" t="s">
        <v>594</v>
      </c>
      <c r="E130" s="228" t="s">
        <v>595</v>
      </c>
      <c r="F130" s="228">
        <v>129</v>
      </c>
    </row>
    <row r="131" spans="1:6">
      <c r="A131" s="228">
        <v>130</v>
      </c>
      <c r="B131" s="228" t="s">
        <v>596</v>
      </c>
      <c r="C131" s="228">
        <v>492092</v>
      </c>
      <c r="D131" s="228" t="s">
        <v>596</v>
      </c>
      <c r="E131" s="228" t="s">
        <v>597</v>
      </c>
      <c r="F131" s="228">
        <v>130</v>
      </c>
    </row>
    <row r="132" spans="1:6">
      <c r="A132" s="228">
        <v>131</v>
      </c>
      <c r="B132" s="228" t="s">
        <v>598</v>
      </c>
      <c r="C132" s="228">
        <v>492093</v>
      </c>
      <c r="D132" s="228" t="s">
        <v>598</v>
      </c>
      <c r="E132" s="228" t="s">
        <v>599</v>
      </c>
      <c r="F132" s="228">
        <v>131</v>
      </c>
    </row>
    <row r="133" spans="1:6">
      <c r="A133" s="228">
        <v>132</v>
      </c>
      <c r="B133" s="228" t="s">
        <v>600</v>
      </c>
      <c r="C133" s="228">
        <v>492094</v>
      </c>
      <c r="D133" s="228" t="s">
        <v>600</v>
      </c>
      <c r="E133" s="228" t="s">
        <v>601</v>
      </c>
      <c r="F133" s="228">
        <v>132</v>
      </c>
    </row>
    <row r="134" spans="1:6">
      <c r="A134" s="228">
        <v>133</v>
      </c>
      <c r="B134" s="228" t="s">
        <v>602</v>
      </c>
      <c r="C134" s="228">
        <v>490032</v>
      </c>
      <c r="D134" s="228" t="s">
        <v>602</v>
      </c>
      <c r="E134" s="228" t="s">
        <v>603</v>
      </c>
      <c r="F134" s="228">
        <v>133</v>
      </c>
    </row>
    <row r="135" spans="1:6">
      <c r="A135" s="228">
        <v>134</v>
      </c>
      <c r="B135" s="228" t="s">
        <v>604</v>
      </c>
      <c r="C135" s="228">
        <v>490023</v>
      </c>
      <c r="D135" s="228" t="s">
        <v>604</v>
      </c>
      <c r="E135" s="228" t="s">
        <v>605</v>
      </c>
      <c r="F135" s="228">
        <v>134</v>
      </c>
    </row>
    <row r="136" spans="1:6">
      <c r="A136" s="228">
        <v>135</v>
      </c>
      <c r="B136" s="228" t="s">
        <v>606</v>
      </c>
      <c r="C136" s="228">
        <v>490024</v>
      </c>
      <c r="D136" s="228" t="s">
        <v>606</v>
      </c>
      <c r="E136" s="228" t="s">
        <v>607</v>
      </c>
      <c r="F136" s="228">
        <v>135</v>
      </c>
    </row>
    <row r="137" spans="1:6">
      <c r="A137" s="228">
        <v>136</v>
      </c>
      <c r="B137" s="228" t="s">
        <v>608</v>
      </c>
      <c r="C137" s="228">
        <v>492100</v>
      </c>
      <c r="D137" s="228" t="s">
        <v>608</v>
      </c>
      <c r="E137" s="228" t="s">
        <v>609</v>
      </c>
      <c r="F137" s="228">
        <v>136</v>
      </c>
    </row>
    <row r="138" spans="1:6">
      <c r="A138" s="228">
        <v>137</v>
      </c>
      <c r="B138" s="228" t="s">
        <v>610</v>
      </c>
      <c r="C138" s="228">
        <v>490028</v>
      </c>
      <c r="D138" s="228" t="s">
        <v>610</v>
      </c>
      <c r="E138" s="228" t="s">
        <v>611</v>
      </c>
      <c r="F138" s="228">
        <v>137</v>
      </c>
    </row>
    <row r="139" spans="1:6">
      <c r="A139" s="228">
        <v>138</v>
      </c>
      <c r="B139" s="228" t="s">
        <v>612</v>
      </c>
      <c r="C139" s="228">
        <v>492105</v>
      </c>
      <c r="D139" s="228" t="s">
        <v>612</v>
      </c>
      <c r="E139" s="228" t="s">
        <v>613</v>
      </c>
      <c r="F139" s="228">
        <v>138</v>
      </c>
    </row>
    <row r="140" spans="1:6">
      <c r="A140" s="228">
        <v>139</v>
      </c>
      <c r="B140" s="228" t="s">
        <v>614</v>
      </c>
      <c r="C140" s="228">
        <v>490021</v>
      </c>
      <c r="D140" s="228" t="s">
        <v>614</v>
      </c>
      <c r="E140" s="228" t="s">
        <v>615</v>
      </c>
      <c r="F140" s="228">
        <v>139</v>
      </c>
    </row>
    <row r="141" spans="1:6">
      <c r="A141" s="228">
        <v>140</v>
      </c>
      <c r="B141" s="228" t="s">
        <v>616</v>
      </c>
      <c r="C141" s="228">
        <v>492129</v>
      </c>
      <c r="D141" s="228" t="s">
        <v>616</v>
      </c>
      <c r="E141" s="228" t="s">
        <v>617</v>
      </c>
      <c r="F141" s="228">
        <v>140</v>
      </c>
    </row>
    <row r="142" spans="1:6">
      <c r="A142" s="228">
        <v>141</v>
      </c>
      <c r="B142" s="228" t="s">
        <v>618</v>
      </c>
      <c r="C142" s="228">
        <v>492109</v>
      </c>
      <c r="D142" s="228" t="s">
        <v>618</v>
      </c>
      <c r="E142" s="228" t="s">
        <v>619</v>
      </c>
      <c r="F142" s="228">
        <v>141</v>
      </c>
    </row>
    <row r="143" spans="1:6">
      <c r="A143" s="228">
        <v>142</v>
      </c>
      <c r="B143" s="228" t="s">
        <v>620</v>
      </c>
      <c r="C143" s="228">
        <v>492111</v>
      </c>
      <c r="D143" s="228" t="s">
        <v>620</v>
      </c>
      <c r="E143" s="228" t="s">
        <v>621</v>
      </c>
      <c r="F143" s="228">
        <v>142</v>
      </c>
    </row>
    <row r="144" spans="1:6">
      <c r="A144" s="228">
        <v>143</v>
      </c>
      <c r="B144" s="228" t="s">
        <v>622</v>
      </c>
      <c r="C144" s="228">
        <v>492122</v>
      </c>
      <c r="D144" s="228" t="s">
        <v>622</v>
      </c>
      <c r="E144" s="228" t="s">
        <v>623</v>
      </c>
      <c r="F144" s="228">
        <v>143</v>
      </c>
    </row>
    <row r="145" spans="1:6">
      <c r="A145" s="228">
        <v>144</v>
      </c>
      <c r="B145" s="228" t="s">
        <v>624</v>
      </c>
      <c r="C145" s="228">
        <v>492116</v>
      </c>
      <c r="D145" s="228" t="s">
        <v>624</v>
      </c>
      <c r="E145" s="228" t="s">
        <v>625</v>
      </c>
      <c r="F145" s="228">
        <v>144</v>
      </c>
    </row>
    <row r="146" spans="1:6">
      <c r="A146" s="228">
        <v>145</v>
      </c>
      <c r="B146" s="228" t="s">
        <v>626</v>
      </c>
      <c r="C146" s="228">
        <v>490033</v>
      </c>
      <c r="D146" s="228" t="s">
        <v>626</v>
      </c>
      <c r="E146" s="228" t="s">
        <v>627</v>
      </c>
      <c r="F146" s="228">
        <v>145</v>
      </c>
    </row>
    <row r="147" spans="1:6">
      <c r="A147" s="228">
        <v>146</v>
      </c>
      <c r="B147" s="228" t="s">
        <v>628</v>
      </c>
      <c r="C147" s="228">
        <v>492126</v>
      </c>
      <c r="D147" s="228" t="s">
        <v>628</v>
      </c>
      <c r="E147" s="228" t="s">
        <v>629</v>
      </c>
      <c r="F147" s="228">
        <v>146</v>
      </c>
    </row>
    <row r="148" spans="1:6">
      <c r="A148" s="228">
        <v>147</v>
      </c>
      <c r="B148" s="228" t="s">
        <v>630</v>
      </c>
      <c r="C148" s="228">
        <v>492133</v>
      </c>
      <c r="D148" s="228" t="s">
        <v>630</v>
      </c>
      <c r="E148" s="228" t="s">
        <v>631</v>
      </c>
      <c r="F148" s="228">
        <v>147</v>
      </c>
    </row>
    <row r="149" spans="1:6">
      <c r="A149" s="228">
        <v>148</v>
      </c>
      <c r="B149" s="228" t="s">
        <v>632</v>
      </c>
      <c r="C149" s="228">
        <v>492142</v>
      </c>
      <c r="D149" s="228" t="s">
        <v>632</v>
      </c>
      <c r="E149" s="228" t="s">
        <v>633</v>
      </c>
      <c r="F149" s="228">
        <v>148</v>
      </c>
    </row>
    <row r="150" spans="1:6">
      <c r="A150" s="228">
        <v>149</v>
      </c>
      <c r="B150" s="228" t="s">
        <v>634</v>
      </c>
      <c r="C150" s="228">
        <v>492144</v>
      </c>
      <c r="D150" s="228" t="s">
        <v>634</v>
      </c>
      <c r="E150" s="228" t="s">
        <v>635</v>
      </c>
      <c r="F150" s="228">
        <v>149</v>
      </c>
    </row>
    <row r="151" spans="1:6">
      <c r="A151" s="228">
        <v>150</v>
      </c>
      <c r="B151" s="228" t="s">
        <v>636</v>
      </c>
      <c r="C151" s="228">
        <v>492062</v>
      </c>
      <c r="D151" s="228" t="s">
        <v>636</v>
      </c>
      <c r="E151" s="228" t="s">
        <v>637</v>
      </c>
      <c r="F151" s="228">
        <v>150</v>
      </c>
    </row>
    <row r="152" spans="1:6">
      <c r="A152" s="228">
        <v>151</v>
      </c>
      <c r="B152" s="228" t="s">
        <v>638</v>
      </c>
      <c r="C152" s="228">
        <v>492095</v>
      </c>
      <c r="D152" s="228" t="s">
        <v>638</v>
      </c>
      <c r="E152" s="228" t="s">
        <v>639</v>
      </c>
      <c r="F152" s="228">
        <v>151</v>
      </c>
    </row>
    <row r="153" spans="1:6">
      <c r="A153" s="228">
        <v>152</v>
      </c>
      <c r="B153" s="228" t="s">
        <v>640</v>
      </c>
      <c r="C153" s="228">
        <v>492123</v>
      </c>
      <c r="D153" s="228" t="s">
        <v>640</v>
      </c>
      <c r="E153" s="228" t="s">
        <v>641</v>
      </c>
      <c r="F153" s="228">
        <v>152</v>
      </c>
    </row>
    <row r="154" spans="1:6">
      <c r="A154" s="228">
        <v>153</v>
      </c>
      <c r="B154" s="228" t="s">
        <v>642</v>
      </c>
      <c r="C154" s="228">
        <v>491005</v>
      </c>
      <c r="D154" s="228" t="s">
        <v>642</v>
      </c>
      <c r="E154" s="228" t="s">
        <v>643</v>
      </c>
      <c r="F154" s="228">
        <v>153</v>
      </c>
    </row>
    <row r="155" spans="1:6">
      <c r="A155" s="228">
        <v>154</v>
      </c>
      <c r="B155" s="228" t="s">
        <v>644</v>
      </c>
      <c r="C155" s="228">
        <v>490034</v>
      </c>
      <c r="D155" s="228" t="s">
        <v>644</v>
      </c>
      <c r="E155" s="228" t="s">
        <v>645</v>
      </c>
      <c r="F155" s="228">
        <v>154</v>
      </c>
    </row>
    <row r="156" spans="1:6">
      <c r="A156" s="228">
        <v>155</v>
      </c>
      <c r="B156" s="228" t="s">
        <v>646</v>
      </c>
      <c r="C156" s="228">
        <v>490036</v>
      </c>
      <c r="D156" s="228" t="s">
        <v>646</v>
      </c>
      <c r="E156" s="228" t="s">
        <v>647</v>
      </c>
      <c r="F156" s="228">
        <v>155</v>
      </c>
    </row>
    <row r="157" spans="1:6">
      <c r="A157" s="228">
        <v>156</v>
      </c>
      <c r="B157" s="228" t="s">
        <v>648</v>
      </c>
      <c r="C157" s="228">
        <v>490038</v>
      </c>
      <c r="D157" s="228" t="s">
        <v>648</v>
      </c>
      <c r="E157" s="228" t="s">
        <v>649</v>
      </c>
      <c r="F157" s="228">
        <v>156</v>
      </c>
    </row>
    <row r="158" spans="1:6">
      <c r="A158" s="228">
        <v>157</v>
      </c>
      <c r="B158" s="228" t="s">
        <v>650</v>
      </c>
      <c r="C158" s="228">
        <v>491007</v>
      </c>
      <c r="D158" s="228" t="s">
        <v>650</v>
      </c>
      <c r="E158" s="228" t="s">
        <v>651</v>
      </c>
      <c r="F158" s="228">
        <v>157</v>
      </c>
    </row>
    <row r="159" spans="1:6">
      <c r="A159" s="228">
        <v>158</v>
      </c>
      <c r="B159" s="228" t="s">
        <v>652</v>
      </c>
      <c r="C159" s="228">
        <v>492158</v>
      </c>
      <c r="D159" s="228" t="s">
        <v>652</v>
      </c>
      <c r="E159" s="228" t="s">
        <v>653</v>
      </c>
      <c r="F159" s="228">
        <v>158</v>
      </c>
    </row>
    <row r="160" spans="1:6">
      <c r="A160" s="228">
        <v>159</v>
      </c>
      <c r="B160" s="228" t="s">
        <v>654</v>
      </c>
      <c r="C160" s="228">
        <v>492161</v>
      </c>
      <c r="D160" s="228" t="s">
        <v>654</v>
      </c>
      <c r="E160" s="228" t="s">
        <v>655</v>
      </c>
      <c r="F160" s="228">
        <v>159</v>
      </c>
    </row>
    <row r="161" spans="1:6">
      <c r="A161" s="228">
        <v>160</v>
      </c>
      <c r="B161" s="228" t="s">
        <v>656</v>
      </c>
      <c r="C161" s="228">
        <v>492164</v>
      </c>
      <c r="D161" s="228" t="s">
        <v>656</v>
      </c>
      <c r="E161" s="228" t="s">
        <v>657</v>
      </c>
      <c r="F161" s="228">
        <v>160</v>
      </c>
    </row>
    <row r="162" spans="1:6">
      <c r="A162" s="228">
        <v>161</v>
      </c>
      <c r="B162" s="228" t="s">
        <v>658</v>
      </c>
      <c r="C162" s="228">
        <v>492166</v>
      </c>
      <c r="D162" s="228" t="s">
        <v>658</v>
      </c>
      <c r="E162" s="228" t="s">
        <v>659</v>
      </c>
      <c r="F162" s="228">
        <v>161</v>
      </c>
    </row>
    <row r="163" spans="1:6">
      <c r="A163" s="228">
        <v>162</v>
      </c>
      <c r="B163" s="228" t="s">
        <v>660</v>
      </c>
      <c r="C163" s="228">
        <v>492167</v>
      </c>
      <c r="D163" s="228" t="s">
        <v>660</v>
      </c>
      <c r="E163" s="228" t="s">
        <v>661</v>
      </c>
      <c r="F163" s="228">
        <v>162</v>
      </c>
    </row>
    <row r="164" spans="1:6">
      <c r="A164" s="228">
        <v>163</v>
      </c>
      <c r="B164" s="228" t="s">
        <v>662</v>
      </c>
      <c r="C164" s="228">
        <v>490044</v>
      </c>
      <c r="D164" s="228" t="s">
        <v>662</v>
      </c>
      <c r="E164" s="228" t="s">
        <v>663</v>
      </c>
      <c r="F164" s="228">
        <v>163</v>
      </c>
    </row>
    <row r="165" spans="1:6">
      <c r="A165" s="228">
        <v>164</v>
      </c>
      <c r="B165" s="228" t="s">
        <v>664</v>
      </c>
      <c r="C165" s="228">
        <v>491011</v>
      </c>
      <c r="D165" s="228" t="s">
        <v>664</v>
      </c>
      <c r="E165" s="228" t="s">
        <v>665</v>
      </c>
      <c r="F165" s="228">
        <v>164</v>
      </c>
    </row>
    <row r="166" spans="1:6">
      <c r="A166" s="228">
        <v>165</v>
      </c>
      <c r="B166" s="228" t="s">
        <v>666</v>
      </c>
      <c r="C166" s="228">
        <v>492168</v>
      </c>
      <c r="D166" s="228" t="s">
        <v>666</v>
      </c>
      <c r="E166" s="228" t="s">
        <v>667</v>
      </c>
      <c r="F166" s="228">
        <v>165</v>
      </c>
    </row>
    <row r="167" spans="1:6">
      <c r="A167" s="228">
        <v>166</v>
      </c>
      <c r="B167" s="228" t="s">
        <v>668</v>
      </c>
      <c r="C167" s="228">
        <v>492301</v>
      </c>
      <c r="D167" s="228" t="s">
        <v>668</v>
      </c>
      <c r="E167" s="228" t="s">
        <v>669</v>
      </c>
      <c r="F167" s="228">
        <v>166</v>
      </c>
    </row>
    <row r="168" spans="1:6">
      <c r="A168" s="228">
        <v>167</v>
      </c>
      <c r="B168" s="228" t="s">
        <v>670</v>
      </c>
      <c r="C168" s="228">
        <v>492165</v>
      </c>
      <c r="D168" s="228" t="s">
        <v>670</v>
      </c>
      <c r="E168" s="228" t="s">
        <v>671</v>
      </c>
      <c r="F168" s="228">
        <v>167</v>
      </c>
    </row>
    <row r="169" spans="1:6">
      <c r="A169" s="228">
        <v>168</v>
      </c>
      <c r="B169" s="228" t="s">
        <v>672</v>
      </c>
      <c r="C169" s="228">
        <v>492491</v>
      </c>
      <c r="D169" s="228" t="s">
        <v>672</v>
      </c>
      <c r="E169" s="228" t="s">
        <v>673</v>
      </c>
      <c r="F169" s="228">
        <v>168</v>
      </c>
    </row>
    <row r="170" spans="1:6">
      <c r="A170" s="228">
        <v>169</v>
      </c>
      <c r="B170" s="228" t="s">
        <v>674</v>
      </c>
      <c r="C170" s="228">
        <v>492170</v>
      </c>
      <c r="D170" s="228" t="s">
        <v>674</v>
      </c>
      <c r="E170" s="228" t="s">
        <v>675</v>
      </c>
      <c r="F170" s="228">
        <v>169</v>
      </c>
    </row>
    <row r="171" spans="1:6">
      <c r="A171" s="228">
        <v>170</v>
      </c>
      <c r="B171" s="228" t="s">
        <v>676</v>
      </c>
      <c r="C171" s="228">
        <v>492174</v>
      </c>
      <c r="D171" s="228" t="s">
        <v>676</v>
      </c>
      <c r="E171" s="228" t="s">
        <v>677</v>
      </c>
      <c r="F171" s="228">
        <v>170</v>
      </c>
    </row>
    <row r="172" spans="1:6">
      <c r="A172" s="228">
        <v>171</v>
      </c>
      <c r="B172" s="228" t="s">
        <v>678</v>
      </c>
      <c r="C172" s="228">
        <v>492171</v>
      </c>
      <c r="D172" s="228" t="s">
        <v>678</v>
      </c>
      <c r="E172" s="228" t="s">
        <v>679</v>
      </c>
      <c r="F172" s="228">
        <v>171</v>
      </c>
    </row>
    <row r="173" spans="1:6">
      <c r="A173" s="228">
        <v>172</v>
      </c>
      <c r="B173" s="228" t="s">
        <v>680</v>
      </c>
      <c r="C173" s="228">
        <v>492172</v>
      </c>
      <c r="D173" s="228" t="s">
        <v>680</v>
      </c>
      <c r="E173" s="228" t="s">
        <v>681</v>
      </c>
      <c r="F173" s="228">
        <v>172</v>
      </c>
    </row>
    <row r="174" spans="1:6">
      <c r="A174" s="228">
        <v>173</v>
      </c>
      <c r="B174" s="228" t="s">
        <v>682</v>
      </c>
      <c r="C174" s="228">
        <v>492173</v>
      </c>
      <c r="D174" s="228" t="s">
        <v>682</v>
      </c>
      <c r="E174" s="228" t="s">
        <v>683</v>
      </c>
      <c r="F174" s="228">
        <v>173</v>
      </c>
    </row>
    <row r="175" spans="1:6">
      <c r="A175" s="228">
        <v>174</v>
      </c>
      <c r="B175" s="228" t="s">
        <v>684</v>
      </c>
      <c r="C175" s="228">
        <v>492175</v>
      </c>
      <c r="D175" s="228" t="s">
        <v>684</v>
      </c>
      <c r="E175" s="228" t="s">
        <v>685</v>
      </c>
      <c r="F175" s="228">
        <v>174</v>
      </c>
    </row>
    <row r="176" spans="1:6">
      <c r="A176" s="228">
        <v>175</v>
      </c>
      <c r="B176" s="228" t="s">
        <v>686</v>
      </c>
      <c r="C176" s="228">
        <v>492412</v>
      </c>
      <c r="D176" s="228" t="s">
        <v>686</v>
      </c>
      <c r="E176" s="228" t="s">
        <v>687</v>
      </c>
      <c r="F176" s="228">
        <v>175</v>
      </c>
    </row>
    <row r="177" spans="1:6">
      <c r="A177" s="228">
        <v>176</v>
      </c>
      <c r="B177" s="228" t="s">
        <v>688</v>
      </c>
      <c r="C177" s="228">
        <v>490085</v>
      </c>
      <c r="D177" s="228" t="s">
        <v>688</v>
      </c>
      <c r="E177" s="228" t="s">
        <v>689</v>
      </c>
      <c r="F177" s="228">
        <v>176</v>
      </c>
    </row>
    <row r="178" spans="1:6">
      <c r="A178" s="228">
        <v>177</v>
      </c>
      <c r="B178" s="228" t="s">
        <v>690</v>
      </c>
      <c r="C178" s="228">
        <v>492177</v>
      </c>
      <c r="D178" s="228" t="s">
        <v>690</v>
      </c>
      <c r="E178" s="228" t="s">
        <v>691</v>
      </c>
      <c r="F178" s="228">
        <v>177</v>
      </c>
    </row>
    <row r="179" spans="1:6">
      <c r="A179" s="228">
        <v>178</v>
      </c>
      <c r="B179" s="228" t="s">
        <v>692</v>
      </c>
      <c r="C179" s="228">
        <v>490045</v>
      </c>
      <c r="D179" s="228" t="s">
        <v>692</v>
      </c>
      <c r="E179" s="228" t="s">
        <v>693</v>
      </c>
      <c r="F179" s="228">
        <v>178</v>
      </c>
    </row>
    <row r="180" spans="1:6">
      <c r="A180" s="228">
        <v>179</v>
      </c>
      <c r="B180" s="228" t="s">
        <v>694</v>
      </c>
      <c r="C180" s="228">
        <v>491013</v>
      </c>
      <c r="D180" s="228" t="s">
        <v>694</v>
      </c>
      <c r="E180" s="228" t="s">
        <v>695</v>
      </c>
      <c r="F180" s="228">
        <v>179</v>
      </c>
    </row>
    <row r="181" spans="1:6">
      <c r="A181" s="228">
        <v>180</v>
      </c>
      <c r="B181" s="228" t="s">
        <v>696</v>
      </c>
      <c r="C181" s="228">
        <v>490043</v>
      </c>
      <c r="D181" s="228" t="s">
        <v>696</v>
      </c>
      <c r="E181" s="228" t="s">
        <v>697</v>
      </c>
      <c r="F181" s="228">
        <v>180</v>
      </c>
    </row>
    <row r="182" spans="1:6">
      <c r="A182" s="228">
        <v>181</v>
      </c>
      <c r="B182" s="228" t="s">
        <v>698</v>
      </c>
      <c r="C182" s="228">
        <v>492182</v>
      </c>
      <c r="D182" s="228" t="s">
        <v>698</v>
      </c>
      <c r="E182" s="228" t="s">
        <v>699</v>
      </c>
      <c r="F182" s="228">
        <v>181</v>
      </c>
    </row>
    <row r="183" spans="1:6">
      <c r="A183" s="228">
        <v>182</v>
      </c>
      <c r="B183" s="228" t="s">
        <v>700</v>
      </c>
      <c r="C183" s="228">
        <v>492183</v>
      </c>
      <c r="D183" s="228" t="s">
        <v>700</v>
      </c>
      <c r="E183" s="228" t="s">
        <v>701</v>
      </c>
      <c r="F183" s="228">
        <v>182</v>
      </c>
    </row>
    <row r="184" spans="1:6">
      <c r="A184" s="228">
        <v>183</v>
      </c>
      <c r="B184" s="228" t="s">
        <v>702</v>
      </c>
      <c r="C184" s="228">
        <v>492181</v>
      </c>
      <c r="D184" s="228" t="s">
        <v>702</v>
      </c>
      <c r="E184" s="228" t="s">
        <v>703</v>
      </c>
      <c r="F184" s="228">
        <v>183</v>
      </c>
    </row>
    <row r="185" spans="1:6">
      <c r="A185" s="228">
        <v>184</v>
      </c>
      <c r="B185" s="228" t="s">
        <v>704</v>
      </c>
      <c r="C185" s="228">
        <v>492184</v>
      </c>
      <c r="D185" s="228" t="s">
        <v>704</v>
      </c>
      <c r="E185" s="228" t="s">
        <v>705</v>
      </c>
      <c r="F185" s="228">
        <v>184</v>
      </c>
    </row>
    <row r="186" spans="1:6">
      <c r="A186" s="228">
        <v>185</v>
      </c>
      <c r="B186" s="228" t="s">
        <v>706</v>
      </c>
      <c r="C186" s="228">
        <v>492185</v>
      </c>
      <c r="D186" s="228" t="s">
        <v>706</v>
      </c>
      <c r="E186" s="228" t="s">
        <v>707</v>
      </c>
      <c r="F186" s="228">
        <v>185</v>
      </c>
    </row>
    <row r="187" spans="1:6">
      <c r="A187" s="228">
        <v>186</v>
      </c>
      <c r="B187" s="228" t="s">
        <v>708</v>
      </c>
      <c r="C187" s="228">
        <v>490046</v>
      </c>
      <c r="D187" s="228" t="s">
        <v>708</v>
      </c>
      <c r="E187" s="228" t="s">
        <v>709</v>
      </c>
      <c r="F187" s="228">
        <v>186</v>
      </c>
    </row>
    <row r="188" spans="1:6">
      <c r="A188" s="228">
        <v>187</v>
      </c>
      <c r="B188" s="228" t="s">
        <v>710</v>
      </c>
      <c r="C188" s="228">
        <v>492522</v>
      </c>
      <c r="D188" s="228" t="s">
        <v>710</v>
      </c>
      <c r="E188" s="228" t="s">
        <v>711</v>
      </c>
      <c r="F188" s="228">
        <v>187</v>
      </c>
    </row>
    <row r="189" spans="1:6">
      <c r="A189" s="228">
        <v>188</v>
      </c>
      <c r="B189" s="228" t="s">
        <v>712</v>
      </c>
      <c r="C189" s="228">
        <v>490049</v>
      </c>
      <c r="D189" s="228" t="s">
        <v>712</v>
      </c>
      <c r="E189" s="228" t="s">
        <v>713</v>
      </c>
      <c r="F189" s="228">
        <v>188</v>
      </c>
    </row>
    <row r="190" spans="1:6">
      <c r="A190" s="228">
        <v>189</v>
      </c>
      <c r="B190" s="228" t="s">
        <v>714</v>
      </c>
      <c r="C190" s="228">
        <v>492192</v>
      </c>
      <c r="D190" s="228" t="s">
        <v>714</v>
      </c>
      <c r="E190" s="228" t="s">
        <v>715</v>
      </c>
      <c r="F190" s="228">
        <v>189</v>
      </c>
    </row>
    <row r="191" spans="1:6">
      <c r="A191" s="228">
        <v>190</v>
      </c>
      <c r="B191" s="228" t="s">
        <v>716</v>
      </c>
      <c r="C191" s="228">
        <v>490048</v>
      </c>
      <c r="D191" s="228" t="s">
        <v>716</v>
      </c>
      <c r="E191" s="228" t="s">
        <v>717</v>
      </c>
      <c r="F191" s="228">
        <v>190</v>
      </c>
    </row>
    <row r="192" spans="1:6">
      <c r="A192" s="228">
        <v>191</v>
      </c>
      <c r="B192" s="228" t="s">
        <v>718</v>
      </c>
      <c r="C192" s="228">
        <v>492195</v>
      </c>
      <c r="D192" s="228" t="s">
        <v>718</v>
      </c>
      <c r="E192" s="228" t="s">
        <v>719</v>
      </c>
      <c r="F192" s="228">
        <v>191</v>
      </c>
    </row>
    <row r="193" spans="1:6">
      <c r="A193" s="228">
        <v>192</v>
      </c>
      <c r="B193" s="228" t="s">
        <v>720</v>
      </c>
      <c r="C193" s="228">
        <v>492200</v>
      </c>
      <c r="D193" s="228" t="s">
        <v>720</v>
      </c>
      <c r="E193" s="228" t="s">
        <v>721</v>
      </c>
      <c r="F193" s="228">
        <v>192</v>
      </c>
    </row>
    <row r="194" spans="1:6">
      <c r="A194" s="228">
        <v>193</v>
      </c>
      <c r="B194" s="228" t="s">
        <v>722</v>
      </c>
      <c r="C194" s="228">
        <v>492204</v>
      </c>
      <c r="D194" s="228" t="s">
        <v>722</v>
      </c>
      <c r="E194" s="228" t="s">
        <v>723</v>
      </c>
      <c r="F194" s="228">
        <v>193</v>
      </c>
    </row>
    <row r="195" spans="1:6">
      <c r="A195" s="228">
        <v>194</v>
      </c>
      <c r="B195" s="228" t="s">
        <v>724</v>
      </c>
      <c r="C195" s="228">
        <v>490053</v>
      </c>
      <c r="D195" s="228" t="s">
        <v>724</v>
      </c>
      <c r="E195" s="228" t="s">
        <v>725</v>
      </c>
      <c r="F195" s="228">
        <v>194</v>
      </c>
    </row>
    <row r="196" spans="1:6">
      <c r="A196" s="228">
        <v>195</v>
      </c>
      <c r="B196" s="228" t="s">
        <v>726</v>
      </c>
      <c r="C196" s="228">
        <v>492207</v>
      </c>
      <c r="D196" s="228" t="s">
        <v>726</v>
      </c>
      <c r="E196" s="228" t="s">
        <v>727</v>
      </c>
      <c r="F196" s="228">
        <v>195</v>
      </c>
    </row>
    <row r="197" spans="1:6">
      <c r="A197" s="228">
        <v>196</v>
      </c>
      <c r="B197" s="228" t="s">
        <v>728</v>
      </c>
      <c r="C197" s="228">
        <v>492209</v>
      </c>
      <c r="D197" s="228" t="s">
        <v>728</v>
      </c>
      <c r="E197" s="228" t="s">
        <v>729</v>
      </c>
      <c r="F197" s="228">
        <v>196</v>
      </c>
    </row>
    <row r="198" spans="1:6">
      <c r="A198" s="228">
        <v>197</v>
      </c>
      <c r="B198" s="228" t="s">
        <v>730</v>
      </c>
      <c r="C198" s="228">
        <v>492523</v>
      </c>
      <c r="D198" s="228" t="s">
        <v>730</v>
      </c>
      <c r="E198" s="228" t="s">
        <v>731</v>
      </c>
      <c r="F198" s="228">
        <v>197</v>
      </c>
    </row>
    <row r="199" spans="1:6">
      <c r="A199" s="228">
        <v>198</v>
      </c>
      <c r="B199" s="228" t="s">
        <v>732</v>
      </c>
      <c r="C199" s="228">
        <v>492213</v>
      </c>
      <c r="D199" s="228" t="s">
        <v>732</v>
      </c>
      <c r="E199" s="228" t="s">
        <v>733</v>
      </c>
      <c r="F199" s="228">
        <v>198</v>
      </c>
    </row>
    <row r="200" spans="1:6">
      <c r="A200" s="228">
        <v>199</v>
      </c>
      <c r="B200" s="228" t="s">
        <v>734</v>
      </c>
      <c r="C200" s="228">
        <v>490051</v>
      </c>
      <c r="D200" s="228" t="s">
        <v>734</v>
      </c>
      <c r="E200" s="228" t="s">
        <v>735</v>
      </c>
      <c r="F200" s="228">
        <v>199</v>
      </c>
    </row>
    <row r="201" spans="1:6">
      <c r="A201" s="228">
        <v>200</v>
      </c>
      <c r="B201" s="228" t="s">
        <v>736</v>
      </c>
      <c r="C201" s="228">
        <v>492220</v>
      </c>
      <c r="D201" s="228" t="s">
        <v>736</v>
      </c>
      <c r="E201" s="228" t="s">
        <v>737</v>
      </c>
      <c r="F201" s="228">
        <v>200</v>
      </c>
    </row>
    <row r="202" spans="1:6">
      <c r="A202" s="228">
        <v>201</v>
      </c>
      <c r="B202" s="228" t="s">
        <v>738</v>
      </c>
      <c r="C202" s="228">
        <v>492221</v>
      </c>
      <c r="D202" s="228" t="s">
        <v>738</v>
      </c>
      <c r="E202" s="228" t="s">
        <v>739</v>
      </c>
      <c r="F202" s="228">
        <v>201</v>
      </c>
    </row>
    <row r="203" spans="1:6">
      <c r="A203" s="228">
        <v>202</v>
      </c>
      <c r="B203" s="228" t="s">
        <v>740</v>
      </c>
      <c r="C203" s="228">
        <v>492232</v>
      </c>
      <c r="D203" s="228" t="s">
        <v>740</v>
      </c>
      <c r="E203" s="228" t="s">
        <v>741</v>
      </c>
      <c r="F203" s="228">
        <v>202</v>
      </c>
    </row>
    <row r="204" spans="1:6">
      <c r="A204" s="228">
        <v>203</v>
      </c>
      <c r="B204" s="228" t="s">
        <v>742</v>
      </c>
      <c r="C204" s="228">
        <v>492234</v>
      </c>
      <c r="D204" s="228" t="s">
        <v>742</v>
      </c>
      <c r="E204" s="228" t="s">
        <v>743</v>
      </c>
      <c r="F204" s="228">
        <v>203</v>
      </c>
    </row>
    <row r="205" spans="1:6">
      <c r="A205" s="228">
        <v>204</v>
      </c>
      <c r="B205" s="228" t="s">
        <v>744</v>
      </c>
      <c r="C205" s="228">
        <v>490054</v>
      </c>
      <c r="D205" s="228" t="s">
        <v>744</v>
      </c>
      <c r="E205" s="228" t="s">
        <v>745</v>
      </c>
      <c r="F205" s="228">
        <v>204</v>
      </c>
    </row>
    <row r="206" spans="1:6">
      <c r="A206" s="228">
        <v>205</v>
      </c>
      <c r="B206" s="228" t="s">
        <v>746</v>
      </c>
      <c r="C206" s="228">
        <v>490092</v>
      </c>
      <c r="D206" s="228" t="s">
        <v>746</v>
      </c>
      <c r="E206" s="228" t="s">
        <v>747</v>
      </c>
      <c r="F206" s="228">
        <v>205</v>
      </c>
    </row>
    <row r="207" spans="1:6">
      <c r="A207" s="228">
        <v>206</v>
      </c>
      <c r="B207" s="228" t="s">
        <v>748</v>
      </c>
      <c r="C207" s="228">
        <v>490061</v>
      </c>
      <c r="D207" s="228" t="s">
        <v>748</v>
      </c>
      <c r="E207" s="228" t="s">
        <v>749</v>
      </c>
      <c r="F207" s="228">
        <v>206</v>
      </c>
    </row>
    <row r="208" spans="1:6">
      <c r="A208" s="228">
        <v>207</v>
      </c>
      <c r="B208" s="228" t="s">
        <v>750</v>
      </c>
      <c r="C208" s="228">
        <v>490062</v>
      </c>
      <c r="D208" s="228" t="s">
        <v>750</v>
      </c>
      <c r="E208" s="228" t="s">
        <v>751</v>
      </c>
      <c r="F208" s="228">
        <v>207</v>
      </c>
    </row>
    <row r="209" spans="1:6">
      <c r="A209" s="228">
        <v>208</v>
      </c>
      <c r="B209" s="228" t="s">
        <v>752</v>
      </c>
      <c r="C209" s="228">
        <v>490069</v>
      </c>
      <c r="D209" s="228" t="s">
        <v>752</v>
      </c>
      <c r="E209" s="228" t="s">
        <v>753</v>
      </c>
      <c r="F209" s="228">
        <v>208</v>
      </c>
    </row>
    <row r="210" spans="1:6">
      <c r="A210" s="228">
        <v>209</v>
      </c>
      <c r="B210" s="228" t="s">
        <v>754</v>
      </c>
      <c r="C210" s="228">
        <v>492314</v>
      </c>
      <c r="D210" s="228" t="s">
        <v>754</v>
      </c>
      <c r="E210" s="228" t="s">
        <v>755</v>
      </c>
      <c r="F210" s="228">
        <v>209</v>
      </c>
    </row>
    <row r="211" spans="1:6">
      <c r="A211" s="228">
        <v>210</v>
      </c>
      <c r="B211" s="228" t="s">
        <v>756</v>
      </c>
      <c r="C211" s="228">
        <v>490096</v>
      </c>
      <c r="D211" s="228" t="s">
        <v>756</v>
      </c>
      <c r="E211" s="228" t="s">
        <v>757</v>
      </c>
      <c r="F211" s="228">
        <v>210</v>
      </c>
    </row>
    <row r="212" spans="1:6">
      <c r="A212" s="228">
        <v>211</v>
      </c>
      <c r="B212" s="249" t="s">
        <v>837</v>
      </c>
      <c r="C212" s="250">
        <v>233101</v>
      </c>
      <c r="D212" s="249" t="s">
        <v>837</v>
      </c>
      <c r="E212" s="249" t="s">
        <v>838</v>
      </c>
      <c r="F212" s="249">
        <f>A212</f>
        <v>211</v>
      </c>
    </row>
    <row r="213" spans="1:6">
      <c r="A213" s="228">
        <v>212</v>
      </c>
      <c r="B213" s="249" t="s">
        <v>839</v>
      </c>
      <c r="C213" s="250">
        <v>233102</v>
      </c>
      <c r="D213" s="249" t="s">
        <v>839</v>
      </c>
      <c r="E213" s="249" t="s">
        <v>840</v>
      </c>
      <c r="F213" s="249">
        <f t="shared" ref="F213:F276" si="0">A213</f>
        <v>212</v>
      </c>
    </row>
    <row r="214" spans="1:6">
      <c r="A214" s="228">
        <v>213</v>
      </c>
      <c r="B214" s="249"/>
      <c r="C214" s="250">
        <v>233103</v>
      </c>
      <c r="D214" s="249" t="s">
        <v>841</v>
      </c>
      <c r="E214" s="249" t="s">
        <v>842</v>
      </c>
      <c r="F214" s="249">
        <f t="shared" si="0"/>
        <v>213</v>
      </c>
    </row>
    <row r="215" spans="1:6">
      <c r="A215" s="228">
        <v>214</v>
      </c>
      <c r="B215" s="249" t="s">
        <v>843</v>
      </c>
      <c r="C215" s="250">
        <v>233104</v>
      </c>
      <c r="D215" s="249" t="s">
        <v>843</v>
      </c>
      <c r="E215" s="249" t="s">
        <v>844</v>
      </c>
      <c r="F215" s="249">
        <f t="shared" si="0"/>
        <v>214</v>
      </c>
    </row>
    <row r="216" spans="1:6">
      <c r="A216" s="228">
        <v>215</v>
      </c>
      <c r="B216" s="249" t="s">
        <v>845</v>
      </c>
      <c r="C216" s="250">
        <v>233105</v>
      </c>
      <c r="D216" s="249" t="s">
        <v>845</v>
      </c>
      <c r="E216" s="249" t="s">
        <v>846</v>
      </c>
      <c r="F216" s="249">
        <f t="shared" si="0"/>
        <v>215</v>
      </c>
    </row>
    <row r="217" spans="1:6">
      <c r="A217" s="228">
        <v>216</v>
      </c>
      <c r="B217" s="249" t="s">
        <v>847</v>
      </c>
      <c r="C217" s="250">
        <v>233106</v>
      </c>
      <c r="D217" s="249" t="s">
        <v>847</v>
      </c>
      <c r="E217" s="249" t="s">
        <v>848</v>
      </c>
      <c r="F217" s="249">
        <f t="shared" si="0"/>
        <v>216</v>
      </c>
    </row>
    <row r="218" spans="1:6">
      <c r="A218" s="228">
        <v>217</v>
      </c>
      <c r="B218" s="249" t="s">
        <v>849</v>
      </c>
      <c r="C218" s="250">
        <v>233107</v>
      </c>
      <c r="D218" s="249" t="s">
        <v>849</v>
      </c>
      <c r="E218" s="249" t="s">
        <v>850</v>
      </c>
      <c r="F218" s="249">
        <f t="shared" si="0"/>
        <v>217</v>
      </c>
    </row>
    <row r="219" spans="1:6">
      <c r="A219" s="228">
        <v>218</v>
      </c>
      <c r="B219" s="249" t="s">
        <v>851</v>
      </c>
      <c r="C219" s="250">
        <v>233108</v>
      </c>
      <c r="D219" s="249" t="s">
        <v>851</v>
      </c>
      <c r="E219" s="249" t="s">
        <v>852</v>
      </c>
      <c r="F219" s="249">
        <f t="shared" si="0"/>
        <v>218</v>
      </c>
    </row>
    <row r="220" spans="1:6">
      <c r="A220" s="228">
        <v>219</v>
      </c>
      <c r="B220" s="249" t="s">
        <v>853</v>
      </c>
      <c r="C220" s="250">
        <v>233109</v>
      </c>
      <c r="D220" s="249" t="s">
        <v>853</v>
      </c>
      <c r="E220" s="249" t="s">
        <v>854</v>
      </c>
      <c r="F220" s="249">
        <f t="shared" si="0"/>
        <v>219</v>
      </c>
    </row>
    <row r="221" spans="1:6">
      <c r="A221" s="228">
        <v>220</v>
      </c>
      <c r="B221" s="249" t="s">
        <v>855</v>
      </c>
      <c r="C221" s="250">
        <v>233110</v>
      </c>
      <c r="D221" s="249" t="s">
        <v>855</v>
      </c>
      <c r="E221" s="249" t="s">
        <v>856</v>
      </c>
      <c r="F221" s="249">
        <f t="shared" si="0"/>
        <v>220</v>
      </c>
    </row>
    <row r="222" spans="1:6">
      <c r="A222" s="228">
        <v>221</v>
      </c>
      <c r="B222" s="249" t="s">
        <v>857</v>
      </c>
      <c r="C222" s="250">
        <v>233111</v>
      </c>
      <c r="D222" s="249" t="s">
        <v>857</v>
      </c>
      <c r="E222" s="249" t="s">
        <v>858</v>
      </c>
      <c r="F222" s="249">
        <f t="shared" si="0"/>
        <v>221</v>
      </c>
    </row>
    <row r="223" spans="1:6">
      <c r="A223" s="228">
        <v>222</v>
      </c>
      <c r="B223" s="249" t="s">
        <v>859</v>
      </c>
      <c r="C223" s="250">
        <v>233112</v>
      </c>
      <c r="D223" s="249" t="s">
        <v>859</v>
      </c>
      <c r="E223" s="249" t="s">
        <v>860</v>
      </c>
      <c r="F223" s="249">
        <f t="shared" si="0"/>
        <v>222</v>
      </c>
    </row>
    <row r="224" spans="1:6">
      <c r="A224" s="228">
        <v>223</v>
      </c>
      <c r="B224" s="249" t="s">
        <v>861</v>
      </c>
      <c r="C224" s="250">
        <v>233113</v>
      </c>
      <c r="D224" s="249" t="s">
        <v>861</v>
      </c>
      <c r="E224" s="249" t="s">
        <v>862</v>
      </c>
      <c r="F224" s="249">
        <f t="shared" si="0"/>
        <v>223</v>
      </c>
    </row>
    <row r="225" spans="1:6">
      <c r="A225" s="228">
        <v>224</v>
      </c>
      <c r="B225" s="249" t="s">
        <v>863</v>
      </c>
      <c r="C225" s="250">
        <v>233114</v>
      </c>
      <c r="D225" s="249" t="s">
        <v>863</v>
      </c>
      <c r="E225" s="249" t="s">
        <v>864</v>
      </c>
      <c r="F225" s="249">
        <f t="shared" si="0"/>
        <v>224</v>
      </c>
    </row>
    <row r="226" spans="1:6">
      <c r="A226" s="228">
        <v>225</v>
      </c>
      <c r="B226" s="249" t="s">
        <v>865</v>
      </c>
      <c r="C226" s="250">
        <v>233115</v>
      </c>
      <c r="D226" s="249" t="s">
        <v>865</v>
      </c>
      <c r="E226" s="249" t="s">
        <v>866</v>
      </c>
      <c r="F226" s="249">
        <f t="shared" si="0"/>
        <v>225</v>
      </c>
    </row>
    <row r="227" spans="1:6">
      <c r="A227" s="228">
        <v>226</v>
      </c>
      <c r="B227" s="249" t="s">
        <v>867</v>
      </c>
      <c r="C227" s="250">
        <v>233116</v>
      </c>
      <c r="D227" s="249" t="s">
        <v>867</v>
      </c>
      <c r="E227" s="249" t="s">
        <v>868</v>
      </c>
      <c r="F227" s="249">
        <f t="shared" si="0"/>
        <v>226</v>
      </c>
    </row>
    <row r="228" spans="1:6">
      <c r="A228" s="228">
        <v>227</v>
      </c>
      <c r="B228" s="249" t="s">
        <v>869</v>
      </c>
      <c r="C228" s="250">
        <v>233117</v>
      </c>
      <c r="D228" s="249" t="s">
        <v>869</v>
      </c>
      <c r="E228" s="249" t="s">
        <v>870</v>
      </c>
      <c r="F228" s="249">
        <f t="shared" si="0"/>
        <v>227</v>
      </c>
    </row>
    <row r="229" spans="1:6">
      <c r="A229" s="228">
        <v>228</v>
      </c>
      <c r="B229" s="249" t="s">
        <v>871</v>
      </c>
      <c r="C229" s="250">
        <v>233118</v>
      </c>
      <c r="D229" s="249" t="s">
        <v>871</v>
      </c>
      <c r="E229" s="249" t="s">
        <v>872</v>
      </c>
      <c r="F229" s="249">
        <f t="shared" si="0"/>
        <v>228</v>
      </c>
    </row>
    <row r="230" spans="1:6">
      <c r="A230" s="228">
        <v>229</v>
      </c>
      <c r="B230" s="251" t="s">
        <v>873</v>
      </c>
      <c r="C230" s="250">
        <v>233119</v>
      </c>
      <c r="D230" s="251" t="s">
        <v>873</v>
      </c>
      <c r="E230" s="251" t="s">
        <v>874</v>
      </c>
      <c r="F230" s="249">
        <f t="shared" si="0"/>
        <v>229</v>
      </c>
    </row>
    <row r="231" spans="1:6">
      <c r="A231" s="228">
        <v>230</v>
      </c>
      <c r="B231" s="249" t="s">
        <v>875</v>
      </c>
      <c r="C231" s="250">
        <v>233124</v>
      </c>
      <c r="D231" s="249" t="s">
        <v>875</v>
      </c>
      <c r="E231" s="249" t="s">
        <v>876</v>
      </c>
      <c r="F231" s="249">
        <f t="shared" si="0"/>
        <v>230</v>
      </c>
    </row>
    <row r="232" spans="1:6">
      <c r="A232" s="228">
        <v>231</v>
      </c>
      <c r="B232" s="249" t="s">
        <v>877</v>
      </c>
      <c r="C232" s="250">
        <v>233125</v>
      </c>
      <c r="D232" s="249" t="s">
        <v>877</v>
      </c>
      <c r="E232" s="249" t="s">
        <v>878</v>
      </c>
      <c r="F232" s="249">
        <f t="shared" si="0"/>
        <v>231</v>
      </c>
    </row>
    <row r="233" spans="1:6">
      <c r="A233" s="228">
        <v>232</v>
      </c>
      <c r="B233" s="249" t="s">
        <v>879</v>
      </c>
      <c r="C233" s="250">
        <v>233126</v>
      </c>
      <c r="D233" s="249" t="s">
        <v>879</v>
      </c>
      <c r="E233" s="249" t="s">
        <v>880</v>
      </c>
      <c r="F233" s="249">
        <f t="shared" si="0"/>
        <v>232</v>
      </c>
    </row>
    <row r="234" spans="1:6">
      <c r="A234" s="228">
        <v>233</v>
      </c>
      <c r="B234" s="249" t="s">
        <v>881</v>
      </c>
      <c r="C234" s="250">
        <v>233127</v>
      </c>
      <c r="D234" s="249" t="s">
        <v>881</v>
      </c>
      <c r="E234" s="249" t="s">
        <v>882</v>
      </c>
      <c r="F234" s="249">
        <f t="shared" si="0"/>
        <v>233</v>
      </c>
    </row>
    <row r="235" spans="1:6">
      <c r="A235" s="228">
        <v>234</v>
      </c>
      <c r="B235" s="249" t="s">
        <v>883</v>
      </c>
      <c r="C235" s="250">
        <v>233128</v>
      </c>
      <c r="D235" s="249" t="s">
        <v>883</v>
      </c>
      <c r="E235" s="249" t="s">
        <v>884</v>
      </c>
      <c r="F235" s="249">
        <f t="shared" si="0"/>
        <v>234</v>
      </c>
    </row>
    <row r="236" spans="1:6">
      <c r="A236" s="228">
        <v>235</v>
      </c>
      <c r="B236" s="249" t="s">
        <v>885</v>
      </c>
      <c r="C236" s="250">
        <v>233129</v>
      </c>
      <c r="D236" s="249" t="s">
        <v>885</v>
      </c>
      <c r="E236" s="249" t="s">
        <v>886</v>
      </c>
      <c r="F236" s="249">
        <f t="shared" si="0"/>
        <v>235</v>
      </c>
    </row>
    <row r="237" spans="1:6">
      <c r="A237" s="228">
        <v>236</v>
      </c>
      <c r="B237" s="249" t="s">
        <v>887</v>
      </c>
      <c r="C237" s="250">
        <v>233130</v>
      </c>
      <c r="D237" s="249" t="s">
        <v>887</v>
      </c>
      <c r="E237" s="249" t="s">
        <v>888</v>
      </c>
      <c r="F237" s="249">
        <f t="shared" si="0"/>
        <v>236</v>
      </c>
    </row>
    <row r="238" spans="1:6">
      <c r="A238" s="228">
        <v>237</v>
      </c>
      <c r="B238" s="249" t="s">
        <v>889</v>
      </c>
      <c r="C238" s="250">
        <v>233133</v>
      </c>
      <c r="D238" s="249" t="s">
        <v>889</v>
      </c>
      <c r="E238" s="249" t="s">
        <v>890</v>
      </c>
      <c r="F238" s="249">
        <f t="shared" si="0"/>
        <v>237</v>
      </c>
    </row>
    <row r="239" spans="1:6">
      <c r="A239" s="228">
        <v>238</v>
      </c>
      <c r="B239" s="249" t="s">
        <v>891</v>
      </c>
      <c r="C239" s="250">
        <v>233159</v>
      </c>
      <c r="D239" s="249" t="s">
        <v>891</v>
      </c>
      <c r="E239" s="249" t="s">
        <v>892</v>
      </c>
      <c r="F239" s="249">
        <f t="shared" si="0"/>
        <v>238</v>
      </c>
    </row>
    <row r="240" spans="1:6">
      <c r="A240" s="228">
        <v>239</v>
      </c>
      <c r="B240" s="249" t="s">
        <v>893</v>
      </c>
      <c r="C240" s="250">
        <v>233160</v>
      </c>
      <c r="D240" s="249" t="s">
        <v>893</v>
      </c>
      <c r="E240" s="249" t="s">
        <v>894</v>
      </c>
      <c r="F240" s="249">
        <f t="shared" si="0"/>
        <v>239</v>
      </c>
    </row>
    <row r="241" spans="1:6">
      <c r="A241" s="228">
        <v>240</v>
      </c>
      <c r="B241" s="249" t="s">
        <v>895</v>
      </c>
      <c r="C241" s="250">
        <v>233161</v>
      </c>
      <c r="D241" s="249" t="s">
        <v>895</v>
      </c>
      <c r="E241" s="249" t="s">
        <v>896</v>
      </c>
      <c r="F241" s="249">
        <f t="shared" si="0"/>
        <v>240</v>
      </c>
    </row>
    <row r="242" spans="1:6">
      <c r="A242" s="228">
        <v>241</v>
      </c>
      <c r="B242" s="249" t="s">
        <v>897</v>
      </c>
      <c r="C242" s="250">
        <v>233162</v>
      </c>
      <c r="D242" s="249" t="s">
        <v>897</v>
      </c>
      <c r="E242" s="249" t="s">
        <v>898</v>
      </c>
      <c r="F242" s="249">
        <f t="shared" si="0"/>
        <v>241</v>
      </c>
    </row>
    <row r="243" spans="1:6">
      <c r="A243" s="228">
        <v>242</v>
      </c>
      <c r="B243" s="249" t="s">
        <v>899</v>
      </c>
      <c r="C243" s="250">
        <v>233163</v>
      </c>
      <c r="D243" s="249" t="s">
        <v>899</v>
      </c>
      <c r="E243" s="249" t="s">
        <v>900</v>
      </c>
      <c r="F243" s="249">
        <f t="shared" si="0"/>
        <v>242</v>
      </c>
    </row>
    <row r="244" spans="1:6">
      <c r="A244" s="228">
        <v>243</v>
      </c>
      <c r="B244" s="249" t="s">
        <v>901</v>
      </c>
      <c r="C244" s="250">
        <v>233165</v>
      </c>
      <c r="D244" s="249" t="s">
        <v>901</v>
      </c>
      <c r="E244" s="249" t="s">
        <v>902</v>
      </c>
      <c r="F244" s="249">
        <f t="shared" si="0"/>
        <v>243</v>
      </c>
    </row>
    <row r="245" spans="1:6">
      <c r="A245" s="228">
        <v>244</v>
      </c>
      <c r="B245" s="249" t="s">
        <v>903</v>
      </c>
      <c r="C245" s="250">
        <v>233166</v>
      </c>
      <c r="D245" s="249" t="s">
        <v>903</v>
      </c>
      <c r="E245" s="249" t="s">
        <v>904</v>
      </c>
      <c r="F245" s="249">
        <f t="shared" si="0"/>
        <v>244</v>
      </c>
    </row>
    <row r="246" spans="1:6">
      <c r="A246" s="228">
        <v>245</v>
      </c>
      <c r="B246" s="249" t="s">
        <v>905</v>
      </c>
      <c r="C246" s="250">
        <v>233167</v>
      </c>
      <c r="D246" s="249" t="s">
        <v>905</v>
      </c>
      <c r="E246" s="249" t="s">
        <v>906</v>
      </c>
      <c r="F246" s="249">
        <f t="shared" si="0"/>
        <v>245</v>
      </c>
    </row>
    <row r="247" spans="1:6">
      <c r="A247" s="228">
        <v>246</v>
      </c>
      <c r="B247" s="249" t="s">
        <v>907</v>
      </c>
      <c r="C247" s="250">
        <v>233168</v>
      </c>
      <c r="D247" s="249" t="s">
        <v>907</v>
      </c>
      <c r="E247" s="249" t="s">
        <v>908</v>
      </c>
      <c r="F247" s="249">
        <f t="shared" si="0"/>
        <v>246</v>
      </c>
    </row>
    <row r="248" spans="1:6">
      <c r="A248" s="228">
        <v>247</v>
      </c>
      <c r="B248" s="249" t="s">
        <v>909</v>
      </c>
      <c r="C248" s="250">
        <v>233169</v>
      </c>
      <c r="D248" s="249" t="s">
        <v>909</v>
      </c>
      <c r="E248" s="249" t="s">
        <v>910</v>
      </c>
      <c r="F248" s="249">
        <f t="shared" si="0"/>
        <v>247</v>
      </c>
    </row>
    <row r="249" spans="1:6">
      <c r="A249" s="228">
        <v>248</v>
      </c>
      <c r="B249" s="249" t="s">
        <v>911</v>
      </c>
      <c r="C249" s="250">
        <v>233172</v>
      </c>
      <c r="D249" s="249" t="s">
        <v>911</v>
      </c>
      <c r="E249" s="249" t="s">
        <v>912</v>
      </c>
      <c r="F249" s="249">
        <f t="shared" si="0"/>
        <v>248</v>
      </c>
    </row>
    <row r="250" spans="1:6">
      <c r="A250" s="228">
        <v>249</v>
      </c>
      <c r="B250" s="249" t="s">
        <v>913</v>
      </c>
      <c r="C250" s="250">
        <v>233226</v>
      </c>
      <c r="D250" s="249" t="s">
        <v>913</v>
      </c>
      <c r="E250" s="249" t="s">
        <v>914</v>
      </c>
      <c r="F250" s="249">
        <f t="shared" si="0"/>
        <v>249</v>
      </c>
    </row>
    <row r="251" spans="1:6">
      <c r="A251" s="228">
        <v>250</v>
      </c>
      <c r="B251" s="249" t="s">
        <v>915</v>
      </c>
      <c r="C251" s="250">
        <v>233228</v>
      </c>
      <c r="D251" s="249" t="s">
        <v>915</v>
      </c>
      <c r="E251" s="249" t="s">
        <v>916</v>
      </c>
      <c r="F251" s="249">
        <f t="shared" si="0"/>
        <v>250</v>
      </c>
    </row>
    <row r="252" spans="1:6">
      <c r="A252" s="228">
        <v>251</v>
      </c>
      <c r="B252" s="249" t="s">
        <v>917</v>
      </c>
      <c r="C252" s="250">
        <v>233230</v>
      </c>
      <c r="D252" s="249" t="s">
        <v>917</v>
      </c>
      <c r="E252" s="249" t="s">
        <v>918</v>
      </c>
      <c r="F252" s="249">
        <f t="shared" si="0"/>
        <v>251</v>
      </c>
    </row>
    <row r="253" spans="1:6">
      <c r="A253" s="228">
        <v>252</v>
      </c>
      <c r="B253" s="249" t="s">
        <v>919</v>
      </c>
      <c r="C253" s="250">
        <v>233231</v>
      </c>
      <c r="D253" s="249" t="s">
        <v>919</v>
      </c>
      <c r="E253" s="249" t="s">
        <v>920</v>
      </c>
      <c r="F253" s="249">
        <f t="shared" si="0"/>
        <v>252</v>
      </c>
    </row>
    <row r="254" spans="1:6">
      <c r="A254" s="228">
        <v>253</v>
      </c>
      <c r="B254" s="249" t="s">
        <v>921</v>
      </c>
      <c r="C254" s="250">
        <v>233232</v>
      </c>
      <c r="D254" s="249" t="s">
        <v>921</v>
      </c>
      <c r="E254" s="249" t="s">
        <v>922</v>
      </c>
      <c r="F254" s="249">
        <f t="shared" si="0"/>
        <v>253</v>
      </c>
    </row>
    <row r="255" spans="1:6">
      <c r="A255" s="228">
        <v>254</v>
      </c>
      <c r="B255" s="249" t="s">
        <v>923</v>
      </c>
      <c r="C255" s="250">
        <v>233233</v>
      </c>
      <c r="D255" s="249" t="s">
        <v>923</v>
      </c>
      <c r="E255" s="249" t="s">
        <v>924</v>
      </c>
      <c r="F255" s="249">
        <f t="shared" si="0"/>
        <v>254</v>
      </c>
    </row>
    <row r="256" spans="1:6">
      <c r="A256" s="228">
        <v>255</v>
      </c>
      <c r="B256" s="249" t="s">
        <v>925</v>
      </c>
      <c r="C256" s="250">
        <v>233234</v>
      </c>
      <c r="D256" s="249" t="s">
        <v>925</v>
      </c>
      <c r="E256" s="249" t="s">
        <v>926</v>
      </c>
      <c r="F256" s="249">
        <f t="shared" si="0"/>
        <v>255</v>
      </c>
    </row>
    <row r="257" spans="1:6">
      <c r="A257" s="228">
        <v>256</v>
      </c>
      <c r="B257" s="249" t="s">
        <v>927</v>
      </c>
      <c r="C257" s="250">
        <v>233235</v>
      </c>
      <c r="D257" s="249" t="s">
        <v>927</v>
      </c>
      <c r="E257" s="249" t="s">
        <v>928</v>
      </c>
      <c r="F257" s="249">
        <f t="shared" si="0"/>
        <v>256</v>
      </c>
    </row>
    <row r="258" spans="1:6">
      <c r="A258" s="228">
        <v>257</v>
      </c>
      <c r="B258" s="249" t="s">
        <v>929</v>
      </c>
      <c r="C258" s="250">
        <v>233236</v>
      </c>
      <c r="D258" s="249" t="s">
        <v>929</v>
      </c>
      <c r="E258" s="249" t="s">
        <v>930</v>
      </c>
      <c r="F258" s="249">
        <f t="shared" si="0"/>
        <v>257</v>
      </c>
    </row>
    <row r="259" spans="1:6">
      <c r="A259" s="228">
        <v>258</v>
      </c>
      <c r="B259" s="249" t="s">
        <v>931</v>
      </c>
      <c r="C259" s="250">
        <v>233237</v>
      </c>
      <c r="D259" s="249" t="s">
        <v>931</v>
      </c>
      <c r="E259" s="249" t="s">
        <v>932</v>
      </c>
      <c r="F259" s="249">
        <f t="shared" si="0"/>
        <v>258</v>
      </c>
    </row>
    <row r="260" spans="1:6">
      <c r="A260" s="228">
        <v>259</v>
      </c>
      <c r="B260" s="249" t="s">
        <v>933</v>
      </c>
      <c r="C260" s="250">
        <v>233238</v>
      </c>
      <c r="D260" s="249" t="s">
        <v>933</v>
      </c>
      <c r="E260" s="249" t="s">
        <v>934</v>
      </c>
      <c r="F260" s="249">
        <f t="shared" si="0"/>
        <v>259</v>
      </c>
    </row>
    <row r="261" spans="1:6">
      <c r="A261" s="228">
        <v>260</v>
      </c>
      <c r="B261" s="249" t="s">
        <v>935</v>
      </c>
      <c r="C261" s="250">
        <v>233239</v>
      </c>
      <c r="D261" s="249" t="s">
        <v>935</v>
      </c>
      <c r="E261" s="249" t="s">
        <v>936</v>
      </c>
      <c r="F261" s="249">
        <f t="shared" si="0"/>
        <v>260</v>
      </c>
    </row>
    <row r="262" spans="1:6">
      <c r="A262" s="228">
        <v>261</v>
      </c>
      <c r="B262" s="249" t="s">
        <v>937</v>
      </c>
      <c r="C262" s="250">
        <v>233243</v>
      </c>
      <c r="D262" s="249" t="s">
        <v>937</v>
      </c>
      <c r="E262" s="249" t="s">
        <v>938</v>
      </c>
      <c r="F262" s="249">
        <f t="shared" si="0"/>
        <v>261</v>
      </c>
    </row>
    <row r="263" spans="1:6">
      <c r="A263" s="228">
        <v>262</v>
      </c>
      <c r="B263" s="249" t="s">
        <v>939</v>
      </c>
      <c r="C263" s="250">
        <v>233244</v>
      </c>
      <c r="D263" s="249" t="s">
        <v>939</v>
      </c>
      <c r="E263" s="249" t="s">
        <v>940</v>
      </c>
      <c r="F263" s="249">
        <f t="shared" si="0"/>
        <v>262</v>
      </c>
    </row>
    <row r="264" spans="1:6">
      <c r="A264" s="228">
        <v>263</v>
      </c>
      <c r="B264" s="249" t="s">
        <v>941</v>
      </c>
      <c r="C264" s="250">
        <v>233245</v>
      </c>
      <c r="D264" s="249" t="s">
        <v>941</v>
      </c>
      <c r="E264" s="249" t="s">
        <v>942</v>
      </c>
      <c r="F264" s="249">
        <f t="shared" si="0"/>
        <v>263</v>
      </c>
    </row>
    <row r="265" spans="1:6">
      <c r="A265" s="228">
        <v>264</v>
      </c>
      <c r="B265" s="249" t="s">
        <v>943</v>
      </c>
      <c r="C265" s="250">
        <v>233246</v>
      </c>
      <c r="D265" s="249" t="s">
        <v>943</v>
      </c>
      <c r="E265" s="249" t="s">
        <v>944</v>
      </c>
      <c r="F265" s="249">
        <f t="shared" si="0"/>
        <v>264</v>
      </c>
    </row>
    <row r="266" spans="1:6">
      <c r="A266" s="228">
        <v>265</v>
      </c>
      <c r="B266" s="249" t="s">
        <v>945</v>
      </c>
      <c r="C266" s="250">
        <v>233247</v>
      </c>
      <c r="D266" s="249" t="s">
        <v>945</v>
      </c>
      <c r="E266" s="249" t="s">
        <v>946</v>
      </c>
      <c r="F266" s="249">
        <f t="shared" si="0"/>
        <v>265</v>
      </c>
    </row>
    <row r="267" spans="1:6">
      <c r="A267" s="228">
        <v>266</v>
      </c>
      <c r="B267" s="249" t="s">
        <v>947</v>
      </c>
      <c r="C267" s="250">
        <v>233255</v>
      </c>
      <c r="D267" s="249" t="s">
        <v>947</v>
      </c>
      <c r="E267" s="249" t="s">
        <v>948</v>
      </c>
      <c r="F267" s="249">
        <f t="shared" si="0"/>
        <v>266</v>
      </c>
    </row>
    <row r="268" spans="1:6">
      <c r="A268" s="228">
        <v>267</v>
      </c>
      <c r="B268" s="249" t="s">
        <v>949</v>
      </c>
      <c r="C268" s="250">
        <v>233257</v>
      </c>
      <c r="D268" s="249" t="s">
        <v>949</v>
      </c>
      <c r="E268" s="249" t="s">
        <v>950</v>
      </c>
      <c r="F268" s="249">
        <f t="shared" si="0"/>
        <v>267</v>
      </c>
    </row>
    <row r="269" spans="1:6">
      <c r="A269" s="228">
        <v>268</v>
      </c>
      <c r="B269" s="249" t="s">
        <v>951</v>
      </c>
      <c r="C269" s="250">
        <v>233261</v>
      </c>
      <c r="D269" s="249" t="s">
        <v>951</v>
      </c>
      <c r="E269" s="249" t="s">
        <v>952</v>
      </c>
      <c r="F269" s="249">
        <f t="shared" si="0"/>
        <v>268</v>
      </c>
    </row>
    <row r="270" spans="1:6">
      <c r="A270" s="228">
        <v>269</v>
      </c>
      <c r="B270" s="249" t="s">
        <v>953</v>
      </c>
      <c r="C270" s="250">
        <v>233262</v>
      </c>
      <c r="D270" s="249" t="s">
        <v>953</v>
      </c>
      <c r="E270" s="249" t="s">
        <v>954</v>
      </c>
      <c r="F270" s="249">
        <f t="shared" si="0"/>
        <v>269</v>
      </c>
    </row>
    <row r="271" spans="1:6">
      <c r="A271" s="228">
        <v>270</v>
      </c>
      <c r="B271" s="249" t="s">
        <v>955</v>
      </c>
      <c r="C271" s="250">
        <v>233263</v>
      </c>
      <c r="D271" s="249" t="s">
        <v>955</v>
      </c>
      <c r="E271" s="249" t="s">
        <v>956</v>
      </c>
      <c r="F271" s="249">
        <f t="shared" si="0"/>
        <v>270</v>
      </c>
    </row>
    <row r="272" spans="1:6">
      <c r="A272" s="228">
        <v>271</v>
      </c>
      <c r="B272" s="249" t="s">
        <v>957</v>
      </c>
      <c r="C272" s="250">
        <v>233266</v>
      </c>
      <c r="D272" s="249" t="s">
        <v>957</v>
      </c>
      <c r="E272" s="249" t="s">
        <v>958</v>
      </c>
      <c r="F272" s="249">
        <f t="shared" si="0"/>
        <v>271</v>
      </c>
    </row>
    <row r="273" spans="1:6">
      <c r="A273" s="228">
        <v>272</v>
      </c>
      <c r="B273" s="249" t="s">
        <v>959</v>
      </c>
      <c r="C273" s="250">
        <v>233267</v>
      </c>
      <c r="D273" s="249" t="s">
        <v>959</v>
      </c>
      <c r="E273" s="249" t="s">
        <v>960</v>
      </c>
      <c r="F273" s="249">
        <f t="shared" si="0"/>
        <v>272</v>
      </c>
    </row>
    <row r="274" spans="1:6">
      <c r="A274" s="228">
        <v>273</v>
      </c>
      <c r="B274" s="249" t="s">
        <v>961</v>
      </c>
      <c r="C274" s="250">
        <v>233271</v>
      </c>
      <c r="D274" s="249" t="s">
        <v>961</v>
      </c>
      <c r="E274" s="249" t="s">
        <v>962</v>
      </c>
      <c r="F274" s="249">
        <f t="shared" si="0"/>
        <v>273</v>
      </c>
    </row>
    <row r="275" spans="1:6">
      <c r="A275" s="228">
        <v>274</v>
      </c>
      <c r="B275" s="249" t="s">
        <v>963</v>
      </c>
      <c r="C275" s="250">
        <v>233272</v>
      </c>
      <c r="D275" s="249" t="s">
        <v>963</v>
      </c>
      <c r="E275" s="249" t="s">
        <v>964</v>
      </c>
      <c r="F275" s="249">
        <f t="shared" si="0"/>
        <v>274</v>
      </c>
    </row>
    <row r="276" spans="1:6">
      <c r="A276" s="228">
        <v>275</v>
      </c>
      <c r="B276" s="249" t="s">
        <v>965</v>
      </c>
      <c r="C276" s="250">
        <v>233274</v>
      </c>
      <c r="D276" s="249" t="s">
        <v>965</v>
      </c>
      <c r="E276" s="249" t="s">
        <v>966</v>
      </c>
      <c r="F276" s="249">
        <f t="shared" si="0"/>
        <v>275</v>
      </c>
    </row>
    <row r="277" spans="1:6">
      <c r="A277" s="228">
        <v>276</v>
      </c>
      <c r="B277" s="249" t="s">
        <v>967</v>
      </c>
      <c r="C277" s="250">
        <v>233275</v>
      </c>
      <c r="D277" s="249" t="s">
        <v>967</v>
      </c>
      <c r="E277" s="249" t="s">
        <v>968</v>
      </c>
      <c r="F277" s="249">
        <f t="shared" ref="F277:F340" si="1">A277</f>
        <v>276</v>
      </c>
    </row>
    <row r="278" spans="1:6">
      <c r="A278" s="228">
        <v>277</v>
      </c>
      <c r="B278" s="249" t="s">
        <v>969</v>
      </c>
      <c r="C278" s="250">
        <v>233454</v>
      </c>
      <c r="D278" s="249" t="s">
        <v>969</v>
      </c>
      <c r="E278" s="249" t="s">
        <v>970</v>
      </c>
      <c r="F278" s="249">
        <f t="shared" si="1"/>
        <v>277</v>
      </c>
    </row>
    <row r="279" spans="1:6">
      <c r="A279" s="228">
        <v>278</v>
      </c>
      <c r="B279" s="249" t="s">
        <v>971</v>
      </c>
      <c r="C279" s="250">
        <v>233501</v>
      </c>
      <c r="D279" s="249" t="s">
        <v>971</v>
      </c>
      <c r="E279" s="249" t="s">
        <v>972</v>
      </c>
      <c r="F279" s="249">
        <f t="shared" si="1"/>
        <v>278</v>
      </c>
    </row>
    <row r="280" spans="1:6">
      <c r="A280" s="228">
        <v>279</v>
      </c>
      <c r="B280" s="249" t="s">
        <v>973</v>
      </c>
      <c r="C280" s="250">
        <v>233502</v>
      </c>
      <c r="D280" s="249" t="s">
        <v>973</v>
      </c>
      <c r="E280" s="249" t="s">
        <v>974</v>
      </c>
      <c r="F280" s="249">
        <f t="shared" si="1"/>
        <v>279</v>
      </c>
    </row>
    <row r="281" spans="1:6">
      <c r="A281" s="228">
        <v>280</v>
      </c>
      <c r="B281" s="249" t="s">
        <v>975</v>
      </c>
      <c r="C281" s="250">
        <v>233503</v>
      </c>
      <c r="D281" s="249" t="s">
        <v>975</v>
      </c>
      <c r="E281" s="249" t="s">
        <v>976</v>
      </c>
      <c r="F281" s="249">
        <f t="shared" si="1"/>
        <v>280</v>
      </c>
    </row>
    <row r="282" spans="1:6">
      <c r="A282" s="228">
        <v>281</v>
      </c>
      <c r="B282" s="249" t="s">
        <v>977</v>
      </c>
      <c r="C282" s="250">
        <v>233504</v>
      </c>
      <c r="D282" s="249" t="s">
        <v>977</v>
      </c>
      <c r="E282" s="249" t="s">
        <v>978</v>
      </c>
      <c r="F282" s="249">
        <f t="shared" si="1"/>
        <v>281</v>
      </c>
    </row>
    <row r="283" spans="1:6">
      <c r="A283" s="228">
        <v>282</v>
      </c>
      <c r="B283" s="249" t="s">
        <v>979</v>
      </c>
      <c r="C283" s="250">
        <v>233505</v>
      </c>
      <c r="D283" s="249" t="s">
        <v>979</v>
      </c>
      <c r="E283" s="249" t="s">
        <v>980</v>
      </c>
      <c r="F283" s="249">
        <f t="shared" si="1"/>
        <v>282</v>
      </c>
    </row>
    <row r="284" spans="1:6">
      <c r="A284" s="228">
        <v>283</v>
      </c>
      <c r="B284" s="249" t="s">
        <v>981</v>
      </c>
      <c r="C284" s="250">
        <v>233506</v>
      </c>
      <c r="D284" s="249" t="s">
        <v>981</v>
      </c>
      <c r="E284" s="249" t="s">
        <v>982</v>
      </c>
      <c r="F284" s="249">
        <f t="shared" si="1"/>
        <v>283</v>
      </c>
    </row>
    <row r="285" spans="1:6">
      <c r="A285" s="228">
        <v>284</v>
      </c>
      <c r="B285" s="249" t="s">
        <v>983</v>
      </c>
      <c r="C285" s="250">
        <v>233507</v>
      </c>
      <c r="D285" s="249" t="s">
        <v>983</v>
      </c>
      <c r="E285" s="249" t="s">
        <v>984</v>
      </c>
      <c r="F285" s="249">
        <f t="shared" si="1"/>
        <v>284</v>
      </c>
    </row>
    <row r="286" spans="1:6">
      <c r="A286" s="228">
        <v>285</v>
      </c>
      <c r="B286" s="249" t="s">
        <v>985</v>
      </c>
      <c r="C286" s="250">
        <v>233509</v>
      </c>
      <c r="D286" s="249" t="s">
        <v>985</v>
      </c>
      <c r="E286" s="249" t="s">
        <v>986</v>
      </c>
      <c r="F286" s="249">
        <f t="shared" si="1"/>
        <v>285</v>
      </c>
    </row>
    <row r="287" spans="1:6">
      <c r="A287" s="228">
        <v>286</v>
      </c>
      <c r="B287" s="249" t="s">
        <v>987</v>
      </c>
      <c r="C287" s="250">
        <v>233510</v>
      </c>
      <c r="D287" s="249" t="s">
        <v>987</v>
      </c>
      <c r="E287" s="249" t="s">
        <v>988</v>
      </c>
      <c r="F287" s="249">
        <f t="shared" si="1"/>
        <v>286</v>
      </c>
    </row>
    <row r="288" spans="1:6">
      <c r="A288" s="228">
        <v>287</v>
      </c>
      <c r="B288" s="249" t="s">
        <v>989</v>
      </c>
      <c r="C288" s="250">
        <v>233511</v>
      </c>
      <c r="D288" s="249" t="s">
        <v>989</v>
      </c>
      <c r="E288" s="249" t="s">
        <v>990</v>
      </c>
      <c r="F288" s="249">
        <f t="shared" si="1"/>
        <v>287</v>
      </c>
    </row>
    <row r="289" spans="1:6">
      <c r="A289" s="228">
        <v>288</v>
      </c>
      <c r="B289" s="249" t="s">
        <v>991</v>
      </c>
      <c r="C289" s="250">
        <v>233512</v>
      </c>
      <c r="D289" s="249" t="s">
        <v>991</v>
      </c>
      <c r="E289" s="249" t="s">
        <v>992</v>
      </c>
      <c r="F289" s="249">
        <f t="shared" si="1"/>
        <v>288</v>
      </c>
    </row>
    <row r="290" spans="1:6">
      <c r="A290" s="228">
        <v>289</v>
      </c>
      <c r="B290" s="249" t="s">
        <v>993</v>
      </c>
      <c r="C290" s="250">
        <v>233513</v>
      </c>
      <c r="D290" s="249" t="s">
        <v>993</v>
      </c>
      <c r="E290" s="249" t="s">
        <v>994</v>
      </c>
      <c r="F290" s="249">
        <f t="shared" si="1"/>
        <v>289</v>
      </c>
    </row>
    <row r="291" spans="1:6">
      <c r="A291" s="228">
        <v>290</v>
      </c>
      <c r="B291" s="249" t="s">
        <v>995</v>
      </c>
      <c r="C291" s="250">
        <v>233514</v>
      </c>
      <c r="D291" s="249" t="s">
        <v>995</v>
      </c>
      <c r="E291" s="249" t="s">
        <v>996</v>
      </c>
      <c r="F291" s="249">
        <f t="shared" si="1"/>
        <v>290</v>
      </c>
    </row>
    <row r="292" spans="1:6">
      <c r="A292" s="228">
        <v>291</v>
      </c>
      <c r="B292" s="249" t="s">
        <v>997</v>
      </c>
      <c r="C292" s="250">
        <v>233515</v>
      </c>
      <c r="D292" s="249" t="s">
        <v>997</v>
      </c>
      <c r="E292" s="249" t="s">
        <v>998</v>
      </c>
      <c r="F292" s="249">
        <f t="shared" si="1"/>
        <v>291</v>
      </c>
    </row>
    <row r="293" spans="1:6">
      <c r="A293" s="228">
        <v>292</v>
      </c>
      <c r="B293" s="249" t="s">
        <v>999</v>
      </c>
      <c r="C293" s="250">
        <v>233516</v>
      </c>
      <c r="D293" s="249" t="s">
        <v>999</v>
      </c>
      <c r="E293" s="249" t="s">
        <v>1000</v>
      </c>
      <c r="F293" s="249">
        <f t="shared" si="1"/>
        <v>292</v>
      </c>
    </row>
    <row r="294" spans="1:6">
      <c r="A294" s="228">
        <v>293</v>
      </c>
      <c r="B294" s="249" t="s">
        <v>1001</v>
      </c>
      <c r="C294" s="250">
        <v>233517</v>
      </c>
      <c r="D294" s="249" t="s">
        <v>1001</v>
      </c>
      <c r="E294" s="249" t="s">
        <v>1002</v>
      </c>
      <c r="F294" s="249">
        <f t="shared" si="1"/>
        <v>293</v>
      </c>
    </row>
    <row r="295" spans="1:6">
      <c r="A295" s="228">
        <v>294</v>
      </c>
      <c r="B295" s="249" t="s">
        <v>1003</v>
      </c>
      <c r="C295" s="250">
        <v>233518</v>
      </c>
      <c r="D295" s="249" t="s">
        <v>1003</v>
      </c>
      <c r="E295" s="249" t="s">
        <v>1004</v>
      </c>
      <c r="F295" s="249">
        <f t="shared" si="1"/>
        <v>294</v>
      </c>
    </row>
    <row r="296" spans="1:6">
      <c r="A296" s="228">
        <v>295</v>
      </c>
      <c r="B296" s="249" t="s">
        <v>1005</v>
      </c>
      <c r="C296" s="250">
        <v>233519</v>
      </c>
      <c r="D296" s="249" t="s">
        <v>1005</v>
      </c>
      <c r="E296" s="249" t="s">
        <v>1006</v>
      </c>
      <c r="F296" s="249">
        <f t="shared" si="1"/>
        <v>295</v>
      </c>
    </row>
    <row r="297" spans="1:6">
      <c r="A297" s="228">
        <v>296</v>
      </c>
      <c r="B297" s="249" t="s">
        <v>1007</v>
      </c>
      <c r="C297" s="250">
        <v>233520</v>
      </c>
      <c r="D297" s="249" t="s">
        <v>1007</v>
      </c>
      <c r="E297" s="249" t="s">
        <v>1008</v>
      </c>
      <c r="F297" s="249">
        <f t="shared" si="1"/>
        <v>296</v>
      </c>
    </row>
    <row r="298" spans="1:6">
      <c r="A298" s="228">
        <v>297</v>
      </c>
      <c r="B298" s="249" t="s">
        <v>1009</v>
      </c>
      <c r="C298" s="250">
        <v>233522</v>
      </c>
      <c r="D298" s="249" t="s">
        <v>1009</v>
      </c>
      <c r="E298" s="249" t="s">
        <v>1010</v>
      </c>
      <c r="F298" s="249">
        <f t="shared" si="1"/>
        <v>297</v>
      </c>
    </row>
    <row r="299" spans="1:6">
      <c r="A299" s="228">
        <v>298</v>
      </c>
      <c r="B299" s="249" t="s">
        <v>1011</v>
      </c>
      <c r="C299" s="250">
        <v>233523</v>
      </c>
      <c r="D299" s="249" t="s">
        <v>1011</v>
      </c>
      <c r="E299" s="249" t="s">
        <v>1012</v>
      </c>
      <c r="F299" s="249">
        <f t="shared" si="1"/>
        <v>298</v>
      </c>
    </row>
    <row r="300" spans="1:6">
      <c r="A300" s="228">
        <v>299</v>
      </c>
      <c r="B300" s="249" t="s">
        <v>1013</v>
      </c>
      <c r="C300" s="250">
        <v>233524</v>
      </c>
      <c r="D300" s="249" t="s">
        <v>1013</v>
      </c>
      <c r="E300" s="249" t="s">
        <v>1014</v>
      </c>
      <c r="F300" s="249">
        <f t="shared" si="1"/>
        <v>299</v>
      </c>
    </row>
    <row r="301" spans="1:6">
      <c r="A301" s="228">
        <v>300</v>
      </c>
      <c r="B301" s="249" t="s">
        <v>1015</v>
      </c>
      <c r="C301" s="250">
        <v>233525</v>
      </c>
      <c r="D301" s="249" t="s">
        <v>1015</v>
      </c>
      <c r="E301" s="249" t="s">
        <v>1016</v>
      </c>
      <c r="F301" s="249">
        <f t="shared" si="1"/>
        <v>300</v>
      </c>
    </row>
    <row r="302" spans="1:6">
      <c r="A302" s="228">
        <v>301</v>
      </c>
      <c r="B302" s="249" t="s">
        <v>1017</v>
      </c>
      <c r="C302" s="250">
        <v>233526</v>
      </c>
      <c r="D302" s="249" t="s">
        <v>1017</v>
      </c>
      <c r="E302" s="249" t="s">
        <v>1018</v>
      </c>
      <c r="F302" s="249">
        <f t="shared" si="1"/>
        <v>301</v>
      </c>
    </row>
    <row r="303" spans="1:6">
      <c r="A303" s="228">
        <v>302</v>
      </c>
      <c r="B303" s="249" t="s">
        <v>1019</v>
      </c>
      <c r="C303" s="250">
        <v>233527</v>
      </c>
      <c r="D303" s="249" t="s">
        <v>1019</v>
      </c>
      <c r="E303" s="249" t="s">
        <v>1020</v>
      </c>
      <c r="F303" s="249">
        <f t="shared" si="1"/>
        <v>302</v>
      </c>
    </row>
    <row r="304" spans="1:6">
      <c r="A304" s="228">
        <v>303</v>
      </c>
      <c r="B304" s="249" t="s">
        <v>1021</v>
      </c>
      <c r="C304" s="250">
        <v>233528</v>
      </c>
      <c r="D304" s="249" t="s">
        <v>1021</v>
      </c>
      <c r="E304" s="249" t="s">
        <v>1022</v>
      </c>
      <c r="F304" s="249">
        <f t="shared" si="1"/>
        <v>303</v>
      </c>
    </row>
    <row r="305" spans="1:6">
      <c r="A305" s="228">
        <v>304</v>
      </c>
      <c r="B305" s="249" t="s">
        <v>1023</v>
      </c>
      <c r="C305" s="250">
        <v>233529</v>
      </c>
      <c r="D305" s="249" t="s">
        <v>1023</v>
      </c>
      <c r="E305" s="249" t="s">
        <v>1024</v>
      </c>
      <c r="F305" s="249">
        <f t="shared" si="1"/>
        <v>304</v>
      </c>
    </row>
    <row r="306" spans="1:6">
      <c r="A306" s="228">
        <v>305</v>
      </c>
      <c r="B306" s="249" t="s">
        <v>1025</v>
      </c>
      <c r="C306" s="250">
        <v>233533</v>
      </c>
      <c r="D306" s="249" t="s">
        <v>1025</v>
      </c>
      <c r="E306" s="249" t="s">
        <v>1026</v>
      </c>
      <c r="F306" s="249">
        <f t="shared" si="1"/>
        <v>305</v>
      </c>
    </row>
    <row r="307" spans="1:6">
      <c r="A307" s="228">
        <v>306</v>
      </c>
      <c r="B307" s="249" t="s">
        <v>1027</v>
      </c>
      <c r="C307" s="250">
        <v>233534</v>
      </c>
      <c r="D307" s="249" t="s">
        <v>1027</v>
      </c>
      <c r="E307" s="249" t="s">
        <v>1028</v>
      </c>
      <c r="F307" s="249">
        <f t="shared" si="1"/>
        <v>306</v>
      </c>
    </row>
    <row r="308" spans="1:6">
      <c r="A308" s="228">
        <v>307</v>
      </c>
      <c r="B308" s="249" t="s">
        <v>1029</v>
      </c>
      <c r="C308" s="250">
        <v>233536</v>
      </c>
      <c r="D308" s="249" t="s">
        <v>1029</v>
      </c>
      <c r="E308" s="249" t="s">
        <v>1030</v>
      </c>
      <c r="F308" s="249">
        <f t="shared" si="1"/>
        <v>307</v>
      </c>
    </row>
    <row r="309" spans="1:6">
      <c r="A309" s="228">
        <v>308</v>
      </c>
      <c r="B309" s="249" t="s">
        <v>1031</v>
      </c>
      <c r="C309" s="250">
        <v>233552</v>
      </c>
      <c r="D309" s="249" t="s">
        <v>1031</v>
      </c>
      <c r="E309" s="249" t="s">
        <v>1032</v>
      </c>
      <c r="F309" s="249">
        <f t="shared" si="1"/>
        <v>308</v>
      </c>
    </row>
    <row r="310" spans="1:6">
      <c r="A310" s="228">
        <v>309</v>
      </c>
      <c r="B310" s="249" t="s">
        <v>1033</v>
      </c>
      <c r="C310" s="250">
        <v>233801</v>
      </c>
      <c r="D310" s="249" t="s">
        <v>1033</v>
      </c>
      <c r="E310" s="249" t="s">
        <v>1034</v>
      </c>
      <c r="F310" s="249">
        <f t="shared" si="1"/>
        <v>309</v>
      </c>
    </row>
    <row r="311" spans="1:6">
      <c r="A311" s="228">
        <v>310</v>
      </c>
      <c r="B311" s="249" t="s">
        <v>1035</v>
      </c>
      <c r="C311" s="250">
        <v>233802</v>
      </c>
      <c r="D311" s="249" t="s">
        <v>1035</v>
      </c>
      <c r="E311" s="249" t="s">
        <v>1036</v>
      </c>
      <c r="F311" s="249">
        <f t="shared" si="1"/>
        <v>310</v>
      </c>
    </row>
    <row r="312" spans="1:6">
      <c r="A312" s="228">
        <v>311</v>
      </c>
      <c r="B312" s="249" t="s">
        <v>1037</v>
      </c>
      <c r="C312" s="250">
        <v>233991</v>
      </c>
      <c r="D312" s="249" t="s">
        <v>1037</v>
      </c>
      <c r="E312" s="249" t="s">
        <v>1038</v>
      </c>
      <c r="F312" s="249">
        <f t="shared" si="1"/>
        <v>311</v>
      </c>
    </row>
    <row r="313" spans="1:6">
      <c r="A313" s="228">
        <v>312</v>
      </c>
      <c r="B313" s="228" t="s">
        <v>1039</v>
      </c>
      <c r="C313" s="228">
        <v>235999</v>
      </c>
      <c r="D313" s="228" t="s">
        <v>1039</v>
      </c>
      <c r="E313" s="228" t="s">
        <v>1040</v>
      </c>
      <c r="F313" s="249">
        <f t="shared" si="1"/>
        <v>312</v>
      </c>
    </row>
    <row r="314" spans="1:6">
      <c r="A314" s="228">
        <v>313</v>
      </c>
      <c r="B314" s="228" t="s">
        <v>1041</v>
      </c>
      <c r="C314" s="228">
        <v>235998</v>
      </c>
      <c r="D314" s="228" t="s">
        <v>1041</v>
      </c>
      <c r="E314" s="228" t="s">
        <v>1042</v>
      </c>
      <c r="F314" s="249">
        <f t="shared" si="1"/>
        <v>313</v>
      </c>
    </row>
    <row r="315" spans="1:6">
      <c r="A315" s="228">
        <v>314</v>
      </c>
      <c r="B315" s="228" t="s">
        <v>1043</v>
      </c>
      <c r="C315" s="228">
        <v>235002</v>
      </c>
      <c r="D315" s="228" t="s">
        <v>1043</v>
      </c>
      <c r="E315" s="228" t="s">
        <v>1044</v>
      </c>
      <c r="F315" s="249">
        <f t="shared" si="1"/>
        <v>314</v>
      </c>
    </row>
    <row r="316" spans="1:6">
      <c r="A316" s="228">
        <v>315</v>
      </c>
      <c r="B316" s="228" t="s">
        <v>1045</v>
      </c>
      <c r="C316" s="228">
        <v>235003</v>
      </c>
      <c r="D316" s="228" t="s">
        <v>1045</v>
      </c>
      <c r="E316" s="228" t="s">
        <v>1046</v>
      </c>
      <c r="F316" s="249">
        <f t="shared" si="1"/>
        <v>315</v>
      </c>
    </row>
    <row r="317" spans="1:6">
      <c r="A317" s="228">
        <v>316</v>
      </c>
      <c r="B317" s="228" t="s">
        <v>1047</v>
      </c>
      <c r="C317" s="228">
        <v>235004</v>
      </c>
      <c r="D317" s="228" t="s">
        <v>1047</v>
      </c>
      <c r="E317" s="228" t="s">
        <v>1048</v>
      </c>
      <c r="F317" s="249">
        <f t="shared" si="1"/>
        <v>316</v>
      </c>
    </row>
    <row r="318" spans="1:6">
      <c r="A318" s="228">
        <v>317</v>
      </c>
      <c r="B318" s="228" t="s">
        <v>1049</v>
      </c>
      <c r="C318" s="228">
        <v>235005</v>
      </c>
      <c r="D318" s="228" t="s">
        <v>1049</v>
      </c>
      <c r="E318" s="228" t="s">
        <v>1050</v>
      </c>
      <c r="F318" s="249">
        <f t="shared" si="1"/>
        <v>317</v>
      </c>
    </row>
    <row r="319" spans="1:6">
      <c r="A319" s="228">
        <v>318</v>
      </c>
      <c r="B319" s="228" t="s">
        <v>1051</v>
      </c>
      <c r="C319" s="228">
        <v>235006</v>
      </c>
      <c r="D319" s="228" t="s">
        <v>1051</v>
      </c>
      <c r="E319" s="228" t="s">
        <v>1052</v>
      </c>
      <c r="F319" s="249">
        <f t="shared" si="1"/>
        <v>318</v>
      </c>
    </row>
    <row r="320" spans="1:6">
      <c r="A320" s="228">
        <v>319</v>
      </c>
      <c r="B320" s="228" t="s">
        <v>1053</v>
      </c>
      <c r="C320" s="228">
        <v>235009</v>
      </c>
      <c r="D320" s="228" t="s">
        <v>1053</v>
      </c>
      <c r="E320" s="228" t="s">
        <v>1054</v>
      </c>
      <c r="F320" s="249">
        <f t="shared" si="1"/>
        <v>319</v>
      </c>
    </row>
    <row r="321" spans="1:6">
      <c r="A321" s="228">
        <v>320</v>
      </c>
      <c r="B321" s="228" t="s">
        <v>1055</v>
      </c>
      <c r="C321" s="228">
        <v>235014</v>
      </c>
      <c r="D321" s="228" t="s">
        <v>1055</v>
      </c>
      <c r="E321" s="228" t="s">
        <v>1056</v>
      </c>
      <c r="F321" s="249">
        <f t="shared" si="1"/>
        <v>320</v>
      </c>
    </row>
    <row r="322" spans="1:6">
      <c r="A322" s="228">
        <v>321</v>
      </c>
      <c r="B322" s="228" t="s">
        <v>1057</v>
      </c>
      <c r="C322" s="228">
        <v>235015</v>
      </c>
      <c r="D322" s="228" t="s">
        <v>1057</v>
      </c>
      <c r="E322" s="228" t="s">
        <v>1058</v>
      </c>
      <c r="F322" s="249">
        <f t="shared" si="1"/>
        <v>321</v>
      </c>
    </row>
    <row r="323" spans="1:6">
      <c r="A323" s="228">
        <v>322</v>
      </c>
      <c r="B323" s="228" t="s">
        <v>1059</v>
      </c>
      <c r="C323" s="228">
        <v>235018</v>
      </c>
      <c r="D323" s="228" t="s">
        <v>1059</v>
      </c>
      <c r="E323" s="228" t="s">
        <v>1060</v>
      </c>
      <c r="F323" s="249">
        <f t="shared" si="1"/>
        <v>322</v>
      </c>
    </row>
    <row r="324" spans="1:6">
      <c r="A324" s="228">
        <v>323</v>
      </c>
      <c r="B324" s="228" t="s">
        <v>1061</v>
      </c>
      <c r="C324" s="228">
        <v>235021</v>
      </c>
      <c r="D324" s="228" t="s">
        <v>1061</v>
      </c>
      <c r="E324" s="228" t="s">
        <v>1062</v>
      </c>
      <c r="F324" s="249">
        <f t="shared" si="1"/>
        <v>323</v>
      </c>
    </row>
    <row r="325" spans="1:6">
      <c r="A325" s="228">
        <v>324</v>
      </c>
      <c r="B325" s="228" t="s">
        <v>1063</v>
      </c>
      <c r="C325" s="228">
        <v>235022</v>
      </c>
      <c r="D325" s="228" t="s">
        <v>1063</v>
      </c>
      <c r="E325" s="228" t="s">
        <v>1064</v>
      </c>
      <c r="F325" s="249">
        <f t="shared" si="1"/>
        <v>324</v>
      </c>
    </row>
    <row r="326" spans="1:6">
      <c r="A326" s="228">
        <v>325</v>
      </c>
      <c r="B326" s="228" t="s">
        <v>1065</v>
      </c>
      <c r="C326" s="228">
        <v>235026</v>
      </c>
      <c r="D326" s="228" t="s">
        <v>1065</v>
      </c>
      <c r="E326" s="228" t="s">
        <v>1066</v>
      </c>
      <c r="F326" s="249">
        <f t="shared" si="1"/>
        <v>325</v>
      </c>
    </row>
    <row r="327" spans="1:6">
      <c r="A327" s="228">
        <v>326</v>
      </c>
      <c r="B327" s="228" t="s">
        <v>1067</v>
      </c>
      <c r="C327" s="228">
        <v>235030</v>
      </c>
      <c r="D327" s="228" t="s">
        <v>1067</v>
      </c>
      <c r="E327" s="228" t="s">
        <v>1068</v>
      </c>
      <c r="F327" s="249">
        <f t="shared" si="1"/>
        <v>326</v>
      </c>
    </row>
    <row r="328" spans="1:6">
      <c r="A328" s="228">
        <v>327</v>
      </c>
      <c r="B328" s="228" t="s">
        <v>1069</v>
      </c>
      <c r="C328" s="228">
        <v>235035</v>
      </c>
      <c r="D328" s="228" t="s">
        <v>1069</v>
      </c>
      <c r="E328" s="228" t="s">
        <v>1070</v>
      </c>
      <c r="F328" s="249">
        <f t="shared" si="1"/>
        <v>327</v>
      </c>
    </row>
    <row r="329" spans="1:6">
      <c r="A329" s="228">
        <v>328</v>
      </c>
      <c r="B329" s="228" t="s">
        <v>1071</v>
      </c>
      <c r="C329" s="228">
        <v>235043</v>
      </c>
      <c r="D329" s="228" t="s">
        <v>1071</v>
      </c>
      <c r="E329" s="228" t="s">
        <v>1072</v>
      </c>
      <c r="F329" s="249">
        <f t="shared" si="1"/>
        <v>328</v>
      </c>
    </row>
    <row r="330" spans="1:6">
      <c r="A330" s="228">
        <v>329</v>
      </c>
      <c r="B330" s="228" t="s">
        <v>1073</v>
      </c>
      <c r="C330" s="228">
        <v>235044</v>
      </c>
      <c r="D330" s="228" t="s">
        <v>1073</v>
      </c>
      <c r="E330" s="228" t="s">
        <v>1074</v>
      </c>
      <c r="F330" s="249">
        <f t="shared" si="1"/>
        <v>329</v>
      </c>
    </row>
    <row r="331" spans="1:6">
      <c r="A331" s="228">
        <v>330</v>
      </c>
      <c r="B331" s="228" t="s">
        <v>1075</v>
      </c>
      <c r="C331" s="228">
        <v>235045</v>
      </c>
      <c r="D331" s="228" t="s">
        <v>1075</v>
      </c>
      <c r="E331" s="228" t="s">
        <v>1076</v>
      </c>
      <c r="F331" s="249">
        <f t="shared" si="1"/>
        <v>330</v>
      </c>
    </row>
    <row r="332" spans="1:6">
      <c r="A332" s="228">
        <v>331</v>
      </c>
      <c r="B332" s="228" t="s">
        <v>1077</v>
      </c>
      <c r="C332" s="228">
        <v>235047</v>
      </c>
      <c r="D332" s="228" t="s">
        <v>1077</v>
      </c>
      <c r="E332" s="228" t="s">
        <v>1078</v>
      </c>
      <c r="F332" s="249">
        <f t="shared" si="1"/>
        <v>331</v>
      </c>
    </row>
    <row r="333" spans="1:6">
      <c r="A333" s="228">
        <v>332</v>
      </c>
      <c r="B333" s="228" t="s">
        <v>1079</v>
      </c>
      <c r="C333" s="228">
        <v>235049</v>
      </c>
      <c r="D333" s="228" t="s">
        <v>1079</v>
      </c>
      <c r="E333" s="228" t="s">
        <v>1080</v>
      </c>
      <c r="F333" s="249">
        <f t="shared" si="1"/>
        <v>332</v>
      </c>
    </row>
    <row r="334" spans="1:6">
      <c r="A334" s="228">
        <v>333</v>
      </c>
      <c r="B334" s="228" t="s">
        <v>1081</v>
      </c>
      <c r="C334" s="228">
        <v>235051</v>
      </c>
      <c r="D334" s="228" t="s">
        <v>1081</v>
      </c>
      <c r="E334" s="228" t="s">
        <v>1082</v>
      </c>
      <c r="F334" s="249">
        <f t="shared" si="1"/>
        <v>333</v>
      </c>
    </row>
    <row r="335" spans="1:6">
      <c r="A335" s="228">
        <v>334</v>
      </c>
      <c r="B335" s="228" t="s">
        <v>1083</v>
      </c>
      <c r="C335" s="228">
        <v>235053</v>
      </c>
      <c r="D335" s="228" t="s">
        <v>1083</v>
      </c>
      <c r="E335" s="228" t="s">
        <v>1084</v>
      </c>
      <c r="F335" s="249">
        <f t="shared" si="1"/>
        <v>334</v>
      </c>
    </row>
    <row r="336" spans="1:6">
      <c r="A336" s="228">
        <v>335</v>
      </c>
      <c r="B336" s="228" t="s">
        <v>1085</v>
      </c>
      <c r="C336" s="228">
        <v>235056</v>
      </c>
      <c r="D336" s="228" t="s">
        <v>1085</v>
      </c>
      <c r="E336" s="228" t="s">
        <v>1086</v>
      </c>
      <c r="F336" s="249">
        <f t="shared" si="1"/>
        <v>335</v>
      </c>
    </row>
    <row r="337" spans="1:6">
      <c r="A337" s="228">
        <v>336</v>
      </c>
      <c r="B337" s="228" t="s">
        <v>1087</v>
      </c>
      <c r="C337" s="228">
        <v>235057</v>
      </c>
      <c r="D337" s="228" t="s">
        <v>1087</v>
      </c>
      <c r="E337" s="228" t="s">
        <v>1088</v>
      </c>
      <c r="F337" s="249">
        <f t="shared" si="1"/>
        <v>336</v>
      </c>
    </row>
    <row r="338" spans="1:6">
      <c r="A338" s="228">
        <v>337</v>
      </c>
      <c r="B338" s="228" t="s">
        <v>1089</v>
      </c>
      <c r="C338" s="228">
        <v>235061</v>
      </c>
      <c r="D338" s="228" t="s">
        <v>1089</v>
      </c>
      <c r="E338" s="228" t="s">
        <v>1090</v>
      </c>
      <c r="F338" s="249">
        <f t="shared" si="1"/>
        <v>337</v>
      </c>
    </row>
    <row r="339" spans="1:6">
      <c r="A339" s="228">
        <v>338</v>
      </c>
      <c r="B339" s="228" t="s">
        <v>1091</v>
      </c>
      <c r="C339" s="228">
        <v>235063</v>
      </c>
      <c r="D339" s="228" t="s">
        <v>1091</v>
      </c>
      <c r="E339" s="228" t="s">
        <v>1092</v>
      </c>
      <c r="F339" s="249">
        <f t="shared" si="1"/>
        <v>338</v>
      </c>
    </row>
    <row r="340" spans="1:6">
      <c r="A340" s="228">
        <v>339</v>
      </c>
      <c r="B340" s="228" t="s">
        <v>1093</v>
      </c>
      <c r="C340" s="228">
        <v>235064</v>
      </c>
      <c r="D340" s="228" t="s">
        <v>1093</v>
      </c>
      <c r="E340" s="228" t="s">
        <v>1094</v>
      </c>
      <c r="F340" s="249">
        <f t="shared" si="1"/>
        <v>339</v>
      </c>
    </row>
    <row r="341" spans="1:6">
      <c r="A341" s="228">
        <v>340</v>
      </c>
      <c r="B341" s="228" t="s">
        <v>1095</v>
      </c>
      <c r="C341" s="228">
        <v>235065</v>
      </c>
      <c r="D341" s="228" t="s">
        <v>1095</v>
      </c>
      <c r="E341" s="228" t="s">
        <v>1096</v>
      </c>
      <c r="F341" s="249">
        <f t="shared" ref="F341:F404" si="2">A341</f>
        <v>340</v>
      </c>
    </row>
    <row r="342" spans="1:6">
      <c r="A342" s="228">
        <v>341</v>
      </c>
      <c r="B342" s="228" t="s">
        <v>1097</v>
      </c>
      <c r="C342" s="228">
        <v>235066</v>
      </c>
      <c r="D342" s="228" t="s">
        <v>1097</v>
      </c>
      <c r="E342" s="228" t="s">
        <v>1098</v>
      </c>
      <c r="F342" s="249">
        <f t="shared" si="2"/>
        <v>341</v>
      </c>
    </row>
    <row r="343" spans="1:6">
      <c r="A343" s="228">
        <v>342</v>
      </c>
      <c r="B343" s="228" t="s">
        <v>1099</v>
      </c>
      <c r="C343" s="228">
        <v>235071</v>
      </c>
      <c r="D343" s="228" t="s">
        <v>1099</v>
      </c>
      <c r="E343" s="228" t="s">
        <v>1100</v>
      </c>
      <c r="F343" s="249">
        <f t="shared" si="2"/>
        <v>342</v>
      </c>
    </row>
    <row r="344" spans="1:6">
      <c r="A344" s="228">
        <v>343</v>
      </c>
      <c r="B344" s="228" t="s">
        <v>1101</v>
      </c>
      <c r="C344" s="228">
        <v>235075</v>
      </c>
      <c r="D344" s="228" t="s">
        <v>1101</v>
      </c>
      <c r="E344" s="228" t="s">
        <v>1102</v>
      </c>
      <c r="F344" s="249">
        <f t="shared" si="2"/>
        <v>343</v>
      </c>
    </row>
    <row r="345" spans="1:6">
      <c r="A345" s="228">
        <v>344</v>
      </c>
      <c r="B345" s="228" t="s">
        <v>1103</v>
      </c>
      <c r="C345" s="228">
        <v>235076</v>
      </c>
      <c r="D345" s="228" t="s">
        <v>1103</v>
      </c>
      <c r="E345" s="228" t="s">
        <v>862</v>
      </c>
      <c r="F345" s="249">
        <f t="shared" si="2"/>
        <v>344</v>
      </c>
    </row>
    <row r="346" spans="1:6">
      <c r="A346" s="228">
        <v>345</v>
      </c>
      <c r="B346" s="228" t="s">
        <v>1104</v>
      </c>
      <c r="C346" s="228">
        <v>235077</v>
      </c>
      <c r="D346" s="228" t="s">
        <v>1104</v>
      </c>
      <c r="E346" s="228" t="s">
        <v>1105</v>
      </c>
      <c r="F346" s="249">
        <f t="shared" si="2"/>
        <v>345</v>
      </c>
    </row>
    <row r="347" spans="1:6">
      <c r="A347" s="228">
        <v>346</v>
      </c>
      <c r="B347" s="228" t="s">
        <v>1106</v>
      </c>
      <c r="C347" s="228">
        <v>235078</v>
      </c>
      <c r="D347" s="228" t="s">
        <v>1106</v>
      </c>
      <c r="E347" s="228" t="s">
        <v>1107</v>
      </c>
      <c r="F347" s="249">
        <f t="shared" si="2"/>
        <v>346</v>
      </c>
    </row>
    <row r="348" spans="1:6">
      <c r="A348" s="228">
        <v>347</v>
      </c>
      <c r="B348" s="228" t="s">
        <v>1108</v>
      </c>
      <c r="C348" s="228">
        <v>235083</v>
      </c>
      <c r="D348" s="228" t="s">
        <v>1108</v>
      </c>
      <c r="E348" s="228" t="s">
        <v>1109</v>
      </c>
      <c r="F348" s="249">
        <f t="shared" si="2"/>
        <v>347</v>
      </c>
    </row>
    <row r="349" spans="1:6">
      <c r="A349" s="228">
        <v>348</v>
      </c>
      <c r="B349" s="228" t="s">
        <v>1110</v>
      </c>
      <c r="C349" s="228">
        <v>235084</v>
      </c>
      <c r="D349" s="228" t="s">
        <v>1110</v>
      </c>
      <c r="E349" s="228" t="s">
        <v>1111</v>
      </c>
      <c r="F349" s="249">
        <f t="shared" si="2"/>
        <v>348</v>
      </c>
    </row>
    <row r="350" spans="1:6">
      <c r="A350" s="228">
        <v>349</v>
      </c>
      <c r="B350" s="228" t="s">
        <v>1112</v>
      </c>
      <c r="C350" s="228">
        <v>235085</v>
      </c>
      <c r="D350" s="228" t="s">
        <v>1112</v>
      </c>
      <c r="E350" s="228" t="s">
        <v>1113</v>
      </c>
      <c r="F350" s="249">
        <f t="shared" si="2"/>
        <v>349</v>
      </c>
    </row>
    <row r="351" spans="1:6">
      <c r="A351" s="228">
        <v>350</v>
      </c>
      <c r="B351" s="228" t="s">
        <v>1114</v>
      </c>
      <c r="C351" s="228">
        <v>235086</v>
      </c>
      <c r="D351" s="228" t="s">
        <v>1114</v>
      </c>
      <c r="E351" s="228" t="s">
        <v>1115</v>
      </c>
      <c r="F351" s="249">
        <f t="shared" si="2"/>
        <v>350</v>
      </c>
    </row>
    <row r="352" spans="1:6">
      <c r="A352" s="228">
        <v>351</v>
      </c>
      <c r="B352" s="228" t="s">
        <v>1116</v>
      </c>
      <c r="C352" s="228">
        <v>235088</v>
      </c>
      <c r="D352" s="228" t="s">
        <v>1116</v>
      </c>
      <c r="E352" s="228" t="s">
        <v>1117</v>
      </c>
      <c r="F352" s="249">
        <f t="shared" si="2"/>
        <v>351</v>
      </c>
    </row>
    <row r="353" spans="1:6">
      <c r="A353" s="228">
        <v>352</v>
      </c>
      <c r="B353" s="228" t="s">
        <v>1118</v>
      </c>
      <c r="C353" s="228">
        <v>235090</v>
      </c>
      <c r="D353" s="228" t="s">
        <v>1118</v>
      </c>
      <c r="E353" s="228" t="s">
        <v>1119</v>
      </c>
      <c r="F353" s="249">
        <f t="shared" si="2"/>
        <v>352</v>
      </c>
    </row>
    <row r="354" spans="1:6">
      <c r="A354" s="228">
        <v>353</v>
      </c>
      <c r="B354" s="228" t="s">
        <v>1120</v>
      </c>
      <c r="C354" s="228">
        <v>235093</v>
      </c>
      <c r="D354" s="228" t="s">
        <v>1120</v>
      </c>
      <c r="E354" s="228" t="s">
        <v>1121</v>
      </c>
      <c r="F354" s="249">
        <f t="shared" si="2"/>
        <v>353</v>
      </c>
    </row>
    <row r="355" spans="1:6">
      <c r="A355" s="228">
        <v>354</v>
      </c>
      <c r="B355" s="228" t="s">
        <v>1122</v>
      </c>
      <c r="C355" s="228">
        <v>235094</v>
      </c>
      <c r="D355" s="228" t="s">
        <v>1122</v>
      </c>
      <c r="E355" s="228" t="s">
        <v>1123</v>
      </c>
      <c r="F355" s="249">
        <f t="shared" si="2"/>
        <v>354</v>
      </c>
    </row>
    <row r="356" spans="1:6">
      <c r="A356" s="228">
        <v>355</v>
      </c>
      <c r="B356" s="228" t="s">
        <v>1124</v>
      </c>
      <c r="C356" s="228">
        <v>235095</v>
      </c>
      <c r="D356" s="228" t="s">
        <v>1124</v>
      </c>
      <c r="E356" s="228" t="s">
        <v>1125</v>
      </c>
      <c r="F356" s="249">
        <f t="shared" si="2"/>
        <v>355</v>
      </c>
    </row>
    <row r="357" spans="1:6">
      <c r="A357" s="228">
        <v>356</v>
      </c>
      <c r="B357" s="228" t="s">
        <v>1126</v>
      </c>
      <c r="C357" s="228">
        <v>235096</v>
      </c>
      <c r="D357" s="228" t="s">
        <v>1126</v>
      </c>
      <c r="E357" s="228" t="s">
        <v>1127</v>
      </c>
      <c r="F357" s="249">
        <f t="shared" si="2"/>
        <v>356</v>
      </c>
    </row>
    <row r="358" spans="1:6">
      <c r="A358" s="228">
        <v>357</v>
      </c>
      <c r="B358" s="228" t="s">
        <v>1128</v>
      </c>
      <c r="C358" s="228">
        <v>235097</v>
      </c>
      <c r="D358" s="228" t="s">
        <v>1128</v>
      </c>
      <c r="E358" s="228" t="s">
        <v>1129</v>
      </c>
      <c r="F358" s="249">
        <f t="shared" si="2"/>
        <v>357</v>
      </c>
    </row>
    <row r="359" spans="1:6">
      <c r="A359" s="228">
        <v>358</v>
      </c>
      <c r="B359" s="228" t="s">
        <v>1130</v>
      </c>
      <c r="C359" s="228">
        <v>235099</v>
      </c>
      <c r="D359" s="228" t="s">
        <v>1130</v>
      </c>
      <c r="E359" s="228" t="s">
        <v>1131</v>
      </c>
      <c r="F359" s="249">
        <f t="shared" si="2"/>
        <v>358</v>
      </c>
    </row>
    <row r="360" spans="1:6">
      <c r="A360" s="228">
        <v>359</v>
      </c>
      <c r="B360" s="228" t="s">
        <v>1132</v>
      </c>
      <c r="C360" s="228">
        <v>235100</v>
      </c>
      <c r="D360" s="228" t="s">
        <v>1132</v>
      </c>
      <c r="E360" s="228" t="s">
        <v>1133</v>
      </c>
      <c r="F360" s="249">
        <f t="shared" si="2"/>
        <v>359</v>
      </c>
    </row>
    <row r="361" spans="1:6">
      <c r="A361" s="228">
        <v>360</v>
      </c>
      <c r="B361" s="228" t="s">
        <v>1134</v>
      </c>
      <c r="C361" s="228">
        <v>235104</v>
      </c>
      <c r="D361" s="228" t="s">
        <v>1134</v>
      </c>
      <c r="E361" s="228" t="s">
        <v>1135</v>
      </c>
      <c r="F361" s="249">
        <f t="shared" si="2"/>
        <v>360</v>
      </c>
    </row>
    <row r="362" spans="1:6">
      <c r="A362" s="228">
        <v>361</v>
      </c>
      <c r="B362" s="228" t="s">
        <v>1136</v>
      </c>
      <c r="C362" s="228">
        <v>235106</v>
      </c>
      <c r="D362" s="228" t="s">
        <v>1136</v>
      </c>
      <c r="E362" s="228" t="s">
        <v>1137</v>
      </c>
      <c r="F362" s="249">
        <f t="shared" si="2"/>
        <v>361</v>
      </c>
    </row>
    <row r="363" spans="1:6">
      <c r="A363" s="228">
        <v>362</v>
      </c>
      <c r="B363" s="228" t="s">
        <v>1138</v>
      </c>
      <c r="C363" s="228">
        <v>235129</v>
      </c>
      <c r="D363" s="228" t="s">
        <v>1138</v>
      </c>
      <c r="E363" s="228" t="s">
        <v>1139</v>
      </c>
      <c r="F363" s="249">
        <f t="shared" si="2"/>
        <v>362</v>
      </c>
    </row>
    <row r="364" spans="1:6">
      <c r="A364" s="228">
        <v>363</v>
      </c>
      <c r="B364" s="228" t="s">
        <v>1140</v>
      </c>
      <c r="C364" s="228">
        <v>235131</v>
      </c>
      <c r="D364" s="228" t="s">
        <v>1140</v>
      </c>
      <c r="E364" s="228" t="s">
        <v>1141</v>
      </c>
      <c r="F364" s="249">
        <f t="shared" si="2"/>
        <v>363</v>
      </c>
    </row>
    <row r="365" spans="1:6">
      <c r="A365" s="228">
        <v>364</v>
      </c>
      <c r="B365" s="228" t="s">
        <v>1142</v>
      </c>
      <c r="C365" s="228">
        <v>235137</v>
      </c>
      <c r="D365" s="228" t="s">
        <v>1142</v>
      </c>
      <c r="E365" s="228" t="s">
        <v>1143</v>
      </c>
      <c r="F365" s="249">
        <f t="shared" si="2"/>
        <v>364</v>
      </c>
    </row>
    <row r="366" spans="1:6">
      <c r="A366" s="228">
        <v>365</v>
      </c>
      <c r="B366" s="228" t="s">
        <v>1144</v>
      </c>
      <c r="C366" s="228">
        <v>235138</v>
      </c>
      <c r="D366" s="228" t="s">
        <v>1144</v>
      </c>
      <c r="E366" s="228" t="s">
        <v>1145</v>
      </c>
      <c r="F366" s="249">
        <f t="shared" si="2"/>
        <v>365</v>
      </c>
    </row>
    <row r="367" spans="1:6">
      <c r="A367" s="228">
        <v>366</v>
      </c>
      <c r="B367" s="228" t="s">
        <v>1146</v>
      </c>
      <c r="C367" s="228">
        <v>235141</v>
      </c>
      <c r="D367" s="228" t="s">
        <v>1146</v>
      </c>
      <c r="E367" s="228" t="s">
        <v>1147</v>
      </c>
      <c r="F367" s="249">
        <f t="shared" si="2"/>
        <v>366</v>
      </c>
    </row>
    <row r="368" spans="1:6">
      <c r="A368" s="228">
        <v>367</v>
      </c>
      <c r="B368" s="228" t="s">
        <v>1148</v>
      </c>
      <c r="C368" s="228">
        <v>235146</v>
      </c>
      <c r="D368" s="228" t="s">
        <v>1148</v>
      </c>
      <c r="E368" s="228" t="s">
        <v>1149</v>
      </c>
      <c r="F368" s="249">
        <f t="shared" si="2"/>
        <v>367</v>
      </c>
    </row>
    <row r="369" spans="1:6">
      <c r="A369" s="228">
        <v>368</v>
      </c>
      <c r="B369" s="228" t="s">
        <v>1150</v>
      </c>
      <c r="C369" s="228">
        <v>235148</v>
      </c>
      <c r="D369" s="228" t="s">
        <v>1150</v>
      </c>
      <c r="E369" s="228" t="s">
        <v>1151</v>
      </c>
      <c r="F369" s="249">
        <f t="shared" si="2"/>
        <v>368</v>
      </c>
    </row>
    <row r="370" spans="1:6">
      <c r="A370" s="228">
        <v>369</v>
      </c>
      <c r="B370" s="228" t="s">
        <v>1152</v>
      </c>
      <c r="C370" s="228">
        <v>235162</v>
      </c>
      <c r="D370" s="228" t="s">
        <v>1152</v>
      </c>
      <c r="E370" s="228" t="s">
        <v>1153</v>
      </c>
      <c r="F370" s="249">
        <f t="shared" si="2"/>
        <v>369</v>
      </c>
    </row>
    <row r="371" spans="1:6">
      <c r="A371" s="228">
        <v>370</v>
      </c>
      <c r="B371" s="228" t="s">
        <v>1154</v>
      </c>
      <c r="C371" s="228">
        <v>235180</v>
      </c>
      <c r="D371" s="228" t="s">
        <v>1154</v>
      </c>
      <c r="E371" s="228" t="s">
        <v>1155</v>
      </c>
      <c r="F371" s="249">
        <f t="shared" si="2"/>
        <v>370</v>
      </c>
    </row>
    <row r="372" spans="1:6">
      <c r="A372" s="228">
        <v>371</v>
      </c>
      <c r="B372" s="228" t="s">
        <v>1156</v>
      </c>
      <c r="C372" s="228">
        <v>235181</v>
      </c>
      <c r="D372" s="228" t="s">
        <v>1156</v>
      </c>
      <c r="E372" s="228" t="s">
        <v>1157</v>
      </c>
      <c r="F372" s="249">
        <f t="shared" si="2"/>
        <v>371</v>
      </c>
    </row>
    <row r="373" spans="1:6">
      <c r="A373" s="228">
        <v>372</v>
      </c>
      <c r="B373" s="228" t="s">
        <v>1158</v>
      </c>
      <c r="C373" s="228">
        <v>235184</v>
      </c>
      <c r="D373" s="228" t="s">
        <v>1158</v>
      </c>
      <c r="E373" s="228" t="s">
        <v>890</v>
      </c>
      <c r="F373" s="249">
        <f t="shared" si="2"/>
        <v>372</v>
      </c>
    </row>
    <row r="374" spans="1:6">
      <c r="A374" s="228">
        <v>373</v>
      </c>
      <c r="B374" s="228" t="s">
        <v>1159</v>
      </c>
      <c r="C374" s="228">
        <v>235185</v>
      </c>
      <c r="D374" s="228" t="s">
        <v>1159</v>
      </c>
      <c r="E374" s="228" t="s">
        <v>1160</v>
      </c>
      <c r="F374" s="249">
        <f t="shared" si="2"/>
        <v>373</v>
      </c>
    </row>
    <row r="375" spans="1:6">
      <c r="A375" s="228">
        <v>374</v>
      </c>
      <c r="B375" s="228" t="s">
        <v>1161</v>
      </c>
      <c r="C375" s="228">
        <v>235186</v>
      </c>
      <c r="D375" s="228" t="s">
        <v>1161</v>
      </c>
      <c r="E375" s="228" t="s">
        <v>1162</v>
      </c>
      <c r="F375" s="249">
        <f t="shared" si="2"/>
        <v>374</v>
      </c>
    </row>
    <row r="376" spans="1:6">
      <c r="A376" s="228">
        <v>375</v>
      </c>
      <c r="B376" s="228" t="s">
        <v>1163</v>
      </c>
      <c r="C376" s="228">
        <v>235188</v>
      </c>
      <c r="D376" s="228" t="s">
        <v>1163</v>
      </c>
      <c r="E376" s="228" t="s">
        <v>1164</v>
      </c>
      <c r="F376" s="249">
        <f t="shared" si="2"/>
        <v>375</v>
      </c>
    </row>
    <row r="377" spans="1:6">
      <c r="A377" s="228">
        <v>376</v>
      </c>
      <c r="B377" s="228" t="s">
        <v>1165</v>
      </c>
      <c r="C377" s="228">
        <v>235189</v>
      </c>
      <c r="D377" s="228" t="s">
        <v>1165</v>
      </c>
      <c r="E377" s="228" t="s">
        <v>1166</v>
      </c>
      <c r="F377" s="249">
        <f t="shared" si="2"/>
        <v>376</v>
      </c>
    </row>
    <row r="378" spans="1:6">
      <c r="A378" s="228">
        <v>377</v>
      </c>
      <c r="B378" s="228" t="s">
        <v>1167</v>
      </c>
      <c r="C378" s="228">
        <v>235201</v>
      </c>
      <c r="D378" s="228" t="s">
        <v>1167</v>
      </c>
      <c r="E378" s="228" t="s">
        <v>1168</v>
      </c>
      <c r="F378" s="249">
        <f t="shared" si="2"/>
        <v>377</v>
      </c>
    </row>
    <row r="379" spans="1:6">
      <c r="A379" s="228">
        <v>378</v>
      </c>
      <c r="B379" s="228" t="s">
        <v>1169</v>
      </c>
      <c r="C379" s="228">
        <v>235203</v>
      </c>
      <c r="D379" s="228" t="s">
        <v>1169</v>
      </c>
      <c r="E379" s="228" t="s">
        <v>884</v>
      </c>
      <c r="F379" s="249">
        <f t="shared" si="2"/>
        <v>378</v>
      </c>
    </row>
    <row r="380" spans="1:6">
      <c r="A380" s="228">
        <v>379</v>
      </c>
      <c r="B380" s="228" t="s">
        <v>1170</v>
      </c>
      <c r="C380" s="228">
        <v>235233</v>
      </c>
      <c r="D380" s="228" t="s">
        <v>1170</v>
      </c>
      <c r="E380" s="228" t="s">
        <v>1171</v>
      </c>
      <c r="F380" s="249">
        <f t="shared" si="2"/>
        <v>379</v>
      </c>
    </row>
    <row r="381" spans="1:6">
      <c r="A381" s="228">
        <v>380</v>
      </c>
      <c r="B381" s="228" t="s">
        <v>1172</v>
      </c>
      <c r="C381" s="228">
        <v>235242</v>
      </c>
      <c r="D381" s="228" t="s">
        <v>1172</v>
      </c>
      <c r="E381" s="228" t="s">
        <v>1173</v>
      </c>
      <c r="F381" s="249">
        <f t="shared" si="2"/>
        <v>380</v>
      </c>
    </row>
    <row r="382" spans="1:6">
      <c r="A382" s="228">
        <v>381</v>
      </c>
      <c r="B382" s="228" t="s">
        <v>1174</v>
      </c>
      <c r="C382" s="228">
        <v>235246</v>
      </c>
      <c r="D382" s="228" t="s">
        <v>1174</v>
      </c>
      <c r="E382" s="228" t="s">
        <v>1175</v>
      </c>
      <c r="F382" s="249">
        <f t="shared" si="2"/>
        <v>381</v>
      </c>
    </row>
    <row r="383" spans="1:6">
      <c r="A383" s="228">
        <v>382</v>
      </c>
      <c r="B383" s="228" t="s">
        <v>1176</v>
      </c>
      <c r="C383" s="228">
        <v>235247</v>
      </c>
      <c r="D383" s="228" t="s">
        <v>1176</v>
      </c>
      <c r="E383" s="228" t="s">
        <v>1177</v>
      </c>
      <c r="F383" s="249">
        <f t="shared" si="2"/>
        <v>382</v>
      </c>
    </row>
    <row r="384" spans="1:6">
      <c r="A384" s="228">
        <v>383</v>
      </c>
      <c r="B384" s="228" t="s">
        <v>1178</v>
      </c>
      <c r="C384" s="228">
        <v>235248</v>
      </c>
      <c r="D384" s="228" t="s">
        <v>1178</v>
      </c>
      <c r="E384" s="228" t="s">
        <v>1179</v>
      </c>
      <c r="F384" s="249">
        <f t="shared" si="2"/>
        <v>383</v>
      </c>
    </row>
    <row r="385" spans="1:6">
      <c r="A385" s="228">
        <v>384</v>
      </c>
      <c r="B385" s="228" t="s">
        <v>1180</v>
      </c>
      <c r="C385" s="228">
        <v>235251</v>
      </c>
      <c r="D385" s="228" t="s">
        <v>1180</v>
      </c>
      <c r="E385" s="228" t="s">
        <v>1181</v>
      </c>
      <c r="F385" s="249">
        <f t="shared" si="2"/>
        <v>384</v>
      </c>
    </row>
    <row r="386" spans="1:6">
      <c r="A386" s="228">
        <v>385</v>
      </c>
      <c r="B386" s="228" t="s">
        <v>1182</v>
      </c>
      <c r="C386" s="228">
        <v>235253</v>
      </c>
      <c r="D386" s="228" t="s">
        <v>1182</v>
      </c>
      <c r="E386" s="228" t="s">
        <v>1183</v>
      </c>
      <c r="F386" s="249">
        <f t="shared" si="2"/>
        <v>385</v>
      </c>
    </row>
    <row r="387" spans="1:6">
      <c r="A387" s="228">
        <v>386</v>
      </c>
      <c r="B387" s="228" t="s">
        <v>1184</v>
      </c>
      <c r="C387" s="228">
        <v>235254</v>
      </c>
      <c r="D387" s="228" t="s">
        <v>1184</v>
      </c>
      <c r="E387" s="228" t="s">
        <v>1185</v>
      </c>
      <c r="F387" s="249">
        <f t="shared" si="2"/>
        <v>386</v>
      </c>
    </row>
    <row r="388" spans="1:6">
      <c r="A388" s="228">
        <v>387</v>
      </c>
      <c r="B388" s="228" t="s">
        <v>1186</v>
      </c>
      <c r="C388" s="228">
        <v>235257</v>
      </c>
      <c r="D388" s="228" t="s">
        <v>1186</v>
      </c>
      <c r="E388" s="228" t="s">
        <v>1187</v>
      </c>
      <c r="F388" s="249">
        <f t="shared" si="2"/>
        <v>387</v>
      </c>
    </row>
    <row r="389" spans="1:6">
      <c r="A389" s="228">
        <v>388</v>
      </c>
      <c r="B389" s="228" t="s">
        <v>1188</v>
      </c>
      <c r="C389" s="228">
        <v>235258</v>
      </c>
      <c r="D389" s="228" t="s">
        <v>1188</v>
      </c>
      <c r="E389" s="228" t="s">
        <v>1189</v>
      </c>
      <c r="F389" s="249">
        <f t="shared" si="2"/>
        <v>388</v>
      </c>
    </row>
    <row r="390" spans="1:6">
      <c r="A390" s="228">
        <v>389</v>
      </c>
      <c r="B390" s="228" t="s">
        <v>1190</v>
      </c>
      <c r="C390" s="228">
        <v>235264</v>
      </c>
      <c r="D390" s="228" t="s">
        <v>1190</v>
      </c>
      <c r="E390" s="228" t="s">
        <v>1191</v>
      </c>
      <c r="F390" s="249">
        <f t="shared" si="2"/>
        <v>389</v>
      </c>
    </row>
    <row r="391" spans="1:6">
      <c r="A391" s="228">
        <v>390</v>
      </c>
      <c r="B391" s="228" t="s">
        <v>1192</v>
      </c>
      <c r="C391" s="228">
        <v>235265</v>
      </c>
      <c r="D391" s="228" t="s">
        <v>1192</v>
      </c>
      <c r="E391" s="228" t="s">
        <v>1193</v>
      </c>
      <c r="F391" s="249">
        <f t="shared" si="2"/>
        <v>390</v>
      </c>
    </row>
    <row r="392" spans="1:6">
      <c r="A392" s="228">
        <v>391</v>
      </c>
      <c r="B392" s="228" t="s">
        <v>1194</v>
      </c>
      <c r="C392" s="228">
        <v>235266</v>
      </c>
      <c r="D392" s="228" t="s">
        <v>1194</v>
      </c>
      <c r="E392" s="228" t="s">
        <v>912</v>
      </c>
      <c r="F392" s="249">
        <f t="shared" si="2"/>
        <v>391</v>
      </c>
    </row>
    <row r="393" spans="1:6">
      <c r="A393" s="228">
        <v>392</v>
      </c>
      <c r="B393" s="228" t="s">
        <v>1195</v>
      </c>
      <c r="C393" s="228">
        <v>235267</v>
      </c>
      <c r="D393" s="228" t="s">
        <v>1195</v>
      </c>
      <c r="E393" s="228" t="s">
        <v>1196</v>
      </c>
      <c r="F393" s="249">
        <f t="shared" si="2"/>
        <v>392</v>
      </c>
    </row>
    <row r="394" spans="1:6">
      <c r="A394" s="228">
        <v>393</v>
      </c>
      <c r="B394" s="228" t="s">
        <v>1197</v>
      </c>
      <c r="C394" s="228">
        <v>235414</v>
      </c>
      <c r="D394" s="228" t="s">
        <v>1197</v>
      </c>
      <c r="E394" s="228" t="s">
        <v>1198</v>
      </c>
      <c r="F394" s="249">
        <f t="shared" si="2"/>
        <v>393</v>
      </c>
    </row>
    <row r="395" spans="1:6">
      <c r="A395" s="228">
        <v>394</v>
      </c>
      <c r="B395" s="228" t="s">
        <v>1199</v>
      </c>
      <c r="C395" s="228">
        <v>235415</v>
      </c>
      <c r="D395" s="228" t="s">
        <v>1199</v>
      </c>
      <c r="E395" s="228" t="s">
        <v>1200</v>
      </c>
      <c r="F395" s="249">
        <f t="shared" si="2"/>
        <v>394</v>
      </c>
    </row>
    <row r="396" spans="1:6">
      <c r="A396" s="228">
        <v>395</v>
      </c>
      <c r="B396" s="228" t="s">
        <v>1201</v>
      </c>
      <c r="C396" s="228">
        <v>235417</v>
      </c>
      <c r="D396" s="228" t="s">
        <v>1201</v>
      </c>
      <c r="E396" s="228" t="s">
        <v>1202</v>
      </c>
      <c r="F396" s="249">
        <f t="shared" si="2"/>
        <v>395</v>
      </c>
    </row>
    <row r="397" spans="1:6">
      <c r="A397" s="228">
        <v>396</v>
      </c>
      <c r="B397" s="228" t="s">
        <v>1203</v>
      </c>
      <c r="C397" s="228">
        <v>235420</v>
      </c>
      <c r="D397" s="228" t="s">
        <v>1203</v>
      </c>
      <c r="E397" s="228" t="s">
        <v>1204</v>
      </c>
      <c r="F397" s="249">
        <f t="shared" si="2"/>
        <v>396</v>
      </c>
    </row>
    <row r="398" spans="1:6">
      <c r="A398" s="228">
        <v>397</v>
      </c>
      <c r="B398" s="228" t="s">
        <v>1205</v>
      </c>
      <c r="C398" s="228">
        <v>235421</v>
      </c>
      <c r="D398" s="228" t="s">
        <v>1205</v>
      </c>
      <c r="E398" s="228" t="s">
        <v>1206</v>
      </c>
      <c r="F398" s="249">
        <f t="shared" si="2"/>
        <v>397</v>
      </c>
    </row>
    <row r="399" spans="1:6">
      <c r="A399" s="228">
        <v>398</v>
      </c>
      <c r="B399" s="228" t="s">
        <v>1207</v>
      </c>
      <c r="C399" s="228">
        <v>235422</v>
      </c>
      <c r="D399" s="228" t="s">
        <v>1208</v>
      </c>
      <c r="E399" s="228" t="s">
        <v>1209</v>
      </c>
      <c r="F399" s="249">
        <f t="shared" si="2"/>
        <v>398</v>
      </c>
    </row>
    <row r="400" spans="1:6">
      <c r="A400" s="228">
        <v>399</v>
      </c>
      <c r="B400" s="228" t="s">
        <v>1210</v>
      </c>
      <c r="C400" s="228">
        <v>235424</v>
      </c>
      <c r="D400" s="228" t="s">
        <v>1210</v>
      </c>
      <c r="E400" s="228" t="s">
        <v>1211</v>
      </c>
      <c r="F400" s="249">
        <f t="shared" si="2"/>
        <v>399</v>
      </c>
    </row>
    <row r="401" spans="1:6">
      <c r="A401" s="228">
        <v>400</v>
      </c>
      <c r="B401" s="228" t="s">
        <v>1212</v>
      </c>
      <c r="C401" s="228">
        <v>235425</v>
      </c>
      <c r="D401" s="228" t="s">
        <v>1212</v>
      </c>
      <c r="E401" s="228" t="s">
        <v>1213</v>
      </c>
      <c r="F401" s="249">
        <f t="shared" si="2"/>
        <v>400</v>
      </c>
    </row>
    <row r="402" spans="1:6">
      <c r="A402" s="228">
        <v>401</v>
      </c>
      <c r="B402" s="228" t="s">
        <v>1214</v>
      </c>
      <c r="C402" s="228">
        <v>235428</v>
      </c>
      <c r="D402" s="228" t="s">
        <v>1214</v>
      </c>
      <c r="E402" s="228" t="s">
        <v>1215</v>
      </c>
      <c r="F402" s="249">
        <f t="shared" si="2"/>
        <v>401</v>
      </c>
    </row>
    <row r="403" spans="1:6">
      <c r="A403" s="228">
        <v>402</v>
      </c>
      <c r="B403" s="228" t="s">
        <v>1216</v>
      </c>
      <c r="C403" s="228">
        <v>235437</v>
      </c>
      <c r="D403" s="228" t="s">
        <v>1216</v>
      </c>
      <c r="E403" s="228" t="s">
        <v>1217</v>
      </c>
      <c r="F403" s="249">
        <f t="shared" si="2"/>
        <v>402</v>
      </c>
    </row>
    <row r="404" spans="1:6">
      <c r="A404" s="228">
        <v>403</v>
      </c>
      <c r="B404" s="228" t="s">
        <v>1218</v>
      </c>
      <c r="C404" s="228">
        <v>235440</v>
      </c>
      <c r="D404" s="228" t="s">
        <v>1218</v>
      </c>
      <c r="E404" s="228" t="s">
        <v>1219</v>
      </c>
      <c r="F404" s="249">
        <f t="shared" si="2"/>
        <v>403</v>
      </c>
    </row>
    <row r="405" spans="1:6">
      <c r="A405" s="228">
        <v>404</v>
      </c>
      <c r="B405" s="228" t="s">
        <v>1220</v>
      </c>
      <c r="C405" s="228">
        <v>235991</v>
      </c>
      <c r="D405" s="228" t="s">
        <v>1220</v>
      </c>
      <c r="E405" s="228" t="s">
        <v>1221</v>
      </c>
      <c r="F405" s="249">
        <f t="shared" ref="F405:F409" si="3">A405</f>
        <v>404</v>
      </c>
    </row>
    <row r="406" spans="1:6">
      <c r="A406" s="228">
        <v>405</v>
      </c>
      <c r="B406" s="228" t="s">
        <v>1222</v>
      </c>
      <c r="C406" s="228">
        <v>235992</v>
      </c>
      <c r="D406" s="228" t="s">
        <v>1222</v>
      </c>
      <c r="E406" s="228" t="s">
        <v>1223</v>
      </c>
      <c r="F406" s="249">
        <f t="shared" si="3"/>
        <v>405</v>
      </c>
    </row>
    <row r="407" spans="1:6">
      <c r="A407" s="228">
        <v>406</v>
      </c>
      <c r="B407" s="228" t="s">
        <v>1224</v>
      </c>
      <c r="C407" s="228">
        <v>235993</v>
      </c>
      <c r="D407" s="228" t="s">
        <v>1224</v>
      </c>
      <c r="E407" s="228" t="s">
        <v>1225</v>
      </c>
      <c r="F407" s="249">
        <f t="shared" si="3"/>
        <v>406</v>
      </c>
    </row>
    <row r="408" spans="1:6">
      <c r="A408" s="228">
        <v>407</v>
      </c>
      <c r="B408" s="228" t="s">
        <v>1226</v>
      </c>
      <c r="C408" s="228">
        <v>235994</v>
      </c>
      <c r="D408" s="228" t="s">
        <v>1226</v>
      </c>
      <c r="E408" s="228" t="s">
        <v>1227</v>
      </c>
      <c r="F408" s="249">
        <f t="shared" si="3"/>
        <v>407</v>
      </c>
    </row>
    <row r="409" spans="1:6">
      <c r="A409" s="228">
        <v>408</v>
      </c>
      <c r="B409" s="228" t="s">
        <v>1228</v>
      </c>
      <c r="C409" s="228">
        <v>235995</v>
      </c>
      <c r="D409" s="228" t="s">
        <v>1228</v>
      </c>
      <c r="E409" s="228" t="s">
        <v>1229</v>
      </c>
      <c r="F409" s="249">
        <f t="shared" si="3"/>
        <v>408</v>
      </c>
    </row>
  </sheetData>
  <phoneticPr fontId="4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90"/>
  <sheetViews>
    <sheetView workbookViewId="0">
      <selection activeCell="E100" sqref="E100"/>
    </sheetView>
  </sheetViews>
  <sheetFormatPr defaultRowHeight="13.5"/>
  <cols>
    <col min="1" max="1" width="10.5" bestFit="1" customWidth="1"/>
  </cols>
  <sheetData>
    <row r="1" spans="1:1">
      <c r="A1">
        <f ca="1">RANDBETWEEN(700000000,888888889)</f>
        <v>729876986</v>
      </c>
    </row>
    <row r="2" spans="1:1">
      <c r="A2">
        <f t="shared" ref="A2:A65" ca="1" si="0">RANDBETWEEN(700000000,888888889)</f>
        <v>807867974</v>
      </c>
    </row>
    <row r="3" spans="1:1">
      <c r="A3">
        <f t="shared" ca="1" si="0"/>
        <v>887394788</v>
      </c>
    </row>
    <row r="4" spans="1:1">
      <c r="A4">
        <f t="shared" ca="1" si="0"/>
        <v>805854455</v>
      </c>
    </row>
    <row r="5" spans="1:1">
      <c r="A5">
        <f t="shared" ca="1" si="0"/>
        <v>787403339</v>
      </c>
    </row>
    <row r="6" spans="1:1">
      <c r="A6">
        <f t="shared" ca="1" si="0"/>
        <v>880072050</v>
      </c>
    </row>
    <row r="7" spans="1:1">
      <c r="A7">
        <f t="shared" ca="1" si="0"/>
        <v>872144734</v>
      </c>
    </row>
    <row r="8" spans="1:1">
      <c r="A8">
        <f t="shared" ca="1" si="0"/>
        <v>727209793</v>
      </c>
    </row>
    <row r="9" spans="1:1">
      <c r="A9">
        <f t="shared" ca="1" si="0"/>
        <v>788785813</v>
      </c>
    </row>
    <row r="10" spans="1:1">
      <c r="A10">
        <f t="shared" ca="1" si="0"/>
        <v>817738377</v>
      </c>
    </row>
    <row r="11" spans="1:1">
      <c r="A11">
        <f t="shared" ca="1" si="0"/>
        <v>790847641</v>
      </c>
    </row>
    <row r="12" spans="1:1">
      <c r="A12">
        <f t="shared" ca="1" si="0"/>
        <v>736570275</v>
      </c>
    </row>
    <row r="13" spans="1:1">
      <c r="A13">
        <f t="shared" ca="1" si="0"/>
        <v>856751763</v>
      </c>
    </row>
    <row r="14" spans="1:1">
      <c r="A14">
        <f t="shared" ca="1" si="0"/>
        <v>805823825</v>
      </c>
    </row>
    <row r="15" spans="1:1">
      <c r="A15">
        <f t="shared" ca="1" si="0"/>
        <v>731257993</v>
      </c>
    </row>
    <row r="16" spans="1:1">
      <c r="A16">
        <f t="shared" ca="1" si="0"/>
        <v>821156056</v>
      </c>
    </row>
    <row r="17" spans="1:1">
      <c r="A17">
        <f t="shared" ca="1" si="0"/>
        <v>817322613</v>
      </c>
    </row>
    <row r="18" spans="1:1">
      <c r="A18">
        <f t="shared" ca="1" si="0"/>
        <v>838657964</v>
      </c>
    </row>
    <row r="19" spans="1:1">
      <c r="A19">
        <f t="shared" ca="1" si="0"/>
        <v>716994311</v>
      </c>
    </row>
    <row r="20" spans="1:1">
      <c r="A20">
        <f t="shared" ca="1" si="0"/>
        <v>777528320</v>
      </c>
    </row>
    <row r="21" spans="1:1">
      <c r="A21">
        <f t="shared" ca="1" si="0"/>
        <v>768463352</v>
      </c>
    </row>
    <row r="22" spans="1:1">
      <c r="A22">
        <f t="shared" ca="1" si="0"/>
        <v>829455006</v>
      </c>
    </row>
    <row r="23" spans="1:1">
      <c r="A23">
        <f t="shared" ca="1" si="0"/>
        <v>878464665</v>
      </c>
    </row>
    <row r="24" spans="1:1">
      <c r="A24">
        <f t="shared" ca="1" si="0"/>
        <v>732908727</v>
      </c>
    </row>
    <row r="25" spans="1:1">
      <c r="A25">
        <f t="shared" ca="1" si="0"/>
        <v>788331690</v>
      </c>
    </row>
    <row r="26" spans="1:1">
      <c r="A26">
        <f t="shared" ca="1" si="0"/>
        <v>813779314</v>
      </c>
    </row>
    <row r="27" spans="1:1">
      <c r="A27">
        <f t="shared" ca="1" si="0"/>
        <v>863728721</v>
      </c>
    </row>
    <row r="28" spans="1:1">
      <c r="A28">
        <f t="shared" ca="1" si="0"/>
        <v>846030515</v>
      </c>
    </row>
    <row r="29" spans="1:1">
      <c r="A29">
        <f t="shared" ca="1" si="0"/>
        <v>707603092</v>
      </c>
    </row>
    <row r="30" spans="1:1">
      <c r="A30">
        <f t="shared" ca="1" si="0"/>
        <v>700180112</v>
      </c>
    </row>
    <row r="31" spans="1:1">
      <c r="A31">
        <f t="shared" ca="1" si="0"/>
        <v>716220476</v>
      </c>
    </row>
    <row r="32" spans="1:1">
      <c r="A32">
        <f t="shared" ca="1" si="0"/>
        <v>823129440</v>
      </c>
    </row>
    <row r="33" spans="1:1">
      <c r="A33">
        <f t="shared" ca="1" si="0"/>
        <v>788909658</v>
      </c>
    </row>
    <row r="34" spans="1:1">
      <c r="A34">
        <f t="shared" ca="1" si="0"/>
        <v>731205654</v>
      </c>
    </row>
    <row r="35" spans="1:1">
      <c r="A35">
        <f t="shared" ca="1" si="0"/>
        <v>700235524</v>
      </c>
    </row>
    <row r="36" spans="1:1">
      <c r="A36">
        <f t="shared" ca="1" si="0"/>
        <v>865952370</v>
      </c>
    </row>
    <row r="37" spans="1:1">
      <c r="A37">
        <f t="shared" ca="1" si="0"/>
        <v>712888480</v>
      </c>
    </row>
    <row r="38" spans="1:1">
      <c r="A38">
        <f t="shared" ca="1" si="0"/>
        <v>767968645</v>
      </c>
    </row>
    <row r="39" spans="1:1">
      <c r="A39">
        <f t="shared" ca="1" si="0"/>
        <v>814672185</v>
      </c>
    </row>
    <row r="40" spans="1:1">
      <c r="A40">
        <f t="shared" ca="1" si="0"/>
        <v>861722977</v>
      </c>
    </row>
    <row r="41" spans="1:1">
      <c r="A41">
        <f t="shared" ca="1" si="0"/>
        <v>861824947</v>
      </c>
    </row>
    <row r="42" spans="1:1">
      <c r="A42">
        <f t="shared" ca="1" si="0"/>
        <v>827059067</v>
      </c>
    </row>
    <row r="43" spans="1:1">
      <c r="A43">
        <f t="shared" ca="1" si="0"/>
        <v>876175419</v>
      </c>
    </row>
    <row r="44" spans="1:1">
      <c r="A44">
        <f t="shared" ca="1" si="0"/>
        <v>774707462</v>
      </c>
    </row>
    <row r="45" spans="1:1">
      <c r="A45">
        <f t="shared" ca="1" si="0"/>
        <v>758467575</v>
      </c>
    </row>
    <row r="46" spans="1:1">
      <c r="A46">
        <f t="shared" ca="1" si="0"/>
        <v>828040970</v>
      </c>
    </row>
    <row r="47" spans="1:1">
      <c r="A47">
        <f t="shared" ca="1" si="0"/>
        <v>755904590</v>
      </c>
    </row>
    <row r="48" spans="1:1">
      <c r="A48">
        <f t="shared" ca="1" si="0"/>
        <v>881271516</v>
      </c>
    </row>
    <row r="49" spans="1:1">
      <c r="A49">
        <f t="shared" ca="1" si="0"/>
        <v>824208324</v>
      </c>
    </row>
    <row r="50" spans="1:1">
      <c r="A50">
        <f t="shared" ca="1" si="0"/>
        <v>780545155</v>
      </c>
    </row>
    <row r="51" spans="1:1">
      <c r="A51">
        <f t="shared" ca="1" si="0"/>
        <v>842893378</v>
      </c>
    </row>
    <row r="52" spans="1:1">
      <c r="A52">
        <f t="shared" ca="1" si="0"/>
        <v>800623008</v>
      </c>
    </row>
    <row r="53" spans="1:1">
      <c r="A53">
        <f t="shared" ca="1" si="0"/>
        <v>852537461</v>
      </c>
    </row>
    <row r="54" spans="1:1">
      <c r="A54">
        <f t="shared" ca="1" si="0"/>
        <v>808225445</v>
      </c>
    </row>
    <row r="55" spans="1:1">
      <c r="A55">
        <f t="shared" ca="1" si="0"/>
        <v>831718200</v>
      </c>
    </row>
    <row r="56" spans="1:1">
      <c r="A56">
        <f t="shared" ca="1" si="0"/>
        <v>875774847</v>
      </c>
    </row>
    <row r="57" spans="1:1">
      <c r="A57">
        <f t="shared" ca="1" si="0"/>
        <v>802727562</v>
      </c>
    </row>
    <row r="58" spans="1:1">
      <c r="A58">
        <f t="shared" ca="1" si="0"/>
        <v>747151952</v>
      </c>
    </row>
    <row r="59" spans="1:1">
      <c r="A59">
        <f t="shared" ca="1" si="0"/>
        <v>725714334</v>
      </c>
    </row>
    <row r="60" spans="1:1">
      <c r="A60">
        <f t="shared" ca="1" si="0"/>
        <v>739212563</v>
      </c>
    </row>
    <row r="61" spans="1:1">
      <c r="A61">
        <f t="shared" ca="1" si="0"/>
        <v>782565681</v>
      </c>
    </row>
    <row r="62" spans="1:1">
      <c r="A62">
        <f t="shared" ca="1" si="0"/>
        <v>753969390</v>
      </c>
    </row>
    <row r="63" spans="1:1">
      <c r="A63">
        <f t="shared" ca="1" si="0"/>
        <v>835677893</v>
      </c>
    </row>
    <row r="64" spans="1:1">
      <c r="A64">
        <f t="shared" ca="1" si="0"/>
        <v>719779008</v>
      </c>
    </row>
    <row r="65" spans="1:1">
      <c r="A65">
        <f t="shared" ca="1" si="0"/>
        <v>861326119</v>
      </c>
    </row>
    <row r="66" spans="1:1">
      <c r="A66">
        <f t="shared" ref="A66:A90" ca="1" si="1">RANDBETWEEN(700000000,888888889)</f>
        <v>721271405</v>
      </c>
    </row>
    <row r="67" spans="1:1">
      <c r="A67">
        <f t="shared" ca="1" si="1"/>
        <v>706778894</v>
      </c>
    </row>
    <row r="68" spans="1:1">
      <c r="A68">
        <f t="shared" ca="1" si="1"/>
        <v>868170631</v>
      </c>
    </row>
    <row r="69" spans="1:1">
      <c r="A69">
        <f t="shared" ca="1" si="1"/>
        <v>763561749</v>
      </c>
    </row>
    <row r="70" spans="1:1">
      <c r="A70">
        <f t="shared" ca="1" si="1"/>
        <v>874073023</v>
      </c>
    </row>
    <row r="71" spans="1:1">
      <c r="A71">
        <f t="shared" ca="1" si="1"/>
        <v>788188772</v>
      </c>
    </row>
    <row r="72" spans="1:1">
      <c r="A72">
        <f t="shared" ca="1" si="1"/>
        <v>729099693</v>
      </c>
    </row>
    <row r="73" spans="1:1">
      <c r="A73">
        <f t="shared" ca="1" si="1"/>
        <v>758932152</v>
      </c>
    </row>
    <row r="74" spans="1:1">
      <c r="A74">
        <f t="shared" ca="1" si="1"/>
        <v>753323309</v>
      </c>
    </row>
    <row r="75" spans="1:1">
      <c r="A75">
        <f t="shared" ca="1" si="1"/>
        <v>807369209</v>
      </c>
    </row>
    <row r="76" spans="1:1">
      <c r="A76">
        <f t="shared" ca="1" si="1"/>
        <v>755702030</v>
      </c>
    </row>
    <row r="77" spans="1:1">
      <c r="A77">
        <f t="shared" ca="1" si="1"/>
        <v>772394038</v>
      </c>
    </row>
    <row r="78" spans="1:1">
      <c r="A78">
        <f t="shared" ca="1" si="1"/>
        <v>734145255</v>
      </c>
    </row>
    <row r="79" spans="1:1">
      <c r="A79">
        <f t="shared" ca="1" si="1"/>
        <v>701545165</v>
      </c>
    </row>
    <row r="80" spans="1:1">
      <c r="A80">
        <f t="shared" ca="1" si="1"/>
        <v>747560836</v>
      </c>
    </row>
    <row r="81" spans="1:1">
      <c r="A81">
        <f t="shared" ca="1" si="1"/>
        <v>878004753</v>
      </c>
    </row>
    <row r="82" spans="1:1">
      <c r="A82">
        <f t="shared" ca="1" si="1"/>
        <v>751171420</v>
      </c>
    </row>
    <row r="83" spans="1:1">
      <c r="A83">
        <f t="shared" ca="1" si="1"/>
        <v>781965201</v>
      </c>
    </row>
    <row r="84" spans="1:1">
      <c r="A84">
        <f t="shared" ca="1" si="1"/>
        <v>859251680</v>
      </c>
    </row>
    <row r="85" spans="1:1">
      <c r="A85">
        <f t="shared" ca="1" si="1"/>
        <v>836181473</v>
      </c>
    </row>
    <row r="86" spans="1:1">
      <c r="A86">
        <f t="shared" ca="1" si="1"/>
        <v>730939856</v>
      </c>
    </row>
    <row r="87" spans="1:1">
      <c r="A87">
        <f t="shared" ca="1" si="1"/>
        <v>773635646</v>
      </c>
    </row>
    <row r="88" spans="1:1">
      <c r="A88">
        <f t="shared" ca="1" si="1"/>
        <v>756736390</v>
      </c>
    </row>
    <row r="89" spans="1:1">
      <c r="A89">
        <f t="shared" ca="1" si="1"/>
        <v>773267375</v>
      </c>
    </row>
    <row r="90" spans="1:1">
      <c r="A90">
        <f t="shared" ca="1" si="1"/>
        <v>759980419</v>
      </c>
    </row>
  </sheetData>
  <phoneticPr fontId="4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P78"/>
  <sheetViews>
    <sheetView workbookViewId="0">
      <selection activeCell="B67" sqref="B67"/>
    </sheetView>
  </sheetViews>
  <sheetFormatPr defaultColWidth="9" defaultRowHeight="13.5"/>
  <cols>
    <col min="1" max="3" width="9" style="11"/>
    <col min="4" max="4" width="9" style="11" customWidth="1"/>
    <col min="5" max="16384" width="9" style="11"/>
  </cols>
  <sheetData>
    <row r="1" spans="1:15" ht="16.5" customHeight="1">
      <c r="A1" s="271" t="s">
        <v>80</v>
      </c>
      <c r="B1" s="271"/>
      <c r="C1" s="271"/>
      <c r="D1" s="271"/>
      <c r="E1" s="271"/>
      <c r="F1" s="271"/>
      <c r="G1" s="271"/>
      <c r="H1" s="271"/>
      <c r="I1" s="271"/>
      <c r="J1" s="271"/>
      <c r="K1" s="271"/>
      <c r="L1" s="271"/>
      <c r="M1" s="271"/>
      <c r="N1" s="271"/>
    </row>
    <row r="2" spans="1:15" customFormat="1" ht="7.5" customHeight="1" thickBot="1"/>
    <row r="3" spans="1:15" ht="19.5" customHeight="1" thickTop="1">
      <c r="A3" s="52"/>
      <c r="B3" s="14" t="s">
        <v>57</v>
      </c>
      <c r="C3" s="286" t="str">
        <f>プレシーズンゲーム!C1</f>
        <v>２０１８年度名古屋地区プレシーズンゲーム</v>
      </c>
      <c r="D3" s="286"/>
      <c r="E3" s="286"/>
      <c r="F3" s="286"/>
      <c r="G3" s="286"/>
      <c r="H3" s="286"/>
      <c r="I3" s="61"/>
      <c r="J3" s="277" t="s">
        <v>239</v>
      </c>
      <c r="K3" s="278"/>
      <c r="L3" s="279"/>
    </row>
    <row r="4" spans="1:15" ht="18.75" customHeight="1">
      <c r="B4" s="15" t="s">
        <v>75</v>
      </c>
      <c r="C4" s="292">
        <f>プレシーズンゲーム!B3</f>
        <v>43545</v>
      </c>
      <c r="D4" s="292"/>
      <c r="E4" s="292"/>
      <c r="F4" s="292"/>
      <c r="G4" s="292"/>
      <c r="H4" s="292"/>
      <c r="I4" s="61"/>
      <c r="J4" s="280"/>
      <c r="K4" s="281"/>
      <c r="L4" s="282"/>
    </row>
    <row r="5" spans="1:15" ht="19.5" customHeight="1" thickBot="1">
      <c r="B5" s="15" t="s">
        <v>76</v>
      </c>
      <c r="C5" s="276" t="s">
        <v>767</v>
      </c>
      <c r="D5" s="276"/>
      <c r="E5" s="276"/>
      <c r="F5" s="276"/>
      <c r="G5" s="276"/>
      <c r="H5" s="276"/>
      <c r="I5" s="61"/>
      <c r="J5" s="283"/>
      <c r="K5" s="284"/>
      <c r="L5" s="285"/>
    </row>
    <row r="6" spans="1:15" customFormat="1" ht="7.5" customHeight="1" thickTop="1" thickBot="1"/>
    <row r="7" spans="1:15" ht="19.5" customHeight="1" thickBot="1">
      <c r="B7" s="272" t="s">
        <v>210</v>
      </c>
      <c r="C7" s="273"/>
      <c r="D7" s="274">
        <f>プレシーズンゲーム!B42</f>
        <v>43516</v>
      </c>
      <c r="E7" s="274"/>
      <c r="F7" s="274"/>
      <c r="G7" s="274"/>
      <c r="H7" s="275"/>
      <c r="J7" s="87"/>
      <c r="K7" s="87"/>
      <c r="L7" s="87"/>
      <c r="M7" s="87"/>
      <c r="N7" s="3"/>
    </row>
    <row r="8" spans="1:15" ht="17.25">
      <c r="B8" s="291" t="s">
        <v>281</v>
      </c>
      <c r="C8" s="291"/>
      <c r="D8" s="291"/>
      <c r="E8" s="291"/>
      <c r="F8" s="291"/>
      <c r="G8" s="291"/>
      <c r="H8" s="291"/>
      <c r="I8" s="291"/>
      <c r="J8" s="291"/>
    </row>
    <row r="9" spans="1:15" ht="20.25" customHeight="1" thickBot="1">
      <c r="B9" s="291" t="s">
        <v>282</v>
      </c>
      <c r="C9" s="291"/>
      <c r="D9" s="291"/>
      <c r="E9" s="291"/>
      <c r="F9" s="291"/>
      <c r="G9" s="291"/>
      <c r="H9" s="291"/>
      <c r="I9" s="291"/>
      <c r="J9" s="291"/>
    </row>
    <row r="10" spans="1:15" customFormat="1" ht="20.25" customHeight="1" thickBot="1">
      <c r="B10" s="287" t="s">
        <v>211</v>
      </c>
      <c r="C10" s="288"/>
      <c r="D10" s="289">
        <f>プレシーズンゲーム!F42</f>
        <v>43518</v>
      </c>
      <c r="E10" s="289"/>
      <c r="F10" s="290"/>
      <c r="G10" s="152"/>
      <c r="H10" s="152"/>
    </row>
    <row r="11" spans="1:15" ht="16.5" customHeight="1">
      <c r="A11" s="16" t="s">
        <v>95</v>
      </c>
    </row>
    <row r="12" spans="1:15" ht="16.5" customHeight="1">
      <c r="A12" s="12" t="s">
        <v>283</v>
      </c>
      <c r="B12" s="11" t="s">
        <v>115</v>
      </c>
    </row>
    <row r="13" spans="1:15" ht="16.5" customHeight="1">
      <c r="A13" s="12" t="s">
        <v>269</v>
      </c>
      <c r="B13" s="11" t="s">
        <v>82</v>
      </c>
    </row>
    <row r="14" spans="1:15" ht="16.5" customHeight="1">
      <c r="A14" s="12" t="s">
        <v>270</v>
      </c>
      <c r="B14" s="11" t="s">
        <v>100</v>
      </c>
    </row>
    <row r="15" spans="1:15" ht="16.5" customHeight="1">
      <c r="A15" s="12" t="s">
        <v>271</v>
      </c>
      <c r="B15" s="79" t="s">
        <v>118</v>
      </c>
      <c r="C15" s="18"/>
      <c r="D15" s="18"/>
      <c r="E15" s="18"/>
      <c r="F15" s="18"/>
      <c r="G15" s="18"/>
      <c r="H15" s="18"/>
      <c r="I15" s="18"/>
      <c r="J15" s="18"/>
      <c r="K15" s="18"/>
      <c r="L15" s="18"/>
      <c r="M15" s="18"/>
      <c r="N15" s="18"/>
      <c r="O15" s="18"/>
    </row>
    <row r="16" spans="1:15" ht="16.5" customHeight="1">
      <c r="A16" s="12" t="s">
        <v>272</v>
      </c>
      <c r="B16" s="80" t="s">
        <v>168</v>
      </c>
      <c r="C16" s="18"/>
      <c r="D16" s="18"/>
      <c r="E16" s="18"/>
      <c r="F16" s="18"/>
      <c r="G16" s="18"/>
      <c r="H16" s="18"/>
      <c r="I16" s="18"/>
      <c r="J16" s="18"/>
      <c r="K16" s="18"/>
      <c r="L16" s="18"/>
      <c r="M16" s="18"/>
      <c r="N16" s="18"/>
      <c r="O16" s="18"/>
    </row>
    <row r="17" spans="1:16" ht="16.5" customHeight="1">
      <c r="A17" s="12" t="s">
        <v>273</v>
      </c>
      <c r="B17" s="11" t="s">
        <v>123</v>
      </c>
    </row>
    <row r="18" spans="1:16" ht="16.5" customHeight="1">
      <c r="A18" s="12" t="s">
        <v>274</v>
      </c>
      <c r="B18" s="11" t="s">
        <v>94</v>
      </c>
    </row>
    <row r="19" spans="1:16" ht="16.5" customHeight="1">
      <c r="A19" s="12" t="s">
        <v>284</v>
      </c>
      <c r="B19" s="11" t="s">
        <v>251</v>
      </c>
    </row>
    <row r="20" spans="1:16" ht="16.5" customHeight="1">
      <c r="A20" s="12" t="s">
        <v>285</v>
      </c>
      <c r="B20" s="11" t="s">
        <v>237</v>
      </c>
    </row>
    <row r="21" spans="1:16" ht="16.5" customHeight="1">
      <c r="A21" s="12" t="s">
        <v>286</v>
      </c>
      <c r="B21" s="16" t="s">
        <v>276</v>
      </c>
    </row>
    <row r="22" spans="1:16" ht="16.5" customHeight="1">
      <c r="A22" s="12"/>
      <c r="B22" s="16" t="s">
        <v>275</v>
      </c>
    </row>
    <row r="23" spans="1:16" ht="16.5" customHeight="1">
      <c r="A23" s="12"/>
      <c r="B23" s="16"/>
    </row>
    <row r="24" spans="1:16" ht="16.5" customHeight="1">
      <c r="A24" s="11" t="s">
        <v>77</v>
      </c>
    </row>
    <row r="25" spans="1:16" ht="16.5" customHeight="1">
      <c r="A25" s="16"/>
    </row>
    <row r="26" spans="1:16" ht="16.5" customHeight="1">
      <c r="A26" s="16" t="s">
        <v>240</v>
      </c>
    </row>
    <row r="27" spans="1:16" ht="16.5" customHeight="1">
      <c r="A27" s="13" t="s">
        <v>74</v>
      </c>
      <c r="B27" s="11" t="s">
        <v>232</v>
      </c>
    </row>
    <row r="28" spans="1:16" ht="16.5" customHeight="1">
      <c r="A28" s="13" t="s">
        <v>74</v>
      </c>
      <c r="B28" s="11" t="s">
        <v>265</v>
      </c>
    </row>
    <row r="29" spans="1:16" ht="16.5" customHeight="1">
      <c r="A29" s="13" t="s">
        <v>74</v>
      </c>
      <c r="B29" s="203" t="s">
        <v>277</v>
      </c>
    </row>
    <row r="30" spans="1:16" ht="16.5" customHeight="1">
      <c r="A30" s="13" t="s">
        <v>74</v>
      </c>
      <c r="B30" s="11" t="s">
        <v>125</v>
      </c>
    </row>
    <row r="31" spans="1:16" ht="16.5" customHeight="1">
      <c r="A31" s="13" t="s">
        <v>74</v>
      </c>
      <c r="B31" s="11" t="s">
        <v>126</v>
      </c>
    </row>
    <row r="32" spans="1:16" ht="16.5" customHeight="1">
      <c r="A32" s="13" t="s">
        <v>74</v>
      </c>
      <c r="B32" s="19" t="s">
        <v>91</v>
      </c>
      <c r="C32" s="19"/>
      <c r="D32" s="19"/>
      <c r="E32" s="19"/>
      <c r="F32" s="19"/>
      <c r="G32" s="18"/>
      <c r="H32" s="18"/>
      <c r="I32" s="18"/>
      <c r="J32" s="18"/>
      <c r="K32" s="18"/>
      <c r="L32" s="18"/>
      <c r="M32" s="18"/>
      <c r="N32" s="18"/>
      <c r="O32" s="18"/>
      <c r="P32" s="18"/>
    </row>
    <row r="33" spans="1:16" ht="27.6" customHeight="1">
      <c r="A33" s="13" t="s">
        <v>252</v>
      </c>
      <c r="B33" s="18"/>
      <c r="C33" s="18" t="s">
        <v>279</v>
      </c>
      <c r="D33" s="18"/>
      <c r="E33" s="18"/>
      <c r="F33" s="18"/>
      <c r="G33" s="18"/>
      <c r="H33" s="18"/>
      <c r="I33" s="18"/>
      <c r="J33" s="18"/>
      <c r="K33" s="18"/>
      <c r="L33" s="18"/>
      <c r="M33" s="18"/>
      <c r="N33" s="18"/>
      <c r="O33" s="18"/>
      <c r="P33" s="18"/>
    </row>
    <row r="34" spans="1:16" ht="16.5" customHeight="1">
      <c r="A34" s="13" t="s">
        <v>74</v>
      </c>
      <c r="B34" s="18"/>
      <c r="C34" s="40" t="s">
        <v>97</v>
      </c>
      <c r="D34" s="18"/>
      <c r="E34" s="20" t="s">
        <v>73</v>
      </c>
      <c r="F34" s="20" t="s">
        <v>127</v>
      </c>
      <c r="G34" s="20">
        <v>54.23</v>
      </c>
      <c r="H34" s="18"/>
      <c r="I34" s="18"/>
      <c r="J34" s="18"/>
      <c r="K34" s="18"/>
      <c r="L34" s="18"/>
      <c r="M34" s="18"/>
      <c r="N34" s="18"/>
      <c r="O34" s="18"/>
      <c r="P34" s="18"/>
    </row>
    <row r="35" spans="1:16" ht="16.5" customHeight="1" thickBot="1">
      <c r="A35" s="13" t="s">
        <v>258</v>
      </c>
      <c r="B35" s="18"/>
      <c r="C35" s="40" t="s">
        <v>98</v>
      </c>
      <c r="D35" s="18"/>
      <c r="E35" s="20" t="s">
        <v>92</v>
      </c>
      <c r="F35" s="20" t="s">
        <v>259</v>
      </c>
      <c r="G35" s="20" t="s">
        <v>260</v>
      </c>
      <c r="H35" s="18"/>
      <c r="I35" s="18" t="s">
        <v>261</v>
      </c>
      <c r="J35" s="18" t="s">
        <v>278</v>
      </c>
      <c r="K35" s="18"/>
      <c r="L35" s="18"/>
      <c r="M35" s="18"/>
      <c r="N35" s="18"/>
      <c r="O35" s="18"/>
      <c r="P35" s="18"/>
    </row>
    <row r="36" spans="1:16" ht="16.5" customHeight="1">
      <c r="A36" s="13" t="s">
        <v>74</v>
      </c>
      <c r="B36" s="18"/>
      <c r="C36" s="40"/>
      <c r="D36" s="41" t="s">
        <v>96</v>
      </c>
      <c r="E36" s="42"/>
      <c r="F36" s="42"/>
      <c r="G36" s="42"/>
      <c r="H36" s="43"/>
      <c r="I36" s="18"/>
      <c r="J36" s="44"/>
      <c r="K36" s="44"/>
      <c r="L36" s="38"/>
      <c r="M36" s="204"/>
      <c r="N36" s="46"/>
      <c r="O36" s="18"/>
      <c r="P36" s="18"/>
    </row>
    <row r="37" spans="1:16" ht="16.5" customHeight="1">
      <c r="A37" s="13" t="s">
        <v>74</v>
      </c>
      <c r="B37" s="18"/>
      <c r="C37" s="40"/>
      <c r="D37" s="45" t="s">
        <v>81</v>
      </c>
      <c r="E37" s="46"/>
      <c r="F37" s="46"/>
      <c r="G37" s="46"/>
      <c r="H37" s="47"/>
      <c r="I37" s="18"/>
      <c r="J37" s="44"/>
      <c r="K37" s="44"/>
      <c r="L37" s="38"/>
      <c r="M37" s="204"/>
      <c r="N37" s="46"/>
      <c r="O37" s="18"/>
      <c r="P37" s="18"/>
    </row>
    <row r="38" spans="1:16" ht="16.5" customHeight="1" thickBot="1">
      <c r="A38" s="13" t="s">
        <v>74</v>
      </c>
      <c r="B38" s="18"/>
      <c r="C38" s="40"/>
      <c r="D38" s="48" t="s">
        <v>46</v>
      </c>
      <c r="E38" s="209" t="s">
        <v>280</v>
      </c>
      <c r="F38" s="49" t="s">
        <v>253</v>
      </c>
      <c r="G38" s="50">
        <v>12</v>
      </c>
      <c r="H38" s="51"/>
      <c r="I38" s="18"/>
      <c r="J38" s="44"/>
      <c r="K38" s="44"/>
      <c r="L38" s="38"/>
      <c r="M38" s="204"/>
      <c r="N38" s="46"/>
      <c r="O38" s="18"/>
      <c r="P38" s="18"/>
    </row>
    <row r="39" spans="1:16" ht="24.6" customHeight="1">
      <c r="A39" s="13" t="s">
        <v>74</v>
      </c>
      <c r="B39" s="18"/>
      <c r="C39" s="18" t="s">
        <v>254</v>
      </c>
      <c r="D39" s="18"/>
      <c r="E39" s="18"/>
      <c r="F39" s="18"/>
      <c r="G39" s="18"/>
      <c r="H39" s="18"/>
      <c r="I39" s="18"/>
      <c r="J39" s="18"/>
      <c r="K39" s="18"/>
      <c r="L39" s="18"/>
      <c r="M39" s="18"/>
      <c r="N39" s="18"/>
      <c r="O39" s="18"/>
      <c r="P39" s="18"/>
    </row>
    <row r="40" spans="1:16" ht="16.5" customHeight="1">
      <c r="A40" s="13" t="s">
        <v>74</v>
      </c>
      <c r="B40" s="18"/>
      <c r="C40" s="40" t="s">
        <v>99</v>
      </c>
      <c r="D40" s="18"/>
      <c r="E40" s="20" t="s">
        <v>255</v>
      </c>
      <c r="F40" s="20" t="s">
        <v>127</v>
      </c>
      <c r="G40" s="20" t="s">
        <v>256</v>
      </c>
      <c r="H40" s="18"/>
      <c r="I40" s="18"/>
      <c r="J40" s="18"/>
      <c r="K40" s="18"/>
      <c r="L40" s="18"/>
      <c r="M40" s="18"/>
      <c r="N40" s="18"/>
      <c r="O40" s="18"/>
      <c r="P40" s="18"/>
    </row>
    <row r="41" spans="1:16" ht="16.5" customHeight="1">
      <c r="A41" s="13" t="s">
        <v>257</v>
      </c>
      <c r="B41" s="18"/>
      <c r="C41" s="66" t="s">
        <v>89</v>
      </c>
      <c r="D41" s="18"/>
      <c r="E41" s="20"/>
      <c r="F41" s="20"/>
      <c r="G41" s="20"/>
      <c r="H41" s="18"/>
      <c r="I41" s="18"/>
      <c r="J41" s="18"/>
      <c r="K41" s="18"/>
      <c r="L41" s="18"/>
      <c r="M41" s="18"/>
      <c r="N41" s="18"/>
      <c r="O41" s="18"/>
      <c r="P41" s="18"/>
    </row>
    <row r="42" spans="1:16" ht="16.5" customHeight="1">
      <c r="A42" s="13" t="s">
        <v>128</v>
      </c>
      <c r="B42" s="11" t="s">
        <v>84</v>
      </c>
    </row>
    <row r="43" spans="1:16" ht="16.5" customHeight="1">
      <c r="A43" s="16" t="s">
        <v>230</v>
      </c>
    </row>
    <row r="44" spans="1:16" ht="16.5" customHeight="1">
      <c r="A44" s="13" t="s">
        <v>124</v>
      </c>
      <c r="B44" s="11" t="s">
        <v>116</v>
      </c>
    </row>
    <row r="45" spans="1:16" ht="16.5" customHeight="1">
      <c r="A45" s="16" t="s">
        <v>241</v>
      </c>
    </row>
    <row r="46" spans="1:16" ht="16.5" customHeight="1">
      <c r="A46" s="13" t="s">
        <v>128</v>
      </c>
      <c r="B46" s="11" t="s">
        <v>147</v>
      </c>
    </row>
    <row r="47" spans="1:16" ht="16.5" customHeight="1">
      <c r="A47" s="13" t="s">
        <v>128</v>
      </c>
      <c r="B47" s="11" t="s">
        <v>244</v>
      </c>
    </row>
    <row r="48" spans="1:16" ht="16.5" customHeight="1">
      <c r="A48" s="16" t="s">
        <v>242</v>
      </c>
    </row>
    <row r="49" spans="1:8" ht="16.5" customHeight="1">
      <c r="A49" s="13" t="s">
        <v>128</v>
      </c>
      <c r="B49" s="11" t="s">
        <v>156</v>
      </c>
    </row>
    <row r="50" spans="1:8" ht="16.5" customHeight="1">
      <c r="A50" s="13" t="s">
        <v>128</v>
      </c>
      <c r="B50" s="11" t="s">
        <v>233</v>
      </c>
    </row>
    <row r="51" spans="1:8" ht="16.5" customHeight="1">
      <c r="A51" s="167" t="s">
        <v>243</v>
      </c>
    </row>
    <row r="52" spans="1:8" ht="22.15" customHeight="1">
      <c r="A52" s="13" t="s">
        <v>128</v>
      </c>
      <c r="B52" s="11" t="s">
        <v>214</v>
      </c>
    </row>
    <row r="53" spans="1:8" ht="16.5" customHeight="1">
      <c r="A53" s="161" t="s">
        <v>245</v>
      </c>
    </row>
    <row r="54" spans="1:8" ht="16.5" customHeight="1">
      <c r="A54" s="13" t="s">
        <v>74</v>
      </c>
      <c r="B54" s="11" t="s">
        <v>215</v>
      </c>
    </row>
    <row r="55" spans="1:8" ht="16.5" customHeight="1">
      <c r="A55" s="16" t="s">
        <v>246</v>
      </c>
    </row>
    <row r="56" spans="1:8" ht="16.5" customHeight="1">
      <c r="A56" s="13" t="s">
        <v>128</v>
      </c>
      <c r="B56" s="11" t="s">
        <v>171</v>
      </c>
    </row>
    <row r="57" spans="1:8" ht="16.5" customHeight="1">
      <c r="A57" s="13" t="s">
        <v>128</v>
      </c>
      <c r="B57" s="11" t="s">
        <v>83</v>
      </c>
    </row>
    <row r="58" spans="1:8" ht="16.5" customHeight="1">
      <c r="A58" s="13" t="s">
        <v>129</v>
      </c>
    </row>
    <row r="59" spans="1:8" ht="27.6" customHeight="1">
      <c r="A59" s="16" t="s">
        <v>247</v>
      </c>
      <c r="D59" s="11" t="s">
        <v>170</v>
      </c>
      <c r="E59" s="270" t="s">
        <v>217</v>
      </c>
      <c r="F59" s="270"/>
      <c r="G59" s="270"/>
      <c r="H59" s="270"/>
    </row>
    <row r="60" spans="1:8" ht="16.5" customHeight="1">
      <c r="A60" s="13" t="s">
        <v>129</v>
      </c>
      <c r="B60" s="11" t="s">
        <v>169</v>
      </c>
    </row>
    <row r="61" spans="1:8" ht="16.5" customHeight="1">
      <c r="A61" s="13" t="s">
        <v>129</v>
      </c>
      <c r="B61" s="11" t="s">
        <v>172</v>
      </c>
    </row>
    <row r="62" spans="1:8" ht="16.5" customHeight="1">
      <c r="A62" s="13" t="s">
        <v>129</v>
      </c>
      <c r="B62" s="16" t="s">
        <v>267</v>
      </c>
    </row>
    <row r="63" spans="1:8" s="89" customFormat="1" ht="16.5" customHeight="1">
      <c r="A63" s="88" t="s">
        <v>248</v>
      </c>
    </row>
    <row r="64" spans="1:8" s="89" customFormat="1" ht="16.5" customHeight="1">
      <c r="A64" s="90" t="s">
        <v>130</v>
      </c>
      <c r="B64" s="89" t="s">
        <v>131</v>
      </c>
    </row>
    <row r="65" spans="1:10" ht="16.5" customHeight="1">
      <c r="A65" s="16" t="s">
        <v>249</v>
      </c>
    </row>
    <row r="66" spans="1:10" ht="16.5" customHeight="1">
      <c r="A66" s="13" t="s">
        <v>129</v>
      </c>
      <c r="B66" s="77" t="s">
        <v>1235</v>
      </c>
    </row>
    <row r="67" spans="1:10" ht="16.5" customHeight="1">
      <c r="A67" s="13" t="s">
        <v>129</v>
      </c>
      <c r="B67" s="162" t="s">
        <v>213</v>
      </c>
    </row>
    <row r="68" spans="1:10" ht="16.5" customHeight="1">
      <c r="A68" s="13" t="s">
        <v>74</v>
      </c>
    </row>
    <row r="69" spans="1:10" ht="16.5" customHeight="1">
      <c r="A69" s="13" t="s">
        <v>74</v>
      </c>
      <c r="C69" s="78" t="s">
        <v>78</v>
      </c>
    </row>
    <row r="70" spans="1:10" ht="16.5" customHeight="1">
      <c r="A70" s="13" t="s">
        <v>74</v>
      </c>
      <c r="C70" s="77" t="s">
        <v>148</v>
      </c>
      <c r="D70" s="77"/>
      <c r="E70" s="77"/>
      <c r="F70" s="77"/>
      <c r="G70" s="77"/>
      <c r="H70" s="77"/>
    </row>
    <row r="71" spans="1:10" ht="16.5" customHeight="1">
      <c r="A71" s="16" t="s">
        <v>250</v>
      </c>
    </row>
    <row r="72" spans="1:10" ht="16.5" customHeight="1" thickBot="1"/>
    <row r="73" spans="1:10" ht="16.5" customHeight="1">
      <c r="B73" s="67" t="s">
        <v>79</v>
      </c>
      <c r="C73" s="68"/>
      <c r="D73" s="69"/>
      <c r="E73" s="68"/>
      <c r="F73" s="68"/>
      <c r="G73" s="68"/>
      <c r="H73" s="68"/>
      <c r="I73" s="68"/>
      <c r="J73" s="70"/>
    </row>
    <row r="74" spans="1:10" ht="16.5" customHeight="1">
      <c r="B74" s="71"/>
      <c r="D74" s="72"/>
      <c r="E74" s="72"/>
      <c r="F74" s="72"/>
      <c r="G74" s="72"/>
      <c r="H74" s="72"/>
      <c r="I74" s="72"/>
      <c r="J74" s="73"/>
    </row>
    <row r="75" spans="1:10" ht="25.15" customHeight="1">
      <c r="B75" s="71"/>
      <c r="C75" s="150" t="s">
        <v>173</v>
      </c>
      <c r="D75" s="270" t="s">
        <v>174</v>
      </c>
      <c r="E75" s="270"/>
      <c r="F75" s="270"/>
      <c r="G75" s="270"/>
      <c r="H75" s="270"/>
      <c r="I75" s="72"/>
      <c r="J75" s="73"/>
    </row>
    <row r="76" spans="1:10" ht="16.5" customHeight="1">
      <c r="B76" s="71"/>
      <c r="C76" s="138" t="s">
        <v>149</v>
      </c>
      <c r="D76" s="72"/>
      <c r="E76" s="230" t="s">
        <v>268</v>
      </c>
      <c r="F76" s="72"/>
      <c r="G76" s="72"/>
      <c r="H76" s="72"/>
      <c r="I76" s="72"/>
      <c r="J76" s="73"/>
    </row>
    <row r="77" spans="1:10" ht="16.5" customHeight="1" thickBot="1">
      <c r="B77" s="74"/>
      <c r="C77" s="75"/>
      <c r="D77" s="75"/>
      <c r="E77" s="75"/>
      <c r="F77" s="75"/>
      <c r="G77" s="75"/>
      <c r="H77" s="75"/>
      <c r="I77" s="75"/>
      <c r="J77" s="76"/>
    </row>
    <row r="78" spans="1:10" ht="16.5" customHeight="1"/>
  </sheetData>
  <sheetProtection sheet="1" objects="1" scenarios="1" selectLockedCells="1" selectUnlockedCells="1"/>
  <mergeCells count="13">
    <mergeCell ref="E59:H59"/>
    <mergeCell ref="D75:H75"/>
    <mergeCell ref="A1:N1"/>
    <mergeCell ref="B7:C7"/>
    <mergeCell ref="D7:H7"/>
    <mergeCell ref="C5:H5"/>
    <mergeCell ref="J3:L5"/>
    <mergeCell ref="C3:H3"/>
    <mergeCell ref="B10:C10"/>
    <mergeCell ref="D10:F10"/>
    <mergeCell ref="B8:J8"/>
    <mergeCell ref="B9:J9"/>
    <mergeCell ref="C4:H4"/>
  </mergeCells>
  <phoneticPr fontId="5"/>
  <pageMargins left="0.7" right="0.7" top="0.75" bottom="0.75" header="0.3" footer="0.3"/>
  <pageSetup paperSize="9" scale="55"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sheetPr>
  <dimension ref="A1:O59"/>
  <sheetViews>
    <sheetView workbookViewId="0">
      <selection activeCell="A12" sqref="A12:D12"/>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2.875" style="2" customWidth="1"/>
    <col min="10" max="10" width="9" style="2" customWidth="1"/>
    <col min="11" max="11" width="20.25" style="2" customWidth="1"/>
    <col min="12" max="12" width="43.25" style="2" customWidth="1"/>
    <col min="13" max="16" width="9" style="2" customWidth="1"/>
    <col min="17"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5" ht="22.15" customHeight="1" thickBot="1">
      <c r="A1" s="7" t="s">
        <v>324</v>
      </c>
      <c r="C1" s="7" t="s">
        <v>758</v>
      </c>
      <c r="D1" s="312"/>
      <c r="E1" s="312"/>
      <c r="F1" s="312"/>
      <c r="G1" s="312"/>
      <c r="H1" s="312"/>
      <c r="I1" s="312"/>
      <c r="J1" s="312"/>
      <c r="K1" s="312"/>
      <c r="L1" s="312"/>
    </row>
    <row r="2" spans="1:15" ht="24" customHeight="1" thickBot="1">
      <c r="A2" s="313" t="s">
        <v>325</v>
      </c>
      <c r="B2" s="314"/>
      <c r="C2" s="315"/>
      <c r="D2" s="316"/>
      <c r="E2" s="317"/>
      <c r="F2" s="318" t="s">
        <v>759</v>
      </c>
      <c r="G2" s="319"/>
      <c r="H2" s="319"/>
      <c r="I2" s="319"/>
      <c r="J2" s="319"/>
      <c r="K2" s="319"/>
      <c r="L2" s="319"/>
      <c r="N2" s="2">
        <f>C2</f>
        <v>0</v>
      </c>
    </row>
    <row r="3" spans="1:15" ht="24.6" customHeight="1" thickBot="1">
      <c r="A3" s="320" t="s">
        <v>326</v>
      </c>
      <c r="B3" s="321"/>
      <c r="C3" s="322"/>
      <c r="D3" s="323"/>
      <c r="E3" s="324"/>
      <c r="F3" s="325" t="s">
        <v>760</v>
      </c>
      <c r="G3" s="326"/>
      <c r="H3" s="326"/>
      <c r="I3" s="326"/>
      <c r="J3" s="326"/>
      <c r="K3" s="326"/>
      <c r="L3" s="326"/>
      <c r="M3" s="2">
        <v>1</v>
      </c>
      <c r="N3" s="2" t="e">
        <f>VLOOKUP("*"&amp;$N$2&amp;"*",Sheet6!D2:F411,1,FALSE)</f>
        <v>#N/A</v>
      </c>
      <c r="O3" s="2" t="e">
        <f>VLOOKUP("*"&amp;N2&amp;"*",Sheet6!B2:F411,5,FALSE)</f>
        <v>#N/A</v>
      </c>
    </row>
    <row r="4" spans="1:15" ht="27" customHeight="1">
      <c r="A4" s="293" t="s">
        <v>327</v>
      </c>
      <c r="B4" s="294"/>
      <c r="C4" s="295" t="str">
        <f>IF(C3="","",VLOOKUP(C3,Sheet6!B:C,2,0))</f>
        <v/>
      </c>
      <c r="D4" s="296"/>
      <c r="E4" s="297"/>
      <c r="F4" s="298" t="s">
        <v>761</v>
      </c>
      <c r="G4" s="299"/>
      <c r="H4" s="299"/>
      <c r="I4" s="299"/>
      <c r="J4" s="299"/>
      <c r="M4" s="2">
        <v>2</v>
      </c>
      <c r="N4" s="2" t="e">
        <f ca="1">VLOOKUP("*"&amp;$N$2&amp;"*",OFFSET(Sheet6!$B$2:$F$411,O3,0),1,FALSE)</f>
        <v>#N/A</v>
      </c>
      <c r="O4" s="2" t="e">
        <f ca="1">VLOOKUP("*"&amp;$N$2&amp;"*",OFFSET(Sheet6!$B$2:$F$411,O3,0),5,FALSE)</f>
        <v>#N/A</v>
      </c>
    </row>
    <row r="5" spans="1:15" ht="27" customHeight="1">
      <c r="A5" s="293" t="s">
        <v>328</v>
      </c>
      <c r="B5" s="294"/>
      <c r="C5" s="303" t="str">
        <f>IF(C3="","",C3)</f>
        <v/>
      </c>
      <c r="D5" s="304"/>
      <c r="E5" s="305"/>
      <c r="F5" s="298"/>
      <c r="G5" s="299"/>
      <c r="H5" s="299"/>
      <c r="I5" s="299"/>
      <c r="J5" s="299"/>
      <c r="M5" s="2">
        <v>3</v>
      </c>
      <c r="N5" s="2" t="e">
        <f ca="1">VLOOKUP("*"&amp;$N$2&amp;"*",OFFSET(Sheet6!$B$2:$F$411,O4,0),1,FALSE)</f>
        <v>#N/A</v>
      </c>
      <c r="O5" s="2" t="e">
        <f ca="1">VLOOKUP("*"&amp;$N$2&amp;"*",OFFSET(Sheet6!$B$2:$F$411,O4,0),5,FALSE)</f>
        <v>#N/A</v>
      </c>
    </row>
    <row r="6" spans="1:15" ht="27" customHeight="1">
      <c r="A6" s="293" t="s">
        <v>329</v>
      </c>
      <c r="B6" s="294"/>
      <c r="C6" s="306" t="str">
        <f>IF(C3="","",VLOOKUP(C3,Sheet6!B:E,4,0))</f>
        <v/>
      </c>
      <c r="D6" s="307"/>
      <c r="E6" s="308"/>
      <c r="F6" s="298"/>
      <c r="G6" s="299"/>
      <c r="H6" s="299"/>
      <c r="I6" s="299"/>
      <c r="J6" s="299"/>
      <c r="M6" s="2">
        <v>4</v>
      </c>
      <c r="N6" s="2" t="e">
        <f ca="1">VLOOKUP("*"&amp;$N$2&amp;"*",OFFSET(Sheet6!$B$2:$F$411,O5,0),1,FALSE)</f>
        <v>#N/A</v>
      </c>
      <c r="O6" s="2" t="e">
        <f ca="1">VLOOKUP("*"&amp;$N$2&amp;"*",OFFSET(Sheet6!$B$2:$F$411,O5,0),5,FALSE)</f>
        <v>#N/A</v>
      </c>
    </row>
    <row r="7" spans="1:15" ht="27" customHeight="1">
      <c r="A7" s="293" t="s">
        <v>167</v>
      </c>
      <c r="B7" s="294"/>
      <c r="C7" s="309"/>
      <c r="D7" s="310"/>
      <c r="E7" s="311"/>
      <c r="F7" s="4" t="s">
        <v>330</v>
      </c>
      <c r="M7" s="2">
        <v>5</v>
      </c>
      <c r="N7" s="2" t="e">
        <f ca="1">VLOOKUP("*"&amp;$N$2&amp;"*",OFFSET(Sheet6!$B$2:$F$411,O6,0),1,FALSE)</f>
        <v>#N/A</v>
      </c>
      <c r="O7" s="2" t="e">
        <f ca="1">VLOOKUP("*"&amp;$N$2&amp;"*",OFFSET(Sheet6!$B$2:$F$411,O6,0),5,FALSE)</f>
        <v>#N/A</v>
      </c>
    </row>
    <row r="8" spans="1:15" ht="27" customHeight="1" thickBot="1">
      <c r="A8" s="293" t="s">
        <v>37</v>
      </c>
      <c r="B8" s="294"/>
      <c r="C8" s="329"/>
      <c r="D8" s="330"/>
      <c r="E8" s="331"/>
      <c r="F8" s="4" t="s">
        <v>331</v>
      </c>
      <c r="H8" s="3"/>
      <c r="M8" s="2">
        <v>6</v>
      </c>
      <c r="N8" s="2" t="e">
        <f ca="1">VLOOKUP("*"&amp;$N$2&amp;"*",OFFSET(Sheet6!$B$2:$F$411,O7,0),1,FALSE)</f>
        <v>#N/A</v>
      </c>
      <c r="O8" s="2" t="e">
        <f ca="1">VLOOKUP("*"&amp;$N$2&amp;"*",OFFSET(Sheet6!$B$2:$F$411,O7,0),5,FALSE)</f>
        <v>#N/A</v>
      </c>
    </row>
    <row r="9" spans="1:15" ht="27" customHeight="1" thickBot="1">
      <c r="A9" s="332" t="s">
        <v>332</v>
      </c>
      <c r="B9" s="333"/>
      <c r="C9" s="329"/>
      <c r="D9" s="330"/>
      <c r="E9" s="331"/>
      <c r="F9" s="4" t="s">
        <v>333</v>
      </c>
      <c r="H9" s="3"/>
      <c r="M9" s="2">
        <v>7</v>
      </c>
      <c r="N9" s="2" t="e">
        <f ca="1">VLOOKUP("*"&amp;$N$2&amp;"*",OFFSET(Sheet6!$B$2:$F$411,O8,0),1,FALSE)</f>
        <v>#N/A</v>
      </c>
      <c r="O9" s="2" t="e">
        <f ca="1">VLOOKUP("*"&amp;$N$2&amp;"*",OFFSET(Sheet6!$B$2:$F$411,O8,0),5,FALSE)</f>
        <v>#N/A</v>
      </c>
    </row>
    <row r="10" spans="1:15" ht="30" customHeight="1" thickBot="1">
      <c r="A10" s="334" t="s">
        <v>334</v>
      </c>
      <c r="B10" s="335"/>
      <c r="C10" s="154"/>
      <c r="D10" s="155" t="s">
        <v>212</v>
      </c>
      <c r="E10" s="156"/>
      <c r="F10" s="139"/>
      <c r="G10" s="156"/>
      <c r="I10" s="300" t="s">
        <v>335</v>
      </c>
      <c r="J10" s="301"/>
      <c r="K10" s="301"/>
      <c r="L10" s="302"/>
      <c r="M10" s="2">
        <v>8</v>
      </c>
      <c r="N10" s="2" t="e">
        <f ca="1">VLOOKUP("*"&amp;$N$2&amp;"*",OFFSET(Sheet6!$B$2:$F$411,O9,0),1,FALSE)</f>
        <v>#N/A</v>
      </c>
      <c r="O10" s="2" t="e">
        <f ca="1">VLOOKUP("*"&amp;$N$2&amp;"*",OFFSET(Sheet6!$B$2:$F$411,O9,0),5,FALSE)</f>
        <v>#N/A</v>
      </c>
    </row>
    <row r="11" spans="1:15" ht="28.5" customHeight="1" thickBot="1">
      <c r="A11" s="336" t="s">
        <v>162</v>
      </c>
      <c r="B11" s="337"/>
      <c r="C11" s="337"/>
      <c r="D11" s="337"/>
      <c r="E11" s="337"/>
      <c r="F11" s="337"/>
      <c r="G11" s="337"/>
      <c r="H11" s="338"/>
      <c r="I11" s="339" t="s">
        <v>326</v>
      </c>
      <c r="J11" s="340"/>
      <c r="K11" s="222"/>
      <c r="L11" s="223"/>
      <c r="M11" s="2">
        <v>9</v>
      </c>
      <c r="N11" s="2" t="e">
        <f ca="1">VLOOKUP("*"&amp;$N$2&amp;"*",OFFSET(Sheet6!$B$2:$F$411,O10,0),1,FALSE)</f>
        <v>#N/A</v>
      </c>
      <c r="O11" s="2" t="e">
        <f ca="1">VLOOKUP("*"&amp;$N$2&amp;"*",OFFSET(Sheet6!$B$2:$F$411,O10,0),5,FALSE)</f>
        <v>#N/A</v>
      </c>
    </row>
    <row r="12" spans="1:15" ht="28.5" customHeight="1" thickBot="1">
      <c r="A12" s="315"/>
      <c r="B12" s="316"/>
      <c r="C12" s="316"/>
      <c r="D12" s="317"/>
      <c r="E12" s="316"/>
      <c r="F12" s="316"/>
      <c r="G12" s="316"/>
      <c r="H12" s="317"/>
      <c r="I12" s="339" t="s">
        <v>328</v>
      </c>
      <c r="J12" s="340"/>
      <c r="K12" s="222"/>
      <c r="L12" s="223"/>
      <c r="M12" s="2">
        <v>10</v>
      </c>
      <c r="N12" s="2" t="e">
        <f ca="1">VLOOKUP("*"&amp;$N$2&amp;"*",OFFSET(Sheet6!$B$2:$F$411,O11,0),1,FALSE)</f>
        <v>#N/A</v>
      </c>
      <c r="O12" s="2" t="e">
        <f ca="1">VLOOKUP("*"&amp;$N$2&amp;"*",OFFSET(Sheet6!$B$2:$F$411,O11,0),5,FALSE)</f>
        <v>#N/A</v>
      </c>
    </row>
    <row r="13" spans="1:15" ht="28.5" customHeight="1" thickBot="1">
      <c r="A13" s="315"/>
      <c r="B13" s="316"/>
      <c r="C13" s="316"/>
      <c r="D13" s="317"/>
      <c r="E13" s="316"/>
      <c r="F13" s="316"/>
      <c r="G13" s="316"/>
      <c r="H13" s="317"/>
      <c r="I13" s="327" t="s">
        <v>329</v>
      </c>
      <c r="J13" s="328"/>
      <c r="K13" s="224"/>
      <c r="L13" s="225"/>
      <c r="M13" s="2">
        <v>11</v>
      </c>
      <c r="N13" s="2" t="e">
        <f ca="1">VLOOKUP("*"&amp;$N$2&amp;"*",OFFSET(Sheet6!$B$2:$F$411,O12,0),1,FALSE)</f>
        <v>#N/A</v>
      </c>
      <c r="O13" s="2" t="e">
        <f ca="1">VLOOKUP("*"&amp;$N$2&amp;"*",OFFSET(Sheet6!$B$2:$F$411,O12,0),5,FALSE)</f>
        <v>#N/A</v>
      </c>
    </row>
    <row r="14" spans="1:15">
      <c r="A14" s="156"/>
      <c r="B14" s="139"/>
      <c r="C14" s="156"/>
      <c r="D14" s="139"/>
      <c r="E14" s="156"/>
      <c r="F14" s="139"/>
      <c r="G14" s="156"/>
      <c r="L14"/>
      <c r="M14" s="2">
        <v>12</v>
      </c>
      <c r="N14" s="2" t="e">
        <f ca="1">VLOOKUP("*"&amp;$N$2&amp;"*",OFFSET(Sheet6!$B$2:$F$411,O13,0),1,FALSE)</f>
        <v>#N/A</v>
      </c>
      <c r="O14" s="2" t="e">
        <f ca="1">VLOOKUP("*"&amp;$N$2&amp;"*",OFFSET(Sheet6!$B$2:$F$411,O13,0),5,FALSE)</f>
        <v>#N/A</v>
      </c>
    </row>
    <row r="15" spans="1:15">
      <c r="A15" s="156"/>
      <c r="B15" s="139"/>
      <c r="C15" s="156"/>
      <c r="D15" s="139"/>
      <c r="E15" s="156"/>
      <c r="F15" s="139"/>
      <c r="G15" s="156"/>
      <c r="L15"/>
      <c r="M15" s="2">
        <v>13</v>
      </c>
      <c r="N15" s="2" t="e">
        <f ca="1">VLOOKUP("*"&amp;$N$2&amp;"*",OFFSET(Sheet6!$B$2:$F$411,O14,0),1,FALSE)</f>
        <v>#N/A</v>
      </c>
      <c r="O15" s="2" t="e">
        <f ca="1">VLOOKUP("*"&amp;$N$2&amp;"*",OFFSET(Sheet6!$B$2:$F$411,O14,0),5,FALSE)</f>
        <v>#N/A</v>
      </c>
    </row>
    <row r="16" spans="1:15">
      <c r="A16" s="156"/>
      <c r="B16" s="139"/>
      <c r="C16" s="156"/>
      <c r="D16" s="139"/>
      <c r="E16" s="156"/>
      <c r="F16" s="139"/>
      <c r="G16" s="156"/>
      <c r="L16"/>
      <c r="M16" s="2">
        <v>14</v>
      </c>
      <c r="N16" s="2" t="e">
        <f ca="1">VLOOKUP("*"&amp;$N$2&amp;"*",OFFSET(Sheet6!$B$2:$F$411,O15,0),1,FALSE)</f>
        <v>#N/A</v>
      </c>
      <c r="O16" s="2" t="e">
        <f ca="1">VLOOKUP("*"&amp;$N$2&amp;"*",OFFSET(Sheet6!$B$2:$F$411,O15,0),5,FALSE)</f>
        <v>#N/A</v>
      </c>
    </row>
    <row r="17" spans="1:15">
      <c r="A17" s="156"/>
      <c r="B17" s="139"/>
      <c r="C17" s="156"/>
      <c r="D17" s="139"/>
      <c r="E17" s="156"/>
      <c r="F17" s="139"/>
      <c r="G17" s="156"/>
      <c r="L17"/>
      <c r="M17" s="2">
        <v>15</v>
      </c>
      <c r="N17" s="2" t="e">
        <f ca="1">VLOOKUP("*"&amp;$N$2&amp;"*",OFFSET(Sheet6!$B$2:$F$411,O16,0),1,FALSE)</f>
        <v>#N/A</v>
      </c>
      <c r="O17" s="2" t="e">
        <f ca="1">VLOOKUP("*"&amp;$N$2&amp;"*",OFFSET(Sheet6!$B$2:$F$411,O16,0),5,FALSE)</f>
        <v>#N/A</v>
      </c>
    </row>
    <row r="18" spans="1:15">
      <c r="A18" s="156"/>
      <c r="B18" s="139"/>
      <c r="C18" s="156"/>
      <c r="D18" s="139"/>
      <c r="E18" s="156"/>
      <c r="F18" s="139"/>
      <c r="G18" s="156"/>
      <c r="L18"/>
      <c r="M18" s="2">
        <v>16</v>
      </c>
      <c r="N18" s="2" t="e">
        <f ca="1">VLOOKUP("*"&amp;$N$2&amp;"*",OFFSET(Sheet6!$B$2:$F$411,O17,0),1,FALSE)</f>
        <v>#N/A</v>
      </c>
      <c r="O18" s="2" t="e">
        <f ca="1">VLOOKUP("*"&amp;$N$2&amp;"*",OFFSET(Sheet6!$B$2:$F$411,O17,0),5,FALSE)</f>
        <v>#N/A</v>
      </c>
    </row>
    <row r="19" spans="1:15">
      <c r="A19" s="156"/>
      <c r="B19" s="139"/>
      <c r="C19" s="156"/>
      <c r="D19" s="139"/>
      <c r="E19" s="156"/>
      <c r="F19" s="139"/>
      <c r="G19" s="156"/>
      <c r="L19"/>
      <c r="M19" s="2">
        <v>17</v>
      </c>
      <c r="N19" s="2" t="e">
        <f ca="1">VLOOKUP("*"&amp;$N$2&amp;"*",OFFSET(Sheet6!$B$2:$F$411,O18,0),1,FALSE)</f>
        <v>#N/A</v>
      </c>
      <c r="O19" s="2" t="e">
        <f ca="1">VLOOKUP("*"&amp;$N$2&amp;"*",OFFSET(Sheet6!$B$2:$F$411,O18,0),5,FALSE)</f>
        <v>#N/A</v>
      </c>
    </row>
    <row r="20" spans="1:15">
      <c r="A20" s="156"/>
      <c r="B20" s="139"/>
      <c r="C20" s="156"/>
      <c r="D20" s="139"/>
      <c r="E20" s="156"/>
      <c r="F20" s="139"/>
      <c r="G20" s="156"/>
      <c r="L20"/>
      <c r="M20" s="2">
        <v>18</v>
      </c>
      <c r="N20" s="2" t="e">
        <f ca="1">VLOOKUP("*"&amp;$N$2&amp;"*",OFFSET(Sheet6!$B$2:$F$411,O19,0),1,FALSE)</f>
        <v>#N/A</v>
      </c>
      <c r="O20" s="2" t="e">
        <f ca="1">VLOOKUP("*"&amp;$N$2&amp;"*",OFFSET(Sheet6!$B$2:$F$411,O19,0),5,FALSE)</f>
        <v>#N/A</v>
      </c>
    </row>
    <row r="21" spans="1:15">
      <c r="A21" s="156"/>
      <c r="B21" s="139"/>
      <c r="C21" s="156"/>
      <c r="D21" s="139"/>
      <c r="E21" s="156"/>
      <c r="F21" s="139"/>
      <c r="G21" s="156"/>
      <c r="L21"/>
      <c r="M21" s="2">
        <v>19</v>
      </c>
      <c r="N21" s="2" t="e">
        <f ca="1">VLOOKUP("*"&amp;$N$2&amp;"*",OFFSET(Sheet6!$B$2:$F$411,O20,0),1,FALSE)</f>
        <v>#N/A</v>
      </c>
      <c r="O21" s="2" t="e">
        <f ca="1">VLOOKUP("*"&amp;$N$2&amp;"*",OFFSET(Sheet6!$B$2:$F$411,O20,0),5,FALSE)</f>
        <v>#N/A</v>
      </c>
    </row>
    <row r="22" spans="1:15">
      <c r="A22" s="156"/>
      <c r="B22" s="139"/>
      <c r="C22" s="156"/>
      <c r="D22" s="139"/>
      <c r="E22" s="156"/>
      <c r="F22" s="139"/>
      <c r="G22" s="156"/>
      <c r="L22"/>
      <c r="M22" s="2">
        <v>20</v>
      </c>
      <c r="N22" s="2" t="e">
        <f ca="1">VLOOKUP("*"&amp;$N$2&amp;"*",OFFSET(Sheet6!$B$2:$F$411,O21,0),1,FALSE)</f>
        <v>#N/A</v>
      </c>
      <c r="O22" s="2" t="e">
        <f ca="1">VLOOKUP("*"&amp;$N$2&amp;"*",OFFSET(Sheet6!$B$2:$F$411,O21,0),5,FALSE)</f>
        <v>#N/A</v>
      </c>
    </row>
    <row r="23" spans="1:15">
      <c r="A23" s="156"/>
      <c r="B23" s="139"/>
      <c r="C23" s="156"/>
      <c r="D23" s="139"/>
      <c r="E23" s="156"/>
      <c r="F23" s="139"/>
      <c r="G23" s="156"/>
      <c r="L23"/>
      <c r="M23" s="2">
        <v>21</v>
      </c>
      <c r="N23" s="2" t="e">
        <f ca="1">VLOOKUP("*"&amp;$N$2&amp;"*",OFFSET(Sheet6!$B$2:$F$411,O22,0),1,FALSE)</f>
        <v>#N/A</v>
      </c>
      <c r="O23" s="2" t="e">
        <f ca="1">VLOOKUP("*"&amp;$N$2&amp;"*",OFFSET(Sheet6!$B$2:$F$411,O22,0),5,FALSE)</f>
        <v>#N/A</v>
      </c>
    </row>
    <row r="24" spans="1:15">
      <c r="A24" s="156"/>
      <c r="B24" s="139"/>
      <c r="C24" s="156"/>
      <c r="D24" s="139"/>
      <c r="E24" s="156"/>
      <c r="F24" s="139"/>
      <c r="G24" s="156"/>
      <c r="L24"/>
      <c r="M24" s="2">
        <v>22</v>
      </c>
      <c r="N24" s="2" t="e">
        <f ca="1">VLOOKUP("*"&amp;$N$2&amp;"*",OFFSET(Sheet6!$B$2:$F$411,O23,0),1,FALSE)</f>
        <v>#N/A</v>
      </c>
      <c r="O24" s="2" t="e">
        <f ca="1">VLOOKUP("*"&amp;$N$2&amp;"*",OFFSET(Sheet6!$B$2:$F$411,O23,0),5,FALSE)</f>
        <v>#N/A</v>
      </c>
    </row>
    <row r="25" spans="1:15">
      <c r="A25" s="156"/>
      <c r="B25" s="139"/>
      <c r="C25" s="156"/>
      <c r="D25" s="139"/>
      <c r="E25" s="156"/>
      <c r="F25" s="139"/>
      <c r="G25" s="156"/>
      <c r="L25"/>
      <c r="M25" s="2">
        <v>23</v>
      </c>
      <c r="N25" s="2" t="e">
        <f ca="1">VLOOKUP("*"&amp;$N$2&amp;"*",OFFSET(Sheet6!$B$2:$F$411,O24,0),1,FALSE)</f>
        <v>#N/A</v>
      </c>
      <c r="O25" s="2" t="e">
        <f ca="1">VLOOKUP("*"&amp;$N$2&amp;"*",OFFSET(Sheet6!$B$2:$F$411,O24,0),5,FALSE)</f>
        <v>#N/A</v>
      </c>
    </row>
    <row r="26" spans="1:15">
      <c r="A26" s="156"/>
      <c r="B26" s="139"/>
      <c r="C26" s="156"/>
      <c r="D26" s="139"/>
      <c r="E26" s="156"/>
      <c r="F26" s="139"/>
      <c r="G26" s="156"/>
      <c r="L26"/>
    </row>
    <row r="27" spans="1:15">
      <c r="A27" s="156"/>
      <c r="B27" s="139"/>
      <c r="C27" s="156"/>
      <c r="D27" s="139"/>
      <c r="E27" s="156"/>
      <c r="F27" s="139"/>
      <c r="G27" s="156"/>
      <c r="L27"/>
    </row>
    <row r="28" spans="1:15">
      <c r="A28" s="156"/>
      <c r="B28" s="139"/>
      <c r="C28" s="156"/>
      <c r="D28" s="139"/>
      <c r="E28" s="156"/>
      <c r="F28" s="139"/>
      <c r="G28" s="156"/>
      <c r="L28"/>
    </row>
    <row r="29" spans="1:15">
      <c r="A29" s="156"/>
      <c r="B29" s="139"/>
      <c r="C29" s="156"/>
      <c r="D29" s="139"/>
      <c r="E29" s="156"/>
      <c r="F29" s="139"/>
      <c r="G29" s="156"/>
      <c r="L29"/>
    </row>
    <row r="30" spans="1:15">
      <c r="A30" s="156"/>
      <c r="B30" s="139"/>
      <c r="C30" s="156"/>
      <c r="D30" s="139"/>
      <c r="E30" s="156"/>
      <c r="F30" s="139"/>
      <c r="G30" s="156"/>
      <c r="L30"/>
    </row>
    <row r="31" spans="1:15">
      <c r="A31" s="156"/>
      <c r="B31" s="139"/>
      <c r="C31" s="156"/>
      <c r="D31" s="139"/>
      <c r="E31" s="156"/>
      <c r="F31" s="139"/>
      <c r="G31" s="156"/>
      <c r="L31"/>
    </row>
    <row r="32" spans="1:15">
      <c r="A32" s="156"/>
      <c r="B32" s="139"/>
      <c r="C32" s="156"/>
      <c r="D32" s="139"/>
      <c r="E32" s="156"/>
      <c r="F32" s="139"/>
      <c r="G32" s="156"/>
      <c r="L32"/>
    </row>
    <row r="33" spans="1:12">
      <c r="A33" s="156"/>
      <c r="B33" s="139"/>
      <c r="C33" s="156"/>
      <c r="D33" s="139"/>
      <c r="E33" s="156"/>
      <c r="F33" s="139"/>
      <c r="G33" s="156"/>
      <c r="L33"/>
    </row>
    <row r="34" spans="1:12">
      <c r="A34" s="156"/>
      <c r="B34" s="139"/>
      <c r="C34" s="156"/>
      <c r="D34" s="139"/>
      <c r="E34" s="156"/>
      <c r="F34" s="156"/>
      <c r="G34" s="156"/>
      <c r="L34"/>
    </row>
    <row r="35" spans="1:12">
      <c r="A35" s="156"/>
      <c r="B35" s="139"/>
      <c r="C35" s="156"/>
      <c r="D35" s="139"/>
      <c r="E35" s="156"/>
      <c r="F35" s="156"/>
      <c r="G35" s="156"/>
      <c r="L35"/>
    </row>
    <row r="36" spans="1:12">
      <c r="A36" s="156"/>
      <c r="B36" s="139"/>
      <c r="C36" s="156"/>
      <c r="D36" s="139"/>
      <c r="E36" s="156"/>
      <c r="F36" s="156"/>
      <c r="G36" s="156"/>
      <c r="L36"/>
    </row>
    <row r="37" spans="1:12">
      <c r="A37" s="156"/>
      <c r="B37" s="139"/>
      <c r="C37" s="156"/>
      <c r="D37" s="139"/>
      <c r="E37" s="156"/>
      <c r="F37" s="156"/>
      <c r="G37" s="156"/>
      <c r="L37"/>
    </row>
    <row r="38" spans="1:12">
      <c r="A38" s="156"/>
      <c r="B38" s="139"/>
      <c r="C38" s="156"/>
      <c r="D38" s="139"/>
      <c r="E38" s="156"/>
      <c r="F38" s="156"/>
      <c r="G38" s="156"/>
      <c r="L38"/>
    </row>
    <row r="39" spans="1:12">
      <c r="A39" s="156"/>
      <c r="B39" s="139"/>
      <c r="C39" s="156"/>
      <c r="D39" s="139"/>
      <c r="E39" s="156"/>
      <c r="F39" s="156"/>
      <c r="G39" s="156"/>
      <c r="L39"/>
    </row>
    <row r="40" spans="1:12">
      <c r="A40" s="156"/>
      <c r="B40" s="139"/>
      <c r="C40" s="156"/>
      <c r="D40" s="139"/>
      <c r="E40" s="156"/>
      <c r="F40" s="156"/>
      <c r="G40" s="156"/>
      <c r="L40"/>
    </row>
    <row r="41" spans="1:12">
      <c r="A41" s="156"/>
      <c r="B41" s="139"/>
      <c r="C41" s="156"/>
      <c r="D41" s="139"/>
      <c r="E41" s="156"/>
      <c r="F41" s="156"/>
      <c r="G41" s="156"/>
      <c r="L41"/>
    </row>
    <row r="42" spans="1:12">
      <c r="A42" s="156"/>
      <c r="B42" s="139"/>
      <c r="C42" s="156"/>
      <c r="D42" s="139"/>
      <c r="E42" s="156"/>
      <c r="F42" s="156"/>
      <c r="G42" s="156"/>
      <c r="L42"/>
    </row>
    <row r="43" spans="1:12">
      <c r="A43" s="156"/>
      <c r="B43" s="139"/>
      <c r="C43" s="156"/>
      <c r="D43" s="139"/>
      <c r="E43" s="156"/>
      <c r="F43" s="156"/>
      <c r="G43" s="156"/>
      <c r="L43"/>
    </row>
    <row r="44" spans="1:12">
      <c r="A44" s="156"/>
      <c r="B44" s="139"/>
      <c r="C44" s="156"/>
      <c r="D44" s="139"/>
      <c r="E44" s="156"/>
      <c r="L44"/>
    </row>
    <row r="45" spans="1:12">
      <c r="L45"/>
    </row>
    <row r="46" spans="1:12">
      <c r="L46"/>
    </row>
    <row r="47" spans="1:12">
      <c r="L47"/>
    </row>
    <row r="48" spans="1:12">
      <c r="L48"/>
    </row>
    <row r="49" spans="12:12">
      <c r="L49"/>
    </row>
    <row r="50" spans="12:12">
      <c r="L50"/>
    </row>
    <row r="51" spans="12:12">
      <c r="L51"/>
    </row>
    <row r="52" spans="12:12">
      <c r="L52"/>
    </row>
    <row r="53" spans="12:12">
      <c r="L53"/>
    </row>
    <row r="54" spans="12:12">
      <c r="L54"/>
    </row>
    <row r="55" spans="12:12">
      <c r="L55"/>
    </row>
    <row r="56" spans="12:12">
      <c r="L56"/>
    </row>
    <row r="57" spans="12:12">
      <c r="L57"/>
    </row>
    <row r="58" spans="12:12">
      <c r="L58"/>
    </row>
    <row r="59" spans="12:12">
      <c r="L59"/>
    </row>
  </sheetData>
  <sheetProtection sheet="1" objects="1" scenarios="1" selectLockedCells="1"/>
  <mergeCells count="30">
    <mergeCell ref="A13:D13"/>
    <mergeCell ref="E13:H13"/>
    <mergeCell ref="I13:J13"/>
    <mergeCell ref="A8:B8"/>
    <mergeCell ref="C8:E8"/>
    <mergeCell ref="A9:B9"/>
    <mergeCell ref="C9:E9"/>
    <mergeCell ref="A10:B10"/>
    <mergeCell ref="A11:H11"/>
    <mergeCell ref="I11:J11"/>
    <mergeCell ref="A12:D12"/>
    <mergeCell ref="E12:H12"/>
    <mergeCell ref="I12:J12"/>
    <mergeCell ref="D1:L1"/>
    <mergeCell ref="A2:B2"/>
    <mergeCell ref="C2:E2"/>
    <mergeCell ref="F2:L2"/>
    <mergeCell ref="A3:B3"/>
    <mergeCell ref="C3:E3"/>
    <mergeCell ref="F3:L3"/>
    <mergeCell ref="A4:B4"/>
    <mergeCell ref="C4:E4"/>
    <mergeCell ref="F4:J6"/>
    <mergeCell ref="A5:B5"/>
    <mergeCell ref="I10:L10"/>
    <mergeCell ref="C5:E5"/>
    <mergeCell ref="A6:B6"/>
    <mergeCell ref="C6:E6"/>
    <mergeCell ref="A7:B7"/>
    <mergeCell ref="C7:E7"/>
  </mergeCells>
  <phoneticPr fontId="5"/>
  <dataValidations count="6">
    <dataValidation imeMode="on" allowBlank="1" showInputMessage="1" showErrorMessage="1" sqref="IN3 SJ3 ACF3 AMB3 AVX3 BFT3 BPP3 BZL3 CJH3 CTD3 DCZ3 DMV3 DWR3 EGN3 EQJ3 FAF3 FKB3 FTX3 GDT3 GNP3 GXL3 HHH3 HRD3 IAZ3 IKV3 IUR3 JEN3 JOJ3 JYF3 KIB3 KRX3 LBT3 LLP3 LVL3 MFH3 MPD3 MYZ3 NIV3 NSR3 OCN3 OMJ3 OWF3 PGB3 PPX3 PZT3 QJP3 QTL3 RDH3 RND3 RWZ3 SGV3 SQR3 TAN3 TKJ3 TUF3 UEB3 UNX3 UXT3 VHP3 VRL3 WBH3 WLD3 WUZ3 B65540 IN65540 SJ65540 ACF65540 AMB65540 AVX65540 BFT65540 BPP65540 BZL65540 CJH65540 CTD65540 DCZ65540 DMV65540 DWR65540 EGN65540 EQJ65540 FAF65540 FKB65540 FTX65540 GDT65540 GNP65540 GXL65540 HHH65540 HRD65540 IAZ65540 IKV65540 IUR65540 JEN65540 JOJ65540 JYF65540 KIB65540 KRX65540 LBT65540 LLP65540 LVL65540 MFH65540 MPD65540 MYZ65540 NIV65540 NSR65540 OCN65540 OMJ65540 OWF65540 PGB65540 PPX65540 PZT65540 QJP65540 QTL65540 RDH65540 RND65540 RWZ65540 SGV65540 SQR65540 TAN65540 TKJ65540 TUF65540 UEB65540 UNX65540 UXT65540 VHP65540 VRL65540 WBH65540 WLD65540 WUZ65540 B131076 IN131076 SJ131076 ACF131076 AMB131076 AVX131076 BFT131076 BPP131076 BZL131076 CJH131076 CTD131076 DCZ131076 DMV131076 DWR131076 EGN131076 EQJ131076 FAF131076 FKB131076 FTX131076 GDT131076 GNP131076 GXL131076 HHH131076 HRD131076 IAZ131076 IKV131076 IUR131076 JEN131076 JOJ131076 JYF131076 KIB131076 KRX131076 LBT131076 LLP131076 LVL131076 MFH131076 MPD131076 MYZ131076 NIV131076 NSR131076 OCN131076 OMJ131076 OWF131076 PGB131076 PPX131076 PZT131076 QJP131076 QTL131076 RDH131076 RND131076 RWZ131076 SGV131076 SQR131076 TAN131076 TKJ131076 TUF131076 UEB131076 UNX131076 UXT131076 VHP131076 VRL131076 WBH131076 WLD131076 WUZ131076 B196612 IN196612 SJ196612 ACF196612 AMB196612 AVX196612 BFT196612 BPP196612 BZL196612 CJH196612 CTD196612 DCZ196612 DMV196612 DWR196612 EGN196612 EQJ196612 FAF196612 FKB196612 FTX196612 GDT196612 GNP196612 GXL196612 HHH196612 HRD196612 IAZ196612 IKV196612 IUR196612 JEN196612 JOJ196612 JYF196612 KIB196612 KRX196612 LBT196612 LLP196612 LVL196612 MFH196612 MPD196612 MYZ196612 NIV196612 NSR196612 OCN196612 OMJ196612 OWF196612 PGB196612 PPX196612 PZT196612 QJP196612 QTL196612 RDH196612 RND196612 RWZ196612 SGV196612 SQR196612 TAN196612 TKJ196612 TUF196612 UEB196612 UNX196612 UXT196612 VHP196612 VRL196612 WBH196612 WLD196612 WUZ196612 B262148 IN262148 SJ262148 ACF262148 AMB262148 AVX262148 BFT262148 BPP262148 BZL262148 CJH262148 CTD262148 DCZ262148 DMV262148 DWR262148 EGN262148 EQJ262148 FAF262148 FKB262148 FTX262148 GDT262148 GNP262148 GXL262148 HHH262148 HRD262148 IAZ262148 IKV262148 IUR262148 JEN262148 JOJ262148 JYF262148 KIB262148 KRX262148 LBT262148 LLP262148 LVL262148 MFH262148 MPD262148 MYZ262148 NIV262148 NSR262148 OCN262148 OMJ262148 OWF262148 PGB262148 PPX262148 PZT262148 QJP262148 QTL262148 RDH262148 RND262148 RWZ262148 SGV262148 SQR262148 TAN262148 TKJ262148 TUF262148 UEB262148 UNX262148 UXT262148 VHP262148 VRL262148 WBH262148 WLD262148 WUZ262148 B327684 IN327684 SJ327684 ACF327684 AMB327684 AVX327684 BFT327684 BPP327684 BZL327684 CJH327684 CTD327684 DCZ327684 DMV327684 DWR327684 EGN327684 EQJ327684 FAF327684 FKB327684 FTX327684 GDT327684 GNP327684 GXL327684 HHH327684 HRD327684 IAZ327684 IKV327684 IUR327684 JEN327684 JOJ327684 JYF327684 KIB327684 KRX327684 LBT327684 LLP327684 LVL327684 MFH327684 MPD327684 MYZ327684 NIV327684 NSR327684 OCN327684 OMJ327684 OWF327684 PGB327684 PPX327684 PZT327684 QJP327684 QTL327684 RDH327684 RND327684 RWZ327684 SGV327684 SQR327684 TAN327684 TKJ327684 TUF327684 UEB327684 UNX327684 UXT327684 VHP327684 VRL327684 WBH327684 WLD327684 WUZ327684 B393220 IN393220 SJ393220 ACF393220 AMB393220 AVX393220 BFT393220 BPP393220 BZL393220 CJH393220 CTD393220 DCZ393220 DMV393220 DWR393220 EGN393220 EQJ393220 FAF393220 FKB393220 FTX393220 GDT393220 GNP393220 GXL393220 HHH393220 HRD393220 IAZ393220 IKV393220 IUR393220 JEN393220 JOJ393220 JYF393220 KIB393220 KRX393220 LBT393220 LLP393220 LVL393220 MFH393220 MPD393220 MYZ393220 NIV393220 NSR393220 OCN393220 OMJ393220 OWF393220 PGB393220 PPX393220 PZT393220 QJP393220 QTL393220 RDH393220 RND393220 RWZ393220 SGV393220 SQR393220 TAN393220 TKJ393220 TUF393220 UEB393220 UNX393220 UXT393220 VHP393220 VRL393220 WBH393220 WLD393220 WUZ393220 B458756 IN458756 SJ458756 ACF458756 AMB458756 AVX458756 BFT458756 BPP458756 BZL458756 CJH458756 CTD458756 DCZ458756 DMV458756 DWR458756 EGN458756 EQJ458756 FAF458756 FKB458756 FTX458756 GDT458756 GNP458756 GXL458756 HHH458756 HRD458756 IAZ458756 IKV458756 IUR458756 JEN458756 JOJ458756 JYF458756 KIB458756 KRX458756 LBT458756 LLP458756 LVL458756 MFH458756 MPD458756 MYZ458756 NIV458756 NSR458756 OCN458756 OMJ458756 OWF458756 PGB458756 PPX458756 PZT458756 QJP458756 QTL458756 RDH458756 RND458756 RWZ458756 SGV458756 SQR458756 TAN458756 TKJ458756 TUF458756 UEB458756 UNX458756 UXT458756 VHP458756 VRL458756 WBH458756 WLD458756 WUZ458756 B524292 IN524292 SJ524292 ACF524292 AMB524292 AVX524292 BFT524292 BPP524292 BZL524292 CJH524292 CTD524292 DCZ524292 DMV524292 DWR524292 EGN524292 EQJ524292 FAF524292 FKB524292 FTX524292 GDT524292 GNP524292 GXL524292 HHH524292 HRD524292 IAZ524292 IKV524292 IUR524292 JEN524292 JOJ524292 JYF524292 KIB524292 KRX524292 LBT524292 LLP524292 LVL524292 MFH524292 MPD524292 MYZ524292 NIV524292 NSR524292 OCN524292 OMJ524292 OWF524292 PGB524292 PPX524292 PZT524292 QJP524292 QTL524292 RDH524292 RND524292 RWZ524292 SGV524292 SQR524292 TAN524292 TKJ524292 TUF524292 UEB524292 UNX524292 UXT524292 VHP524292 VRL524292 WBH524292 WLD524292 WUZ524292 B589828 IN589828 SJ589828 ACF589828 AMB589828 AVX589828 BFT589828 BPP589828 BZL589828 CJH589828 CTD589828 DCZ589828 DMV589828 DWR589828 EGN589828 EQJ589828 FAF589828 FKB589828 FTX589828 GDT589828 GNP589828 GXL589828 HHH589828 HRD589828 IAZ589828 IKV589828 IUR589828 JEN589828 JOJ589828 JYF589828 KIB589828 KRX589828 LBT589828 LLP589828 LVL589828 MFH589828 MPD589828 MYZ589828 NIV589828 NSR589828 OCN589828 OMJ589828 OWF589828 PGB589828 PPX589828 PZT589828 QJP589828 QTL589828 RDH589828 RND589828 RWZ589828 SGV589828 SQR589828 TAN589828 TKJ589828 TUF589828 UEB589828 UNX589828 UXT589828 VHP589828 VRL589828 WBH589828 WLD589828 WUZ589828 B655364 IN655364 SJ655364 ACF655364 AMB655364 AVX655364 BFT655364 BPP655364 BZL655364 CJH655364 CTD655364 DCZ655364 DMV655364 DWR655364 EGN655364 EQJ655364 FAF655364 FKB655364 FTX655364 GDT655364 GNP655364 GXL655364 HHH655364 HRD655364 IAZ655364 IKV655364 IUR655364 JEN655364 JOJ655364 JYF655364 KIB655364 KRX655364 LBT655364 LLP655364 LVL655364 MFH655364 MPD655364 MYZ655364 NIV655364 NSR655364 OCN655364 OMJ655364 OWF655364 PGB655364 PPX655364 PZT655364 QJP655364 QTL655364 RDH655364 RND655364 RWZ655364 SGV655364 SQR655364 TAN655364 TKJ655364 TUF655364 UEB655364 UNX655364 UXT655364 VHP655364 VRL655364 WBH655364 WLD655364 WUZ655364 B720900 IN720900 SJ720900 ACF720900 AMB720900 AVX720900 BFT720900 BPP720900 BZL720900 CJH720900 CTD720900 DCZ720900 DMV720900 DWR720900 EGN720900 EQJ720900 FAF720900 FKB720900 FTX720900 GDT720900 GNP720900 GXL720900 HHH720900 HRD720900 IAZ720900 IKV720900 IUR720900 JEN720900 JOJ720900 JYF720900 KIB720900 KRX720900 LBT720900 LLP720900 LVL720900 MFH720900 MPD720900 MYZ720900 NIV720900 NSR720900 OCN720900 OMJ720900 OWF720900 PGB720900 PPX720900 PZT720900 QJP720900 QTL720900 RDH720900 RND720900 RWZ720900 SGV720900 SQR720900 TAN720900 TKJ720900 TUF720900 UEB720900 UNX720900 UXT720900 VHP720900 VRL720900 WBH720900 WLD720900 WUZ720900 B786436 IN786436 SJ786436 ACF786436 AMB786436 AVX786436 BFT786436 BPP786436 BZL786436 CJH786436 CTD786436 DCZ786436 DMV786436 DWR786436 EGN786436 EQJ786436 FAF786436 FKB786436 FTX786436 GDT786436 GNP786436 GXL786436 HHH786436 HRD786436 IAZ786436 IKV786436 IUR786436 JEN786436 JOJ786436 JYF786436 KIB786436 KRX786436 LBT786436 LLP786436 LVL786436 MFH786436 MPD786436 MYZ786436 NIV786436 NSR786436 OCN786436 OMJ786436 OWF786436 PGB786436 PPX786436 PZT786436 QJP786436 QTL786436 RDH786436 RND786436 RWZ786436 SGV786436 SQR786436 TAN786436 TKJ786436 TUF786436 UEB786436 UNX786436 UXT786436 VHP786436 VRL786436 WBH786436 WLD786436 WUZ786436 B851972 IN851972 SJ851972 ACF851972 AMB851972 AVX851972 BFT851972 BPP851972 BZL851972 CJH851972 CTD851972 DCZ851972 DMV851972 DWR851972 EGN851972 EQJ851972 FAF851972 FKB851972 FTX851972 GDT851972 GNP851972 GXL851972 HHH851972 HRD851972 IAZ851972 IKV851972 IUR851972 JEN851972 JOJ851972 JYF851972 KIB851972 KRX851972 LBT851972 LLP851972 LVL851972 MFH851972 MPD851972 MYZ851972 NIV851972 NSR851972 OCN851972 OMJ851972 OWF851972 PGB851972 PPX851972 PZT851972 QJP851972 QTL851972 RDH851972 RND851972 RWZ851972 SGV851972 SQR851972 TAN851972 TKJ851972 TUF851972 UEB851972 UNX851972 UXT851972 VHP851972 VRL851972 WBH851972 WLD851972 WUZ851972 B917508 IN917508 SJ917508 ACF917508 AMB917508 AVX917508 BFT917508 BPP917508 BZL917508 CJH917508 CTD917508 DCZ917508 DMV917508 DWR917508 EGN917508 EQJ917508 FAF917508 FKB917508 FTX917508 GDT917508 GNP917508 GXL917508 HHH917508 HRD917508 IAZ917508 IKV917508 IUR917508 JEN917508 JOJ917508 JYF917508 KIB917508 KRX917508 LBT917508 LLP917508 LVL917508 MFH917508 MPD917508 MYZ917508 NIV917508 NSR917508 OCN917508 OMJ917508 OWF917508 PGB917508 PPX917508 PZT917508 QJP917508 QTL917508 RDH917508 RND917508 RWZ917508 SGV917508 SQR917508 TAN917508 TKJ917508 TUF917508 UEB917508 UNX917508 UXT917508 VHP917508 VRL917508 WBH917508 WLD917508 WUZ917508 B983044 IN983044 SJ983044 ACF983044 AMB983044 AVX983044 BFT983044 BPP983044 BZL983044 CJH983044 CTD983044 DCZ983044 DMV983044 DWR983044 EGN983044 EQJ983044 FAF983044 FKB983044 FTX983044 GDT983044 GNP983044 GXL983044 HHH983044 HRD983044 IAZ983044 IKV983044 IUR983044 JEN983044 JOJ983044 JYF983044 KIB983044 KRX983044 LBT983044 LLP983044 LVL983044 MFH983044 MPD983044 MYZ983044 NIV983044 NSR983044 OCN983044 OMJ983044 OWF983044 PGB983044 PPX983044 PZT983044 QJP983044 QTL983044 RDH983044 RND983044 RWZ983044 SGV983044 SQR983044 TAN983044 TKJ983044 TUF983044 UEB983044 UNX983044 UXT983044 VHP983044 VRL983044 WBH983044 WLD983044 WUZ983044 B4 IN6:IN9 SJ6:SJ9 ACF6:ACF9 AMB6:AMB9 AVX6:AVX9 BFT6:BFT9 BPP6:BPP9 BZL6:BZL9 CJH6:CJH9 CTD6:CTD9 DCZ6:DCZ9 DMV6:DMV9 DWR6:DWR9 EGN6:EGN9 EQJ6:EQJ9 FAF6:FAF9 FKB6:FKB9 FTX6:FTX9 GDT6:GDT9 GNP6:GNP9 GXL6:GXL9 HHH6:HHH9 HRD6:HRD9 IAZ6:IAZ9 IKV6:IKV9 IUR6:IUR9 JEN6:JEN9 JOJ6:JOJ9 JYF6:JYF9 KIB6:KIB9 KRX6:KRX9 LBT6:LBT9 LLP6:LLP9 LVL6:LVL9 MFH6:MFH9 MPD6:MPD9 MYZ6:MYZ9 NIV6:NIV9 NSR6:NSR9 OCN6:OCN9 OMJ6:OMJ9 OWF6:OWF9 PGB6:PGB9 PPX6:PPX9 PZT6:PZT9 QJP6:QJP9 QTL6:QTL9 RDH6:RDH9 RND6:RND9 RWZ6:RWZ9 SGV6:SGV9 SQR6:SQR9 TAN6:TAN9 TKJ6:TKJ9 TUF6:TUF9 UEB6:UEB9 UNX6:UNX9 UXT6:UXT9 VHP6:VHP9 VRL6:VRL9 WBH6:WBH9 WLD6:WLD9 WUZ6:WUZ9 B65543:B65545 IN65543:IN65545 SJ65543:SJ65545 ACF65543:ACF65545 AMB65543:AMB65545 AVX65543:AVX65545 BFT65543:BFT65545 BPP65543:BPP65545 BZL65543:BZL65545 CJH65543:CJH65545 CTD65543:CTD65545 DCZ65543:DCZ65545 DMV65543:DMV65545 DWR65543:DWR65545 EGN65543:EGN65545 EQJ65543:EQJ65545 FAF65543:FAF65545 FKB65543:FKB65545 FTX65543:FTX65545 GDT65543:GDT65545 GNP65543:GNP65545 GXL65543:GXL65545 HHH65543:HHH65545 HRD65543:HRD65545 IAZ65543:IAZ65545 IKV65543:IKV65545 IUR65543:IUR65545 JEN65543:JEN65545 JOJ65543:JOJ65545 JYF65543:JYF65545 KIB65543:KIB65545 KRX65543:KRX65545 LBT65543:LBT65545 LLP65543:LLP65545 LVL65543:LVL65545 MFH65543:MFH65545 MPD65543:MPD65545 MYZ65543:MYZ65545 NIV65543:NIV65545 NSR65543:NSR65545 OCN65543:OCN65545 OMJ65543:OMJ65545 OWF65543:OWF65545 PGB65543:PGB65545 PPX65543:PPX65545 PZT65543:PZT65545 QJP65543:QJP65545 QTL65543:QTL65545 RDH65543:RDH65545 RND65543:RND65545 RWZ65543:RWZ65545 SGV65543:SGV65545 SQR65543:SQR65545 TAN65543:TAN65545 TKJ65543:TKJ65545 TUF65543:TUF65545 UEB65543:UEB65545 UNX65543:UNX65545 UXT65543:UXT65545 VHP65543:VHP65545 VRL65543:VRL65545 WBH65543:WBH65545 WLD65543:WLD65545 WUZ65543:WUZ65545 B131079:B131081 IN131079:IN131081 SJ131079:SJ131081 ACF131079:ACF131081 AMB131079:AMB131081 AVX131079:AVX131081 BFT131079:BFT131081 BPP131079:BPP131081 BZL131079:BZL131081 CJH131079:CJH131081 CTD131079:CTD131081 DCZ131079:DCZ131081 DMV131079:DMV131081 DWR131079:DWR131081 EGN131079:EGN131081 EQJ131079:EQJ131081 FAF131079:FAF131081 FKB131079:FKB131081 FTX131079:FTX131081 GDT131079:GDT131081 GNP131079:GNP131081 GXL131079:GXL131081 HHH131079:HHH131081 HRD131079:HRD131081 IAZ131079:IAZ131081 IKV131079:IKV131081 IUR131079:IUR131081 JEN131079:JEN131081 JOJ131079:JOJ131081 JYF131079:JYF131081 KIB131079:KIB131081 KRX131079:KRX131081 LBT131079:LBT131081 LLP131079:LLP131081 LVL131079:LVL131081 MFH131079:MFH131081 MPD131079:MPD131081 MYZ131079:MYZ131081 NIV131079:NIV131081 NSR131079:NSR131081 OCN131079:OCN131081 OMJ131079:OMJ131081 OWF131079:OWF131081 PGB131079:PGB131081 PPX131079:PPX131081 PZT131079:PZT131081 QJP131079:QJP131081 QTL131079:QTL131081 RDH131079:RDH131081 RND131079:RND131081 RWZ131079:RWZ131081 SGV131079:SGV131081 SQR131079:SQR131081 TAN131079:TAN131081 TKJ131079:TKJ131081 TUF131079:TUF131081 UEB131079:UEB131081 UNX131079:UNX131081 UXT131079:UXT131081 VHP131079:VHP131081 VRL131079:VRL131081 WBH131079:WBH131081 WLD131079:WLD131081 WUZ131079:WUZ131081 B196615:B196617 IN196615:IN196617 SJ196615:SJ196617 ACF196615:ACF196617 AMB196615:AMB196617 AVX196615:AVX196617 BFT196615:BFT196617 BPP196615:BPP196617 BZL196615:BZL196617 CJH196615:CJH196617 CTD196615:CTD196617 DCZ196615:DCZ196617 DMV196615:DMV196617 DWR196615:DWR196617 EGN196615:EGN196617 EQJ196615:EQJ196617 FAF196615:FAF196617 FKB196615:FKB196617 FTX196615:FTX196617 GDT196615:GDT196617 GNP196615:GNP196617 GXL196615:GXL196617 HHH196615:HHH196617 HRD196615:HRD196617 IAZ196615:IAZ196617 IKV196615:IKV196617 IUR196615:IUR196617 JEN196615:JEN196617 JOJ196615:JOJ196617 JYF196615:JYF196617 KIB196615:KIB196617 KRX196615:KRX196617 LBT196615:LBT196617 LLP196615:LLP196617 LVL196615:LVL196617 MFH196615:MFH196617 MPD196615:MPD196617 MYZ196615:MYZ196617 NIV196615:NIV196617 NSR196615:NSR196617 OCN196615:OCN196617 OMJ196615:OMJ196617 OWF196615:OWF196617 PGB196615:PGB196617 PPX196615:PPX196617 PZT196615:PZT196617 QJP196615:QJP196617 QTL196615:QTL196617 RDH196615:RDH196617 RND196615:RND196617 RWZ196615:RWZ196617 SGV196615:SGV196617 SQR196615:SQR196617 TAN196615:TAN196617 TKJ196615:TKJ196617 TUF196615:TUF196617 UEB196615:UEB196617 UNX196615:UNX196617 UXT196615:UXT196617 VHP196615:VHP196617 VRL196615:VRL196617 WBH196615:WBH196617 WLD196615:WLD196617 WUZ196615:WUZ196617 B262151:B262153 IN262151:IN262153 SJ262151:SJ262153 ACF262151:ACF262153 AMB262151:AMB262153 AVX262151:AVX262153 BFT262151:BFT262153 BPP262151:BPP262153 BZL262151:BZL262153 CJH262151:CJH262153 CTD262151:CTD262153 DCZ262151:DCZ262153 DMV262151:DMV262153 DWR262151:DWR262153 EGN262151:EGN262153 EQJ262151:EQJ262153 FAF262151:FAF262153 FKB262151:FKB262153 FTX262151:FTX262153 GDT262151:GDT262153 GNP262151:GNP262153 GXL262151:GXL262153 HHH262151:HHH262153 HRD262151:HRD262153 IAZ262151:IAZ262153 IKV262151:IKV262153 IUR262151:IUR262153 JEN262151:JEN262153 JOJ262151:JOJ262153 JYF262151:JYF262153 KIB262151:KIB262153 KRX262151:KRX262153 LBT262151:LBT262153 LLP262151:LLP262153 LVL262151:LVL262153 MFH262151:MFH262153 MPD262151:MPD262153 MYZ262151:MYZ262153 NIV262151:NIV262153 NSR262151:NSR262153 OCN262151:OCN262153 OMJ262151:OMJ262153 OWF262151:OWF262153 PGB262151:PGB262153 PPX262151:PPX262153 PZT262151:PZT262153 QJP262151:QJP262153 QTL262151:QTL262153 RDH262151:RDH262153 RND262151:RND262153 RWZ262151:RWZ262153 SGV262151:SGV262153 SQR262151:SQR262153 TAN262151:TAN262153 TKJ262151:TKJ262153 TUF262151:TUF262153 UEB262151:UEB262153 UNX262151:UNX262153 UXT262151:UXT262153 VHP262151:VHP262153 VRL262151:VRL262153 WBH262151:WBH262153 WLD262151:WLD262153 WUZ262151:WUZ262153 B327687:B327689 IN327687:IN327689 SJ327687:SJ327689 ACF327687:ACF327689 AMB327687:AMB327689 AVX327687:AVX327689 BFT327687:BFT327689 BPP327687:BPP327689 BZL327687:BZL327689 CJH327687:CJH327689 CTD327687:CTD327689 DCZ327687:DCZ327689 DMV327687:DMV327689 DWR327687:DWR327689 EGN327687:EGN327689 EQJ327687:EQJ327689 FAF327687:FAF327689 FKB327687:FKB327689 FTX327687:FTX327689 GDT327687:GDT327689 GNP327687:GNP327689 GXL327687:GXL327689 HHH327687:HHH327689 HRD327687:HRD327689 IAZ327687:IAZ327689 IKV327687:IKV327689 IUR327687:IUR327689 JEN327687:JEN327689 JOJ327687:JOJ327689 JYF327687:JYF327689 KIB327687:KIB327689 KRX327687:KRX327689 LBT327687:LBT327689 LLP327687:LLP327689 LVL327687:LVL327689 MFH327687:MFH327689 MPD327687:MPD327689 MYZ327687:MYZ327689 NIV327687:NIV327689 NSR327687:NSR327689 OCN327687:OCN327689 OMJ327687:OMJ327689 OWF327687:OWF327689 PGB327687:PGB327689 PPX327687:PPX327689 PZT327687:PZT327689 QJP327687:QJP327689 QTL327687:QTL327689 RDH327687:RDH327689 RND327687:RND327689 RWZ327687:RWZ327689 SGV327687:SGV327689 SQR327687:SQR327689 TAN327687:TAN327689 TKJ327687:TKJ327689 TUF327687:TUF327689 UEB327687:UEB327689 UNX327687:UNX327689 UXT327687:UXT327689 VHP327687:VHP327689 VRL327687:VRL327689 WBH327687:WBH327689 WLD327687:WLD327689 WUZ327687:WUZ327689 B393223:B393225 IN393223:IN393225 SJ393223:SJ393225 ACF393223:ACF393225 AMB393223:AMB393225 AVX393223:AVX393225 BFT393223:BFT393225 BPP393223:BPP393225 BZL393223:BZL393225 CJH393223:CJH393225 CTD393223:CTD393225 DCZ393223:DCZ393225 DMV393223:DMV393225 DWR393223:DWR393225 EGN393223:EGN393225 EQJ393223:EQJ393225 FAF393223:FAF393225 FKB393223:FKB393225 FTX393223:FTX393225 GDT393223:GDT393225 GNP393223:GNP393225 GXL393223:GXL393225 HHH393223:HHH393225 HRD393223:HRD393225 IAZ393223:IAZ393225 IKV393223:IKV393225 IUR393223:IUR393225 JEN393223:JEN393225 JOJ393223:JOJ393225 JYF393223:JYF393225 KIB393223:KIB393225 KRX393223:KRX393225 LBT393223:LBT393225 LLP393223:LLP393225 LVL393223:LVL393225 MFH393223:MFH393225 MPD393223:MPD393225 MYZ393223:MYZ393225 NIV393223:NIV393225 NSR393223:NSR393225 OCN393223:OCN393225 OMJ393223:OMJ393225 OWF393223:OWF393225 PGB393223:PGB393225 PPX393223:PPX393225 PZT393223:PZT393225 QJP393223:QJP393225 QTL393223:QTL393225 RDH393223:RDH393225 RND393223:RND393225 RWZ393223:RWZ393225 SGV393223:SGV393225 SQR393223:SQR393225 TAN393223:TAN393225 TKJ393223:TKJ393225 TUF393223:TUF393225 UEB393223:UEB393225 UNX393223:UNX393225 UXT393223:UXT393225 VHP393223:VHP393225 VRL393223:VRL393225 WBH393223:WBH393225 WLD393223:WLD393225 WUZ393223:WUZ393225 B458759:B458761 IN458759:IN458761 SJ458759:SJ458761 ACF458759:ACF458761 AMB458759:AMB458761 AVX458759:AVX458761 BFT458759:BFT458761 BPP458759:BPP458761 BZL458759:BZL458761 CJH458759:CJH458761 CTD458759:CTD458761 DCZ458759:DCZ458761 DMV458759:DMV458761 DWR458759:DWR458761 EGN458759:EGN458761 EQJ458759:EQJ458761 FAF458759:FAF458761 FKB458759:FKB458761 FTX458759:FTX458761 GDT458759:GDT458761 GNP458759:GNP458761 GXL458759:GXL458761 HHH458759:HHH458761 HRD458759:HRD458761 IAZ458759:IAZ458761 IKV458759:IKV458761 IUR458759:IUR458761 JEN458759:JEN458761 JOJ458759:JOJ458761 JYF458759:JYF458761 KIB458759:KIB458761 KRX458759:KRX458761 LBT458759:LBT458761 LLP458759:LLP458761 LVL458759:LVL458761 MFH458759:MFH458761 MPD458759:MPD458761 MYZ458759:MYZ458761 NIV458759:NIV458761 NSR458759:NSR458761 OCN458759:OCN458761 OMJ458759:OMJ458761 OWF458759:OWF458761 PGB458759:PGB458761 PPX458759:PPX458761 PZT458759:PZT458761 QJP458759:QJP458761 QTL458759:QTL458761 RDH458759:RDH458761 RND458759:RND458761 RWZ458759:RWZ458761 SGV458759:SGV458761 SQR458759:SQR458761 TAN458759:TAN458761 TKJ458759:TKJ458761 TUF458759:TUF458761 UEB458759:UEB458761 UNX458759:UNX458761 UXT458759:UXT458761 VHP458759:VHP458761 VRL458759:VRL458761 WBH458759:WBH458761 WLD458759:WLD458761 WUZ458759:WUZ458761 B524295:B524297 IN524295:IN524297 SJ524295:SJ524297 ACF524295:ACF524297 AMB524295:AMB524297 AVX524295:AVX524297 BFT524295:BFT524297 BPP524295:BPP524297 BZL524295:BZL524297 CJH524295:CJH524297 CTD524295:CTD524297 DCZ524295:DCZ524297 DMV524295:DMV524297 DWR524295:DWR524297 EGN524295:EGN524297 EQJ524295:EQJ524297 FAF524295:FAF524297 FKB524295:FKB524297 FTX524295:FTX524297 GDT524295:GDT524297 GNP524295:GNP524297 GXL524295:GXL524297 HHH524295:HHH524297 HRD524295:HRD524297 IAZ524295:IAZ524297 IKV524295:IKV524297 IUR524295:IUR524297 JEN524295:JEN524297 JOJ524295:JOJ524297 JYF524295:JYF524297 KIB524295:KIB524297 KRX524295:KRX524297 LBT524295:LBT524297 LLP524295:LLP524297 LVL524295:LVL524297 MFH524295:MFH524297 MPD524295:MPD524297 MYZ524295:MYZ524297 NIV524295:NIV524297 NSR524295:NSR524297 OCN524295:OCN524297 OMJ524295:OMJ524297 OWF524295:OWF524297 PGB524295:PGB524297 PPX524295:PPX524297 PZT524295:PZT524297 QJP524295:QJP524297 QTL524295:QTL524297 RDH524295:RDH524297 RND524295:RND524297 RWZ524295:RWZ524297 SGV524295:SGV524297 SQR524295:SQR524297 TAN524295:TAN524297 TKJ524295:TKJ524297 TUF524295:TUF524297 UEB524295:UEB524297 UNX524295:UNX524297 UXT524295:UXT524297 VHP524295:VHP524297 VRL524295:VRL524297 WBH524295:WBH524297 WLD524295:WLD524297 WUZ524295:WUZ524297 B589831:B589833 IN589831:IN589833 SJ589831:SJ589833 ACF589831:ACF589833 AMB589831:AMB589833 AVX589831:AVX589833 BFT589831:BFT589833 BPP589831:BPP589833 BZL589831:BZL589833 CJH589831:CJH589833 CTD589831:CTD589833 DCZ589831:DCZ589833 DMV589831:DMV589833 DWR589831:DWR589833 EGN589831:EGN589833 EQJ589831:EQJ589833 FAF589831:FAF589833 FKB589831:FKB589833 FTX589831:FTX589833 GDT589831:GDT589833 GNP589831:GNP589833 GXL589831:GXL589833 HHH589831:HHH589833 HRD589831:HRD589833 IAZ589831:IAZ589833 IKV589831:IKV589833 IUR589831:IUR589833 JEN589831:JEN589833 JOJ589831:JOJ589833 JYF589831:JYF589833 KIB589831:KIB589833 KRX589831:KRX589833 LBT589831:LBT589833 LLP589831:LLP589833 LVL589831:LVL589833 MFH589831:MFH589833 MPD589831:MPD589833 MYZ589831:MYZ589833 NIV589831:NIV589833 NSR589831:NSR589833 OCN589831:OCN589833 OMJ589831:OMJ589833 OWF589831:OWF589833 PGB589831:PGB589833 PPX589831:PPX589833 PZT589831:PZT589833 QJP589831:QJP589833 QTL589831:QTL589833 RDH589831:RDH589833 RND589831:RND589833 RWZ589831:RWZ589833 SGV589831:SGV589833 SQR589831:SQR589833 TAN589831:TAN589833 TKJ589831:TKJ589833 TUF589831:TUF589833 UEB589831:UEB589833 UNX589831:UNX589833 UXT589831:UXT589833 VHP589831:VHP589833 VRL589831:VRL589833 WBH589831:WBH589833 WLD589831:WLD589833 WUZ589831:WUZ589833 B655367:B655369 IN655367:IN655369 SJ655367:SJ655369 ACF655367:ACF655369 AMB655367:AMB655369 AVX655367:AVX655369 BFT655367:BFT655369 BPP655367:BPP655369 BZL655367:BZL655369 CJH655367:CJH655369 CTD655367:CTD655369 DCZ655367:DCZ655369 DMV655367:DMV655369 DWR655367:DWR655369 EGN655367:EGN655369 EQJ655367:EQJ655369 FAF655367:FAF655369 FKB655367:FKB655369 FTX655367:FTX655369 GDT655367:GDT655369 GNP655367:GNP655369 GXL655367:GXL655369 HHH655367:HHH655369 HRD655367:HRD655369 IAZ655367:IAZ655369 IKV655367:IKV655369 IUR655367:IUR655369 JEN655367:JEN655369 JOJ655367:JOJ655369 JYF655367:JYF655369 KIB655367:KIB655369 KRX655367:KRX655369 LBT655367:LBT655369 LLP655367:LLP655369 LVL655367:LVL655369 MFH655367:MFH655369 MPD655367:MPD655369 MYZ655367:MYZ655369 NIV655367:NIV655369 NSR655367:NSR655369 OCN655367:OCN655369 OMJ655367:OMJ655369 OWF655367:OWF655369 PGB655367:PGB655369 PPX655367:PPX655369 PZT655367:PZT655369 QJP655367:QJP655369 QTL655367:QTL655369 RDH655367:RDH655369 RND655367:RND655369 RWZ655367:RWZ655369 SGV655367:SGV655369 SQR655367:SQR655369 TAN655367:TAN655369 TKJ655367:TKJ655369 TUF655367:TUF655369 UEB655367:UEB655369 UNX655367:UNX655369 UXT655367:UXT655369 VHP655367:VHP655369 VRL655367:VRL655369 WBH655367:WBH655369 WLD655367:WLD655369 WUZ655367:WUZ655369 B720903:B720905 IN720903:IN720905 SJ720903:SJ720905 ACF720903:ACF720905 AMB720903:AMB720905 AVX720903:AVX720905 BFT720903:BFT720905 BPP720903:BPP720905 BZL720903:BZL720905 CJH720903:CJH720905 CTD720903:CTD720905 DCZ720903:DCZ720905 DMV720903:DMV720905 DWR720903:DWR720905 EGN720903:EGN720905 EQJ720903:EQJ720905 FAF720903:FAF720905 FKB720903:FKB720905 FTX720903:FTX720905 GDT720903:GDT720905 GNP720903:GNP720905 GXL720903:GXL720905 HHH720903:HHH720905 HRD720903:HRD720905 IAZ720903:IAZ720905 IKV720903:IKV720905 IUR720903:IUR720905 JEN720903:JEN720905 JOJ720903:JOJ720905 JYF720903:JYF720905 KIB720903:KIB720905 KRX720903:KRX720905 LBT720903:LBT720905 LLP720903:LLP720905 LVL720903:LVL720905 MFH720903:MFH720905 MPD720903:MPD720905 MYZ720903:MYZ720905 NIV720903:NIV720905 NSR720903:NSR720905 OCN720903:OCN720905 OMJ720903:OMJ720905 OWF720903:OWF720905 PGB720903:PGB720905 PPX720903:PPX720905 PZT720903:PZT720905 QJP720903:QJP720905 QTL720903:QTL720905 RDH720903:RDH720905 RND720903:RND720905 RWZ720903:RWZ720905 SGV720903:SGV720905 SQR720903:SQR720905 TAN720903:TAN720905 TKJ720903:TKJ720905 TUF720903:TUF720905 UEB720903:UEB720905 UNX720903:UNX720905 UXT720903:UXT720905 VHP720903:VHP720905 VRL720903:VRL720905 WBH720903:WBH720905 WLD720903:WLD720905 WUZ720903:WUZ720905 B786439:B786441 IN786439:IN786441 SJ786439:SJ786441 ACF786439:ACF786441 AMB786439:AMB786441 AVX786439:AVX786441 BFT786439:BFT786441 BPP786439:BPP786441 BZL786439:BZL786441 CJH786439:CJH786441 CTD786439:CTD786441 DCZ786439:DCZ786441 DMV786439:DMV786441 DWR786439:DWR786441 EGN786439:EGN786441 EQJ786439:EQJ786441 FAF786439:FAF786441 FKB786439:FKB786441 FTX786439:FTX786441 GDT786439:GDT786441 GNP786439:GNP786441 GXL786439:GXL786441 HHH786439:HHH786441 HRD786439:HRD786441 IAZ786439:IAZ786441 IKV786439:IKV786441 IUR786439:IUR786441 JEN786439:JEN786441 JOJ786439:JOJ786441 JYF786439:JYF786441 KIB786439:KIB786441 KRX786439:KRX786441 LBT786439:LBT786441 LLP786439:LLP786441 LVL786439:LVL786441 MFH786439:MFH786441 MPD786439:MPD786441 MYZ786439:MYZ786441 NIV786439:NIV786441 NSR786439:NSR786441 OCN786439:OCN786441 OMJ786439:OMJ786441 OWF786439:OWF786441 PGB786439:PGB786441 PPX786439:PPX786441 PZT786439:PZT786441 QJP786439:QJP786441 QTL786439:QTL786441 RDH786439:RDH786441 RND786439:RND786441 RWZ786439:RWZ786441 SGV786439:SGV786441 SQR786439:SQR786441 TAN786439:TAN786441 TKJ786439:TKJ786441 TUF786439:TUF786441 UEB786439:UEB786441 UNX786439:UNX786441 UXT786439:UXT786441 VHP786439:VHP786441 VRL786439:VRL786441 WBH786439:WBH786441 WLD786439:WLD786441 WUZ786439:WUZ786441 B851975:B851977 IN851975:IN851977 SJ851975:SJ851977 ACF851975:ACF851977 AMB851975:AMB851977 AVX851975:AVX851977 BFT851975:BFT851977 BPP851975:BPP851977 BZL851975:BZL851977 CJH851975:CJH851977 CTD851975:CTD851977 DCZ851975:DCZ851977 DMV851975:DMV851977 DWR851975:DWR851977 EGN851975:EGN851977 EQJ851975:EQJ851977 FAF851975:FAF851977 FKB851975:FKB851977 FTX851975:FTX851977 GDT851975:GDT851977 GNP851975:GNP851977 GXL851975:GXL851977 HHH851975:HHH851977 HRD851975:HRD851977 IAZ851975:IAZ851977 IKV851975:IKV851977 IUR851975:IUR851977 JEN851975:JEN851977 JOJ851975:JOJ851977 JYF851975:JYF851977 KIB851975:KIB851977 KRX851975:KRX851977 LBT851975:LBT851977 LLP851975:LLP851977 LVL851975:LVL851977 MFH851975:MFH851977 MPD851975:MPD851977 MYZ851975:MYZ851977 NIV851975:NIV851977 NSR851975:NSR851977 OCN851975:OCN851977 OMJ851975:OMJ851977 OWF851975:OWF851977 PGB851975:PGB851977 PPX851975:PPX851977 PZT851975:PZT851977 QJP851975:QJP851977 QTL851975:QTL851977 RDH851975:RDH851977 RND851975:RND851977 RWZ851975:RWZ851977 SGV851975:SGV851977 SQR851975:SQR851977 TAN851975:TAN851977 TKJ851975:TKJ851977 TUF851975:TUF851977 UEB851975:UEB851977 UNX851975:UNX851977 UXT851975:UXT851977 VHP851975:VHP851977 VRL851975:VRL851977 WBH851975:WBH851977 WLD851975:WLD851977 WUZ851975:WUZ851977 B917511:B917513 IN917511:IN917513 SJ917511:SJ917513 ACF917511:ACF917513 AMB917511:AMB917513 AVX917511:AVX917513 BFT917511:BFT917513 BPP917511:BPP917513 BZL917511:BZL917513 CJH917511:CJH917513 CTD917511:CTD917513 DCZ917511:DCZ917513 DMV917511:DMV917513 DWR917511:DWR917513 EGN917511:EGN917513 EQJ917511:EQJ917513 FAF917511:FAF917513 FKB917511:FKB917513 FTX917511:FTX917513 GDT917511:GDT917513 GNP917511:GNP917513 GXL917511:GXL917513 HHH917511:HHH917513 HRD917511:HRD917513 IAZ917511:IAZ917513 IKV917511:IKV917513 IUR917511:IUR917513 JEN917511:JEN917513 JOJ917511:JOJ917513 JYF917511:JYF917513 KIB917511:KIB917513 KRX917511:KRX917513 LBT917511:LBT917513 LLP917511:LLP917513 LVL917511:LVL917513 MFH917511:MFH917513 MPD917511:MPD917513 MYZ917511:MYZ917513 NIV917511:NIV917513 NSR917511:NSR917513 OCN917511:OCN917513 OMJ917511:OMJ917513 OWF917511:OWF917513 PGB917511:PGB917513 PPX917511:PPX917513 PZT917511:PZT917513 QJP917511:QJP917513 QTL917511:QTL917513 RDH917511:RDH917513 RND917511:RND917513 RWZ917511:RWZ917513 SGV917511:SGV917513 SQR917511:SQR917513 TAN917511:TAN917513 TKJ917511:TKJ917513 TUF917511:TUF917513 UEB917511:UEB917513 UNX917511:UNX917513 UXT917511:UXT917513 VHP917511:VHP917513 VRL917511:VRL917513 WBH917511:WBH917513 WLD917511:WLD917513 WUZ917511:WUZ917513 B983047:B983049 IN983047:IN983049 SJ983047:SJ983049 ACF983047:ACF983049 AMB983047:AMB983049 AVX983047:AVX983049 BFT983047:BFT983049 BPP983047:BPP983049 BZL983047:BZL983049 CJH983047:CJH983049 CTD983047:CTD983049 DCZ983047:DCZ983049 DMV983047:DMV983049 DWR983047:DWR983049 EGN983047:EGN983049 EQJ983047:EQJ983049 FAF983047:FAF983049 FKB983047:FKB983049 FTX983047:FTX983049 GDT983047:GDT983049 GNP983047:GNP983049 GXL983047:GXL983049 HHH983047:HHH983049 HRD983047:HRD983049 IAZ983047:IAZ983049 IKV983047:IKV983049 IUR983047:IUR983049 JEN983047:JEN983049 JOJ983047:JOJ983049 JYF983047:JYF983049 KIB983047:KIB983049 KRX983047:KRX983049 LBT983047:LBT983049 LLP983047:LLP983049 LVL983047:LVL983049 MFH983047:MFH983049 MPD983047:MPD983049 MYZ983047:MYZ983049 NIV983047:NIV983049 NSR983047:NSR983049 OCN983047:OCN983049 OMJ983047:OMJ983049 OWF983047:OWF983049 PGB983047:PGB983049 PPX983047:PPX983049 PZT983047:PZT983049 QJP983047:QJP983049 QTL983047:QTL983049 RDH983047:RDH983049 RND983047:RND983049 RWZ983047:RWZ983049 SGV983047:SGV983049 SQR983047:SQR983049 TAN983047:TAN983049 TKJ983047:TKJ983049 TUF983047:TUF983049 UEB983047:UEB983049 UNX983047:UNX983049 UXT983047:UXT983049 VHP983047:VHP983049 VRL983047:VRL983049 WBH983047:WBH983049 WLD983047:WLD983049 WUZ983047:WUZ983049 B6:B9"/>
    <dataValidation imeMode="off" allowBlank="1" showInputMessage="1" showErrorMessage="1" sqref="WVA983049:WVC983049 IO8:IQ9 SK8:SM9 ACG8:ACI9 AMC8:AME9 AVY8:AWA9 BFU8:BFW9 BPQ8:BPS9 BZM8:BZO9 CJI8:CJK9 CTE8:CTG9 DDA8:DDC9 DMW8:DMY9 DWS8:DWU9 EGO8:EGQ9 EQK8:EQM9 FAG8:FAI9 FKC8:FKE9 FTY8:FUA9 GDU8:GDW9 GNQ8:GNS9 GXM8:GXO9 HHI8:HHK9 HRE8:HRG9 IBA8:IBC9 IKW8:IKY9 IUS8:IUU9 JEO8:JEQ9 JOK8:JOM9 JYG8:JYI9 KIC8:KIE9 KRY8:KSA9 LBU8:LBW9 LLQ8:LLS9 LVM8:LVO9 MFI8:MFK9 MPE8:MPG9 MZA8:MZC9 NIW8:NIY9 NSS8:NSU9 OCO8:OCQ9 OMK8:OMM9 OWG8:OWI9 PGC8:PGE9 PPY8:PQA9 PZU8:PZW9 QJQ8:QJS9 QTM8:QTO9 RDI8:RDK9 RNE8:RNG9 RXA8:RXC9 SGW8:SGY9 SQS8:SQU9 TAO8:TAQ9 TKK8:TKM9 TUG8:TUI9 UEC8:UEE9 UNY8:UOA9 UXU8:UXW9 VHQ8:VHS9 VRM8:VRO9 WBI8:WBK9 WLE8:WLG9 WVA8:WVC9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C8:E8"/>
    <dataValidation imeMode="hirag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C2:E2"/>
    <dataValidation imeMode="halfKatakana" allowBlank="1" showInputMessage="1" showErrorMessage="1" sqref="C6:E6 IO6:IQ6 SK6:SM6 ACG6:ACI6 AMC6:AME6 AVY6:AWA6 BFU6:BFW6 BPQ6:BPS6 BZM6:BZO6 CJI6:CJK6 CTE6:CTG6 DDA6:DDC6 DMW6:DMY6 DWS6:DWU6 EGO6:EGQ6 EQK6:EQM6 FAG6:FAI6 FKC6:FKE6 FTY6:FUA6 GDU6:GDW6 GNQ6:GNS6 GXM6:GXO6 HHI6:HHK6 HRE6:HRG6 IBA6:IBC6 IKW6:IKY6 IUS6:IUU6 JEO6:JEQ6 JOK6:JOM6 JYG6:JYI6 KIC6:KIE6 KRY6:KSA6 LBU6:LBW6 LLQ6:LLS6 LVM6:LVO6 MFI6:MFK6 MPE6:MPG6 MZA6:MZC6 NIW6:NIY6 NSS6:NSU6 OCO6:OCQ6 OMK6:OMM6 OWG6:OWI6 PGC6:PGE6 PPY6:PQA6 PZU6:PZW6 QJQ6:QJS6 QTM6:QTO6 RDI6:RDK6 RNE6:RNG6 RXA6:RXC6 SGW6:SGY6 SQS6:SQU6 TAO6:TAQ6 TKK6:TKM6 TUG6:TUI6 UEC6:UEE6 UNY6:UOA6 UXU6:UXW6 VHQ6:VHS6 VRM6:VRO6 WBI6:WBK6 WLE6:WLG6 WVA6:WVC6 C65543:E65543 IO65543:IQ65543 SK65543:SM65543 ACG65543:ACI65543 AMC65543:AME65543 AVY65543:AWA65543 BFU65543:BFW65543 BPQ65543:BPS65543 BZM65543:BZO65543 CJI65543:CJK65543 CTE65543:CTG65543 DDA65543:DDC65543 DMW65543:DMY65543 DWS65543:DWU65543 EGO65543:EGQ65543 EQK65543:EQM65543 FAG65543:FAI65543 FKC65543:FKE65543 FTY65543:FUA65543 GDU65543:GDW65543 GNQ65543:GNS65543 GXM65543:GXO65543 HHI65543:HHK65543 HRE65543:HRG65543 IBA65543:IBC65543 IKW65543:IKY65543 IUS65543:IUU65543 JEO65543:JEQ65543 JOK65543:JOM65543 JYG65543:JYI65543 KIC65543:KIE65543 KRY65543:KSA65543 LBU65543:LBW65543 LLQ65543:LLS65543 LVM65543:LVO65543 MFI65543:MFK65543 MPE65543:MPG65543 MZA65543:MZC65543 NIW65543:NIY65543 NSS65543:NSU65543 OCO65543:OCQ65543 OMK65543:OMM65543 OWG65543:OWI65543 PGC65543:PGE65543 PPY65543:PQA65543 PZU65543:PZW65543 QJQ65543:QJS65543 QTM65543:QTO65543 RDI65543:RDK65543 RNE65543:RNG65543 RXA65543:RXC65543 SGW65543:SGY65543 SQS65543:SQU65543 TAO65543:TAQ65543 TKK65543:TKM65543 TUG65543:TUI65543 UEC65543:UEE65543 UNY65543:UOA65543 UXU65543:UXW65543 VHQ65543:VHS65543 VRM65543:VRO65543 WBI65543:WBK65543 WLE65543:WLG65543 WVA65543:WVC65543 C131079:E131079 IO131079:IQ131079 SK131079:SM131079 ACG131079:ACI131079 AMC131079:AME131079 AVY131079:AWA131079 BFU131079:BFW131079 BPQ131079:BPS131079 BZM131079:BZO131079 CJI131079:CJK131079 CTE131079:CTG131079 DDA131079:DDC131079 DMW131079:DMY131079 DWS131079:DWU131079 EGO131079:EGQ131079 EQK131079:EQM131079 FAG131079:FAI131079 FKC131079:FKE131079 FTY131079:FUA131079 GDU131079:GDW131079 GNQ131079:GNS131079 GXM131079:GXO131079 HHI131079:HHK131079 HRE131079:HRG131079 IBA131079:IBC131079 IKW131079:IKY131079 IUS131079:IUU131079 JEO131079:JEQ131079 JOK131079:JOM131079 JYG131079:JYI131079 KIC131079:KIE131079 KRY131079:KSA131079 LBU131079:LBW131079 LLQ131079:LLS131079 LVM131079:LVO131079 MFI131079:MFK131079 MPE131079:MPG131079 MZA131079:MZC131079 NIW131079:NIY131079 NSS131079:NSU131079 OCO131079:OCQ131079 OMK131079:OMM131079 OWG131079:OWI131079 PGC131079:PGE131079 PPY131079:PQA131079 PZU131079:PZW131079 QJQ131079:QJS131079 QTM131079:QTO131079 RDI131079:RDK131079 RNE131079:RNG131079 RXA131079:RXC131079 SGW131079:SGY131079 SQS131079:SQU131079 TAO131079:TAQ131079 TKK131079:TKM131079 TUG131079:TUI131079 UEC131079:UEE131079 UNY131079:UOA131079 UXU131079:UXW131079 VHQ131079:VHS131079 VRM131079:VRO131079 WBI131079:WBK131079 WLE131079:WLG131079 WVA131079:WVC131079 C196615:E196615 IO196615:IQ196615 SK196615:SM196615 ACG196615:ACI196615 AMC196615:AME196615 AVY196615:AWA196615 BFU196615:BFW196615 BPQ196615:BPS196615 BZM196615:BZO196615 CJI196615:CJK196615 CTE196615:CTG196615 DDA196615:DDC196615 DMW196615:DMY196615 DWS196615:DWU196615 EGO196615:EGQ196615 EQK196615:EQM196615 FAG196615:FAI196615 FKC196615:FKE196615 FTY196615:FUA196615 GDU196615:GDW196615 GNQ196615:GNS196615 GXM196615:GXO196615 HHI196615:HHK196615 HRE196615:HRG196615 IBA196615:IBC196615 IKW196615:IKY196615 IUS196615:IUU196615 JEO196615:JEQ196615 JOK196615:JOM196615 JYG196615:JYI196615 KIC196615:KIE196615 KRY196615:KSA196615 LBU196615:LBW196615 LLQ196615:LLS196615 LVM196615:LVO196615 MFI196615:MFK196615 MPE196615:MPG196615 MZA196615:MZC196615 NIW196615:NIY196615 NSS196615:NSU196615 OCO196615:OCQ196615 OMK196615:OMM196615 OWG196615:OWI196615 PGC196615:PGE196615 PPY196615:PQA196615 PZU196615:PZW196615 QJQ196615:QJS196615 QTM196615:QTO196615 RDI196615:RDK196615 RNE196615:RNG196615 RXA196615:RXC196615 SGW196615:SGY196615 SQS196615:SQU196615 TAO196615:TAQ196615 TKK196615:TKM196615 TUG196615:TUI196615 UEC196615:UEE196615 UNY196615:UOA196615 UXU196615:UXW196615 VHQ196615:VHS196615 VRM196615:VRO196615 WBI196615:WBK196615 WLE196615:WLG196615 WVA196615:WVC196615 C262151:E262151 IO262151:IQ262151 SK262151:SM262151 ACG262151:ACI262151 AMC262151:AME262151 AVY262151:AWA262151 BFU262151:BFW262151 BPQ262151:BPS262151 BZM262151:BZO262151 CJI262151:CJK262151 CTE262151:CTG262151 DDA262151:DDC262151 DMW262151:DMY262151 DWS262151:DWU262151 EGO262151:EGQ262151 EQK262151:EQM262151 FAG262151:FAI262151 FKC262151:FKE262151 FTY262151:FUA262151 GDU262151:GDW262151 GNQ262151:GNS262151 GXM262151:GXO262151 HHI262151:HHK262151 HRE262151:HRG262151 IBA262151:IBC262151 IKW262151:IKY262151 IUS262151:IUU262151 JEO262151:JEQ262151 JOK262151:JOM262151 JYG262151:JYI262151 KIC262151:KIE262151 KRY262151:KSA262151 LBU262151:LBW262151 LLQ262151:LLS262151 LVM262151:LVO262151 MFI262151:MFK262151 MPE262151:MPG262151 MZA262151:MZC262151 NIW262151:NIY262151 NSS262151:NSU262151 OCO262151:OCQ262151 OMK262151:OMM262151 OWG262151:OWI262151 PGC262151:PGE262151 PPY262151:PQA262151 PZU262151:PZW262151 QJQ262151:QJS262151 QTM262151:QTO262151 RDI262151:RDK262151 RNE262151:RNG262151 RXA262151:RXC262151 SGW262151:SGY262151 SQS262151:SQU262151 TAO262151:TAQ262151 TKK262151:TKM262151 TUG262151:TUI262151 UEC262151:UEE262151 UNY262151:UOA262151 UXU262151:UXW262151 VHQ262151:VHS262151 VRM262151:VRO262151 WBI262151:WBK262151 WLE262151:WLG262151 WVA262151:WVC262151 C327687:E327687 IO327687:IQ327687 SK327687:SM327687 ACG327687:ACI327687 AMC327687:AME327687 AVY327687:AWA327687 BFU327687:BFW327687 BPQ327687:BPS327687 BZM327687:BZO327687 CJI327687:CJK327687 CTE327687:CTG327687 DDA327687:DDC327687 DMW327687:DMY327687 DWS327687:DWU327687 EGO327687:EGQ327687 EQK327687:EQM327687 FAG327687:FAI327687 FKC327687:FKE327687 FTY327687:FUA327687 GDU327687:GDW327687 GNQ327687:GNS327687 GXM327687:GXO327687 HHI327687:HHK327687 HRE327687:HRG327687 IBA327687:IBC327687 IKW327687:IKY327687 IUS327687:IUU327687 JEO327687:JEQ327687 JOK327687:JOM327687 JYG327687:JYI327687 KIC327687:KIE327687 KRY327687:KSA327687 LBU327687:LBW327687 LLQ327687:LLS327687 LVM327687:LVO327687 MFI327687:MFK327687 MPE327687:MPG327687 MZA327687:MZC327687 NIW327687:NIY327687 NSS327687:NSU327687 OCO327687:OCQ327687 OMK327687:OMM327687 OWG327687:OWI327687 PGC327687:PGE327687 PPY327687:PQA327687 PZU327687:PZW327687 QJQ327687:QJS327687 QTM327687:QTO327687 RDI327687:RDK327687 RNE327687:RNG327687 RXA327687:RXC327687 SGW327687:SGY327687 SQS327687:SQU327687 TAO327687:TAQ327687 TKK327687:TKM327687 TUG327687:TUI327687 UEC327687:UEE327687 UNY327687:UOA327687 UXU327687:UXW327687 VHQ327687:VHS327687 VRM327687:VRO327687 WBI327687:WBK327687 WLE327687:WLG327687 WVA327687:WVC327687 C393223:E393223 IO393223:IQ393223 SK393223:SM393223 ACG393223:ACI393223 AMC393223:AME393223 AVY393223:AWA393223 BFU393223:BFW393223 BPQ393223:BPS393223 BZM393223:BZO393223 CJI393223:CJK393223 CTE393223:CTG393223 DDA393223:DDC393223 DMW393223:DMY393223 DWS393223:DWU393223 EGO393223:EGQ393223 EQK393223:EQM393223 FAG393223:FAI393223 FKC393223:FKE393223 FTY393223:FUA393223 GDU393223:GDW393223 GNQ393223:GNS393223 GXM393223:GXO393223 HHI393223:HHK393223 HRE393223:HRG393223 IBA393223:IBC393223 IKW393223:IKY393223 IUS393223:IUU393223 JEO393223:JEQ393223 JOK393223:JOM393223 JYG393223:JYI393223 KIC393223:KIE393223 KRY393223:KSA393223 LBU393223:LBW393223 LLQ393223:LLS393223 LVM393223:LVO393223 MFI393223:MFK393223 MPE393223:MPG393223 MZA393223:MZC393223 NIW393223:NIY393223 NSS393223:NSU393223 OCO393223:OCQ393223 OMK393223:OMM393223 OWG393223:OWI393223 PGC393223:PGE393223 PPY393223:PQA393223 PZU393223:PZW393223 QJQ393223:QJS393223 QTM393223:QTO393223 RDI393223:RDK393223 RNE393223:RNG393223 RXA393223:RXC393223 SGW393223:SGY393223 SQS393223:SQU393223 TAO393223:TAQ393223 TKK393223:TKM393223 TUG393223:TUI393223 UEC393223:UEE393223 UNY393223:UOA393223 UXU393223:UXW393223 VHQ393223:VHS393223 VRM393223:VRO393223 WBI393223:WBK393223 WLE393223:WLG393223 WVA393223:WVC393223 C458759:E458759 IO458759:IQ458759 SK458759:SM458759 ACG458759:ACI458759 AMC458759:AME458759 AVY458759:AWA458759 BFU458759:BFW458759 BPQ458759:BPS458759 BZM458759:BZO458759 CJI458759:CJK458759 CTE458759:CTG458759 DDA458759:DDC458759 DMW458759:DMY458759 DWS458759:DWU458759 EGO458759:EGQ458759 EQK458759:EQM458759 FAG458759:FAI458759 FKC458759:FKE458759 FTY458759:FUA458759 GDU458759:GDW458759 GNQ458759:GNS458759 GXM458759:GXO458759 HHI458759:HHK458759 HRE458759:HRG458759 IBA458759:IBC458759 IKW458759:IKY458759 IUS458759:IUU458759 JEO458759:JEQ458759 JOK458759:JOM458759 JYG458759:JYI458759 KIC458759:KIE458759 KRY458759:KSA458759 LBU458759:LBW458759 LLQ458759:LLS458759 LVM458759:LVO458759 MFI458759:MFK458759 MPE458759:MPG458759 MZA458759:MZC458759 NIW458759:NIY458759 NSS458759:NSU458759 OCO458759:OCQ458759 OMK458759:OMM458759 OWG458759:OWI458759 PGC458759:PGE458759 PPY458759:PQA458759 PZU458759:PZW458759 QJQ458759:QJS458759 QTM458759:QTO458759 RDI458759:RDK458759 RNE458759:RNG458759 RXA458759:RXC458759 SGW458759:SGY458759 SQS458759:SQU458759 TAO458759:TAQ458759 TKK458759:TKM458759 TUG458759:TUI458759 UEC458759:UEE458759 UNY458759:UOA458759 UXU458759:UXW458759 VHQ458759:VHS458759 VRM458759:VRO458759 WBI458759:WBK458759 WLE458759:WLG458759 WVA458759:WVC458759 C524295:E524295 IO524295:IQ524295 SK524295:SM524295 ACG524295:ACI524295 AMC524295:AME524295 AVY524295:AWA524295 BFU524295:BFW524295 BPQ524295:BPS524295 BZM524295:BZO524295 CJI524295:CJK524295 CTE524295:CTG524295 DDA524295:DDC524295 DMW524295:DMY524295 DWS524295:DWU524295 EGO524295:EGQ524295 EQK524295:EQM524295 FAG524295:FAI524295 FKC524295:FKE524295 FTY524295:FUA524295 GDU524295:GDW524295 GNQ524295:GNS524295 GXM524295:GXO524295 HHI524295:HHK524295 HRE524295:HRG524295 IBA524295:IBC524295 IKW524295:IKY524295 IUS524295:IUU524295 JEO524295:JEQ524295 JOK524295:JOM524295 JYG524295:JYI524295 KIC524295:KIE524295 KRY524295:KSA524295 LBU524295:LBW524295 LLQ524295:LLS524295 LVM524295:LVO524295 MFI524295:MFK524295 MPE524295:MPG524295 MZA524295:MZC524295 NIW524295:NIY524295 NSS524295:NSU524295 OCO524295:OCQ524295 OMK524295:OMM524295 OWG524295:OWI524295 PGC524295:PGE524295 PPY524295:PQA524295 PZU524295:PZW524295 QJQ524295:QJS524295 QTM524295:QTO524295 RDI524295:RDK524295 RNE524295:RNG524295 RXA524295:RXC524295 SGW524295:SGY524295 SQS524295:SQU524295 TAO524295:TAQ524295 TKK524295:TKM524295 TUG524295:TUI524295 UEC524295:UEE524295 UNY524295:UOA524295 UXU524295:UXW524295 VHQ524295:VHS524295 VRM524295:VRO524295 WBI524295:WBK524295 WLE524295:WLG524295 WVA524295:WVC524295 C589831:E589831 IO589831:IQ589831 SK589831:SM589831 ACG589831:ACI589831 AMC589831:AME589831 AVY589831:AWA589831 BFU589831:BFW589831 BPQ589831:BPS589831 BZM589831:BZO589831 CJI589831:CJK589831 CTE589831:CTG589831 DDA589831:DDC589831 DMW589831:DMY589831 DWS589831:DWU589831 EGO589831:EGQ589831 EQK589831:EQM589831 FAG589831:FAI589831 FKC589831:FKE589831 FTY589831:FUA589831 GDU589831:GDW589831 GNQ589831:GNS589831 GXM589831:GXO589831 HHI589831:HHK589831 HRE589831:HRG589831 IBA589831:IBC589831 IKW589831:IKY589831 IUS589831:IUU589831 JEO589831:JEQ589831 JOK589831:JOM589831 JYG589831:JYI589831 KIC589831:KIE589831 KRY589831:KSA589831 LBU589831:LBW589831 LLQ589831:LLS589831 LVM589831:LVO589831 MFI589831:MFK589831 MPE589831:MPG589831 MZA589831:MZC589831 NIW589831:NIY589831 NSS589831:NSU589831 OCO589831:OCQ589831 OMK589831:OMM589831 OWG589831:OWI589831 PGC589831:PGE589831 PPY589831:PQA589831 PZU589831:PZW589831 QJQ589831:QJS589831 QTM589831:QTO589831 RDI589831:RDK589831 RNE589831:RNG589831 RXA589831:RXC589831 SGW589831:SGY589831 SQS589831:SQU589831 TAO589831:TAQ589831 TKK589831:TKM589831 TUG589831:TUI589831 UEC589831:UEE589831 UNY589831:UOA589831 UXU589831:UXW589831 VHQ589831:VHS589831 VRM589831:VRO589831 WBI589831:WBK589831 WLE589831:WLG589831 WVA589831:WVC589831 C655367:E655367 IO655367:IQ655367 SK655367:SM655367 ACG655367:ACI655367 AMC655367:AME655367 AVY655367:AWA655367 BFU655367:BFW655367 BPQ655367:BPS655367 BZM655367:BZO655367 CJI655367:CJK655367 CTE655367:CTG655367 DDA655367:DDC655367 DMW655367:DMY655367 DWS655367:DWU655367 EGO655367:EGQ655367 EQK655367:EQM655367 FAG655367:FAI655367 FKC655367:FKE655367 FTY655367:FUA655367 GDU655367:GDW655367 GNQ655367:GNS655367 GXM655367:GXO655367 HHI655367:HHK655367 HRE655367:HRG655367 IBA655367:IBC655367 IKW655367:IKY655367 IUS655367:IUU655367 JEO655367:JEQ655367 JOK655367:JOM655367 JYG655367:JYI655367 KIC655367:KIE655367 KRY655367:KSA655367 LBU655367:LBW655367 LLQ655367:LLS655367 LVM655367:LVO655367 MFI655367:MFK655367 MPE655367:MPG655367 MZA655367:MZC655367 NIW655367:NIY655367 NSS655367:NSU655367 OCO655367:OCQ655367 OMK655367:OMM655367 OWG655367:OWI655367 PGC655367:PGE655367 PPY655367:PQA655367 PZU655367:PZW655367 QJQ655367:QJS655367 QTM655367:QTO655367 RDI655367:RDK655367 RNE655367:RNG655367 RXA655367:RXC655367 SGW655367:SGY655367 SQS655367:SQU655367 TAO655367:TAQ655367 TKK655367:TKM655367 TUG655367:TUI655367 UEC655367:UEE655367 UNY655367:UOA655367 UXU655367:UXW655367 VHQ655367:VHS655367 VRM655367:VRO655367 WBI655367:WBK655367 WLE655367:WLG655367 WVA655367:WVC655367 C720903:E720903 IO720903:IQ720903 SK720903:SM720903 ACG720903:ACI720903 AMC720903:AME720903 AVY720903:AWA720903 BFU720903:BFW720903 BPQ720903:BPS720903 BZM720903:BZO720903 CJI720903:CJK720903 CTE720903:CTG720903 DDA720903:DDC720903 DMW720903:DMY720903 DWS720903:DWU720903 EGO720903:EGQ720903 EQK720903:EQM720903 FAG720903:FAI720903 FKC720903:FKE720903 FTY720903:FUA720903 GDU720903:GDW720903 GNQ720903:GNS720903 GXM720903:GXO720903 HHI720903:HHK720903 HRE720903:HRG720903 IBA720903:IBC720903 IKW720903:IKY720903 IUS720903:IUU720903 JEO720903:JEQ720903 JOK720903:JOM720903 JYG720903:JYI720903 KIC720903:KIE720903 KRY720903:KSA720903 LBU720903:LBW720903 LLQ720903:LLS720903 LVM720903:LVO720903 MFI720903:MFK720903 MPE720903:MPG720903 MZA720903:MZC720903 NIW720903:NIY720903 NSS720903:NSU720903 OCO720903:OCQ720903 OMK720903:OMM720903 OWG720903:OWI720903 PGC720903:PGE720903 PPY720903:PQA720903 PZU720903:PZW720903 QJQ720903:QJS720903 QTM720903:QTO720903 RDI720903:RDK720903 RNE720903:RNG720903 RXA720903:RXC720903 SGW720903:SGY720903 SQS720903:SQU720903 TAO720903:TAQ720903 TKK720903:TKM720903 TUG720903:TUI720903 UEC720903:UEE720903 UNY720903:UOA720903 UXU720903:UXW720903 VHQ720903:VHS720903 VRM720903:VRO720903 WBI720903:WBK720903 WLE720903:WLG720903 WVA720903:WVC720903 C786439:E786439 IO786439:IQ786439 SK786439:SM786439 ACG786439:ACI786439 AMC786439:AME786439 AVY786439:AWA786439 BFU786439:BFW786439 BPQ786439:BPS786439 BZM786439:BZO786439 CJI786439:CJK786439 CTE786439:CTG786439 DDA786439:DDC786439 DMW786439:DMY786439 DWS786439:DWU786439 EGO786439:EGQ786439 EQK786439:EQM786439 FAG786439:FAI786439 FKC786439:FKE786439 FTY786439:FUA786439 GDU786439:GDW786439 GNQ786439:GNS786439 GXM786439:GXO786439 HHI786439:HHK786439 HRE786439:HRG786439 IBA786439:IBC786439 IKW786439:IKY786439 IUS786439:IUU786439 JEO786439:JEQ786439 JOK786439:JOM786439 JYG786439:JYI786439 KIC786439:KIE786439 KRY786439:KSA786439 LBU786439:LBW786439 LLQ786439:LLS786439 LVM786439:LVO786439 MFI786439:MFK786439 MPE786439:MPG786439 MZA786439:MZC786439 NIW786439:NIY786439 NSS786439:NSU786439 OCO786439:OCQ786439 OMK786439:OMM786439 OWG786439:OWI786439 PGC786439:PGE786439 PPY786439:PQA786439 PZU786439:PZW786439 QJQ786439:QJS786439 QTM786439:QTO786439 RDI786439:RDK786439 RNE786439:RNG786439 RXA786439:RXC786439 SGW786439:SGY786439 SQS786439:SQU786439 TAO786439:TAQ786439 TKK786439:TKM786439 TUG786439:TUI786439 UEC786439:UEE786439 UNY786439:UOA786439 UXU786439:UXW786439 VHQ786439:VHS786439 VRM786439:VRO786439 WBI786439:WBK786439 WLE786439:WLG786439 WVA786439:WVC786439 C851975:E851975 IO851975:IQ851975 SK851975:SM851975 ACG851975:ACI851975 AMC851975:AME851975 AVY851975:AWA851975 BFU851975:BFW851975 BPQ851975:BPS851975 BZM851975:BZO851975 CJI851975:CJK851975 CTE851975:CTG851975 DDA851975:DDC851975 DMW851975:DMY851975 DWS851975:DWU851975 EGO851975:EGQ851975 EQK851975:EQM851975 FAG851975:FAI851975 FKC851975:FKE851975 FTY851975:FUA851975 GDU851975:GDW851975 GNQ851975:GNS851975 GXM851975:GXO851975 HHI851975:HHK851975 HRE851975:HRG851975 IBA851975:IBC851975 IKW851975:IKY851975 IUS851975:IUU851975 JEO851975:JEQ851975 JOK851975:JOM851975 JYG851975:JYI851975 KIC851975:KIE851975 KRY851975:KSA851975 LBU851975:LBW851975 LLQ851975:LLS851975 LVM851975:LVO851975 MFI851975:MFK851975 MPE851975:MPG851975 MZA851975:MZC851975 NIW851975:NIY851975 NSS851975:NSU851975 OCO851975:OCQ851975 OMK851975:OMM851975 OWG851975:OWI851975 PGC851975:PGE851975 PPY851975:PQA851975 PZU851975:PZW851975 QJQ851975:QJS851975 QTM851975:QTO851975 RDI851975:RDK851975 RNE851975:RNG851975 RXA851975:RXC851975 SGW851975:SGY851975 SQS851975:SQU851975 TAO851975:TAQ851975 TKK851975:TKM851975 TUG851975:TUI851975 UEC851975:UEE851975 UNY851975:UOA851975 UXU851975:UXW851975 VHQ851975:VHS851975 VRM851975:VRO851975 WBI851975:WBK851975 WLE851975:WLG851975 WVA851975:WVC851975 C917511:E917511 IO917511:IQ917511 SK917511:SM917511 ACG917511:ACI917511 AMC917511:AME917511 AVY917511:AWA917511 BFU917511:BFW917511 BPQ917511:BPS917511 BZM917511:BZO917511 CJI917511:CJK917511 CTE917511:CTG917511 DDA917511:DDC917511 DMW917511:DMY917511 DWS917511:DWU917511 EGO917511:EGQ917511 EQK917511:EQM917511 FAG917511:FAI917511 FKC917511:FKE917511 FTY917511:FUA917511 GDU917511:GDW917511 GNQ917511:GNS917511 GXM917511:GXO917511 HHI917511:HHK917511 HRE917511:HRG917511 IBA917511:IBC917511 IKW917511:IKY917511 IUS917511:IUU917511 JEO917511:JEQ917511 JOK917511:JOM917511 JYG917511:JYI917511 KIC917511:KIE917511 KRY917511:KSA917511 LBU917511:LBW917511 LLQ917511:LLS917511 LVM917511:LVO917511 MFI917511:MFK917511 MPE917511:MPG917511 MZA917511:MZC917511 NIW917511:NIY917511 NSS917511:NSU917511 OCO917511:OCQ917511 OMK917511:OMM917511 OWG917511:OWI917511 PGC917511:PGE917511 PPY917511:PQA917511 PZU917511:PZW917511 QJQ917511:QJS917511 QTM917511:QTO917511 RDI917511:RDK917511 RNE917511:RNG917511 RXA917511:RXC917511 SGW917511:SGY917511 SQS917511:SQU917511 TAO917511:TAQ917511 TKK917511:TKM917511 TUG917511:TUI917511 UEC917511:UEE917511 UNY917511:UOA917511 UXU917511:UXW917511 VHQ917511:VHS917511 VRM917511:VRO917511 WBI917511:WBK917511 WLE917511:WLG917511 WVA917511:WVC917511 C983047:E983047 IO983047:IQ983047 SK983047:SM983047 ACG983047:ACI983047 AMC983047:AME983047 AVY983047:AWA983047 BFU983047:BFW983047 BPQ983047:BPS983047 BZM983047:BZO983047 CJI983047:CJK983047 CTE983047:CTG983047 DDA983047:DDC983047 DMW983047:DMY983047 DWS983047:DWU983047 EGO983047:EGQ983047 EQK983047:EQM983047 FAG983047:FAI983047 FKC983047:FKE983047 FTY983047:FUA983047 GDU983047:GDW983047 GNQ983047:GNS983047 GXM983047:GXO983047 HHI983047:HHK983047 HRE983047:HRG983047 IBA983047:IBC983047 IKW983047:IKY983047 IUS983047:IUU983047 JEO983047:JEQ983047 JOK983047:JOM983047 JYG983047:JYI983047 KIC983047:KIE983047 KRY983047:KSA983047 LBU983047:LBW983047 LLQ983047:LLS983047 LVM983047:LVO983047 MFI983047:MFK983047 MPE983047:MPG983047 MZA983047:MZC983047 NIW983047:NIY983047 NSS983047:NSU983047 OCO983047:OCQ983047 OMK983047:OMM983047 OWG983047:OWI983047 PGC983047:PGE983047 PPY983047:PQA983047 PZU983047:PZW983047 QJQ983047:QJS983047 QTM983047:QTO983047 RDI983047:RDK983047 RNE983047:RNG983047 RXA983047:RXC983047 SGW983047:SGY983047 SQS983047:SQU983047 TAO983047:TAQ983047 TKK983047:TKM983047 TUG983047:TUI983047 UEC983047:UEE983047 UNY983047:UOA983047 UXU983047:UXW983047 VHQ983047:VHS983047 VRM983047:VRO983047 WBI983047:WBK983047 WLE983047:WLG983047 WVA983047:WVC983047"/>
    <dataValidation type="list" imeMode="hiragana" allowBlank="1" showInputMessage="1" showErrorMessage="1" sqref="C3:E3">
      <formula1>$N$3:$N$19</formula1>
    </dataValidation>
    <dataValidation type="custom" imeMode="off" allowBlank="1" showInputMessage="1" showErrorMessage="1" errorTitle="エラー" error="半角大文字で入力してください" sqref="C9:E9">
      <formula1>EXACT(UPPER(C9),C9)</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sheetPr>
  <dimension ref="A1:BF105"/>
  <sheetViews>
    <sheetView workbookViewId="0">
      <selection activeCell="R12" sqref="R12:S22"/>
    </sheetView>
  </sheetViews>
  <sheetFormatPr defaultColWidth="9" defaultRowHeight="13.5"/>
  <cols>
    <col min="1" max="1" width="4.5" style="1" bestFit="1" customWidth="1"/>
    <col min="2" max="2" width="4.5" style="1" customWidth="1"/>
    <col min="3" max="3" width="8.625" style="1" customWidth="1"/>
    <col min="4" max="5" width="17.5" style="1" customWidth="1"/>
    <col min="6" max="6" width="12.5" style="1" customWidth="1"/>
    <col min="7" max="8" width="5.5" style="1" bestFit="1" customWidth="1"/>
    <col min="9" max="9" width="4.5" style="1" hidden="1" customWidth="1"/>
    <col min="10" max="11" width="25.625" style="1" customWidth="1"/>
    <col min="12" max="12" width="4.5" style="1" hidden="1" customWidth="1"/>
    <col min="13" max="13" width="12.75" style="1" hidden="1" customWidth="1"/>
    <col min="14" max="14" width="9.5" style="1" hidden="1" customWidth="1"/>
    <col min="15" max="15" width="4.5" style="1" hidden="1" customWidth="1"/>
    <col min="16" max="16" width="12.75" style="1" hidden="1" customWidth="1"/>
    <col min="17" max="17" width="9.5" style="1" customWidth="1"/>
    <col min="18" max="18" width="3.5" style="1" hidden="1" customWidth="1"/>
    <col min="19" max="19" width="9" style="1"/>
    <col min="20" max="20" width="3.5" style="1" hidden="1" customWidth="1"/>
    <col min="21" max="21" width="0" style="1" hidden="1" customWidth="1"/>
    <col min="22" max="23" width="9" style="1"/>
    <col min="24" max="24" width="9" style="1" hidden="1" customWidth="1"/>
    <col min="25" max="25" width="13.875" style="2" hidden="1" customWidth="1"/>
    <col min="26" max="26" width="13.875" style="1" hidden="1" customWidth="1"/>
    <col min="27" max="27" width="9" style="1" hidden="1" customWidth="1"/>
    <col min="28" max="28" width="6.5" style="1" hidden="1" customWidth="1"/>
    <col min="29" max="30" width="16.125" style="1" hidden="1" customWidth="1"/>
    <col min="31" max="32" width="5.5" style="1" hidden="1" customWidth="1"/>
    <col min="33" max="33" width="9.5" style="5" hidden="1" customWidth="1"/>
    <col min="34" max="34" width="6.5" style="1" hidden="1" customWidth="1"/>
    <col min="35" max="36" width="16.125" style="1" hidden="1" customWidth="1"/>
    <col min="37" max="38" width="5.5" style="1" hidden="1" customWidth="1"/>
    <col min="39" max="39" width="10.5" style="1" hidden="1" customWidth="1"/>
    <col min="40" max="58" width="9" style="1" hidden="1" customWidth="1"/>
    <col min="59" max="64" width="9" style="1" customWidth="1"/>
    <col min="65" max="16384" width="9" style="1"/>
  </cols>
  <sheetData>
    <row r="1" spans="1:47" ht="17.25">
      <c r="A1" s="7" t="s">
        <v>234</v>
      </c>
      <c r="B1" s="7"/>
      <c r="C1" s="7"/>
      <c r="E1" s="153" t="str">
        <f>IF(①団体情報入力!D5="","",①団体情報入力!D5)</f>
        <v/>
      </c>
    </row>
    <row r="2" spans="1:47" ht="32.25">
      <c r="A2" s="3"/>
      <c r="B2" s="3"/>
      <c r="C2" s="202" t="s">
        <v>238</v>
      </c>
      <c r="D2" s="20"/>
      <c r="E2" s="20"/>
      <c r="F2" s="20"/>
      <c r="G2" s="20"/>
      <c r="H2" s="20"/>
      <c r="I2" s="20"/>
      <c r="J2" s="20"/>
      <c r="K2" s="20"/>
      <c r="L2" s="20"/>
      <c r="M2" s="20"/>
      <c r="N2" s="81"/>
      <c r="O2" s="81"/>
    </row>
    <row r="3" spans="1:47" ht="14.25" thickBot="1">
      <c r="A3" s="3"/>
      <c r="B3" s="3"/>
      <c r="C3" s="91" t="s">
        <v>143</v>
      </c>
      <c r="D3" s="20"/>
      <c r="E3" s="20"/>
      <c r="F3" s="20"/>
      <c r="G3" s="20"/>
      <c r="H3" s="20"/>
      <c r="I3" s="20"/>
      <c r="J3" s="20"/>
      <c r="K3" s="20"/>
      <c r="L3" s="20"/>
      <c r="M3" s="20"/>
      <c r="N3" s="81"/>
      <c r="O3" s="81"/>
      <c r="Q3" s="355" t="s">
        <v>135</v>
      </c>
      <c r="R3" s="355"/>
      <c r="S3" s="355"/>
      <c r="T3" s="355"/>
      <c r="U3" s="355"/>
    </row>
    <row r="4" spans="1:47">
      <c r="A4" s="3"/>
      <c r="B4" s="3"/>
      <c r="C4" s="91" t="s">
        <v>144</v>
      </c>
      <c r="D4" s="20"/>
      <c r="E4" s="20"/>
      <c r="F4" s="20"/>
      <c r="G4" s="20"/>
      <c r="H4" s="20"/>
      <c r="I4" s="20"/>
      <c r="J4" s="20"/>
      <c r="K4" s="20"/>
      <c r="L4" s="20"/>
      <c r="M4" s="20"/>
      <c r="N4" s="81"/>
      <c r="O4" s="81"/>
      <c r="P4" s="81"/>
      <c r="Q4" s="357"/>
      <c r="R4" s="349" t="s">
        <v>136</v>
      </c>
      <c r="S4" s="350"/>
      <c r="T4" s="356" t="s">
        <v>137</v>
      </c>
      <c r="U4" s="350"/>
    </row>
    <row r="5" spans="1:47">
      <c r="A5" s="3"/>
      <c r="B5" s="3"/>
      <c r="C5" s="91" t="s">
        <v>264</v>
      </c>
      <c r="D5" s="20"/>
      <c r="E5" s="20"/>
      <c r="F5" s="20"/>
      <c r="G5" s="20"/>
      <c r="H5" s="20"/>
      <c r="I5" s="20"/>
      <c r="J5" s="20"/>
      <c r="K5" s="20"/>
      <c r="L5" s="20"/>
      <c r="M5" s="20"/>
      <c r="N5" s="81"/>
      <c r="O5" s="81"/>
      <c r="P5" s="81"/>
      <c r="Q5" s="358"/>
      <c r="R5" s="29" t="s">
        <v>222</v>
      </c>
      <c r="S5" s="252" t="s">
        <v>226</v>
      </c>
      <c r="T5" s="234" t="s">
        <v>222</v>
      </c>
      <c r="U5" s="180" t="s">
        <v>226</v>
      </c>
    </row>
    <row r="6" spans="1:47">
      <c r="A6" s="3"/>
      <c r="B6" s="3"/>
      <c r="C6" s="37" t="s">
        <v>119</v>
      </c>
      <c r="D6" s="20"/>
      <c r="E6" s="20"/>
      <c r="F6" s="20"/>
      <c r="G6" s="20"/>
      <c r="H6" s="20"/>
      <c r="I6" s="20"/>
      <c r="J6" s="20"/>
      <c r="K6" s="20"/>
      <c r="L6" s="20"/>
      <c r="M6" s="20"/>
      <c r="N6" s="81"/>
      <c r="O6" s="81"/>
      <c r="Q6" s="177" t="s">
        <v>138</v>
      </c>
      <c r="R6" s="181"/>
      <c r="S6" s="253"/>
      <c r="T6" s="178"/>
      <c r="U6" s="179"/>
    </row>
    <row r="7" spans="1:47" ht="14.25" thickBot="1">
      <c r="A7" s="3"/>
      <c r="B7" s="3"/>
      <c r="C7" s="37" t="s">
        <v>132</v>
      </c>
      <c r="D7" s="20"/>
      <c r="E7" s="20"/>
      <c r="F7" s="20"/>
      <c r="G7" s="20"/>
      <c r="H7" s="20"/>
      <c r="I7" s="20"/>
      <c r="J7" s="20"/>
      <c r="K7" s="20"/>
      <c r="L7" s="20"/>
      <c r="M7" s="20"/>
      <c r="N7" s="81"/>
      <c r="O7" s="81"/>
      <c r="Q7" s="93" t="s">
        <v>139</v>
      </c>
      <c r="R7" s="182"/>
      <c r="S7" s="254"/>
      <c r="T7" s="176"/>
      <c r="U7" s="136"/>
    </row>
    <row r="8" spans="1:47" ht="14.25" thickBot="1"/>
    <row r="9" spans="1:47" ht="36.75" customHeight="1">
      <c r="A9" s="21"/>
      <c r="B9" s="353" t="s">
        <v>231</v>
      </c>
      <c r="C9" s="354"/>
      <c r="D9" s="27" t="s">
        <v>111</v>
      </c>
      <c r="E9" s="27" t="s">
        <v>112</v>
      </c>
      <c r="F9" s="146"/>
      <c r="G9" s="22" t="s">
        <v>38</v>
      </c>
      <c r="H9" s="24" t="s">
        <v>39</v>
      </c>
      <c r="I9" s="21" t="s">
        <v>223</v>
      </c>
      <c r="J9" s="165" t="s">
        <v>41</v>
      </c>
      <c r="K9" s="24" t="s">
        <v>42</v>
      </c>
      <c r="L9" s="21" t="s">
        <v>224</v>
      </c>
      <c r="M9" s="165" t="s">
        <v>43</v>
      </c>
      <c r="N9" s="24" t="s">
        <v>44</v>
      </c>
      <c r="O9" s="21" t="s">
        <v>225</v>
      </c>
      <c r="P9" s="175" t="s">
        <v>45</v>
      </c>
      <c r="Q9" s="245"/>
      <c r="R9" s="349" t="s">
        <v>48</v>
      </c>
      <c r="S9" s="350"/>
      <c r="T9" s="349" t="s">
        <v>49</v>
      </c>
      <c r="U9" s="350"/>
    </row>
    <row r="10" spans="1:47" ht="14.25" thickBot="1">
      <c r="A10" s="28" t="s">
        <v>46</v>
      </c>
      <c r="B10" s="166" t="s">
        <v>262</v>
      </c>
      <c r="C10" s="166">
        <v>1234</v>
      </c>
      <c r="D10" s="17" t="s">
        <v>47</v>
      </c>
      <c r="E10" s="17" t="s">
        <v>101</v>
      </c>
      <c r="F10" s="147"/>
      <c r="G10" s="17" t="s">
        <v>2</v>
      </c>
      <c r="H10" s="26">
        <v>2</v>
      </c>
      <c r="I10" s="25"/>
      <c r="J10" s="173" t="s">
        <v>86</v>
      </c>
      <c r="K10" s="26">
        <v>12.53</v>
      </c>
      <c r="L10" s="25"/>
      <c r="M10" s="173" t="s">
        <v>87</v>
      </c>
      <c r="N10" s="26" t="s">
        <v>72</v>
      </c>
      <c r="O10" s="25"/>
      <c r="P10" s="173" t="s">
        <v>88</v>
      </c>
      <c r="Q10" s="246"/>
      <c r="R10" s="351" t="s">
        <v>56</v>
      </c>
      <c r="S10" s="352"/>
      <c r="T10" s="351" t="s">
        <v>85</v>
      </c>
      <c r="U10" s="352"/>
      <c r="AB10" s="5" t="s">
        <v>69</v>
      </c>
      <c r="AC10" s="5" t="s">
        <v>50</v>
      </c>
      <c r="AD10" s="5" t="s">
        <v>102</v>
      </c>
      <c r="AE10" s="5" t="s">
        <v>38</v>
      </c>
      <c r="AF10" s="5" t="s">
        <v>1</v>
      </c>
      <c r="AG10" s="8" t="s">
        <v>133</v>
      </c>
      <c r="AH10" s="5" t="s">
        <v>69</v>
      </c>
      <c r="AI10" s="5" t="s">
        <v>50</v>
      </c>
      <c r="AJ10" s="5" t="s">
        <v>102</v>
      </c>
      <c r="AK10" s="5" t="s">
        <v>38</v>
      </c>
      <c r="AL10" s="5" t="s">
        <v>1</v>
      </c>
      <c r="AM10" s="5" t="s">
        <v>133</v>
      </c>
      <c r="AN10" s="1" t="s">
        <v>134</v>
      </c>
      <c r="AO10" s="1">
        <f>COUNT(AO11:AO100)</f>
        <v>0</v>
      </c>
      <c r="AP10" s="1" t="s">
        <v>140</v>
      </c>
      <c r="AQ10" s="1">
        <f>COUNT(AQ11:AQ100)</f>
        <v>0</v>
      </c>
      <c r="AR10" s="1" t="s">
        <v>141</v>
      </c>
      <c r="AS10" s="1">
        <f>COUNT(AS11:AS100)</f>
        <v>0</v>
      </c>
      <c r="AT10" s="1" t="s">
        <v>142</v>
      </c>
      <c r="AU10" s="1">
        <f>COUNT(AU11:AU100)</f>
        <v>0</v>
      </c>
    </row>
    <row r="11" spans="1:47">
      <c r="A11" s="29">
        <v>1</v>
      </c>
      <c r="B11" s="231" t="str">
        <f>IF(①団体情報入力!C9="","",IF(C11="","",①団体情報入力!C9))</f>
        <v/>
      </c>
      <c r="C11" s="208"/>
      <c r="D11" s="53"/>
      <c r="E11" s="53"/>
      <c r="F11" s="171"/>
      <c r="G11" s="53"/>
      <c r="H11" s="54"/>
      <c r="I11" s="55"/>
      <c r="J11" s="174"/>
      <c r="K11" s="135"/>
      <c r="L11" s="55"/>
      <c r="M11" s="174"/>
      <c r="N11" s="135"/>
      <c r="O11" s="55"/>
      <c r="P11" s="174"/>
      <c r="Q11" s="247"/>
      <c r="R11" s="345"/>
      <c r="S11" s="346"/>
      <c r="T11" s="345"/>
      <c r="U11" s="346"/>
      <c r="Y11" s="57"/>
      <c r="Z11" s="58"/>
      <c r="AB11" s="5" t="str">
        <f t="shared" ref="AB11:AB42" si="0">IF(G11="男",C11,"")</f>
        <v/>
      </c>
      <c r="AC11" s="5" t="str">
        <f t="shared" ref="AC11:AC42" si="1">IF(G11="男",D11,"")</f>
        <v/>
      </c>
      <c r="AD11" s="5" t="str">
        <f t="shared" ref="AD11:AD42" si="2">IF(G11="男",E11,"")</f>
        <v/>
      </c>
      <c r="AE11" s="5" t="str">
        <f t="shared" ref="AE11:AE42" si="3">IF(G11="男",G11,"")</f>
        <v/>
      </c>
      <c r="AF11" s="5" t="str">
        <f t="shared" ref="AF11:AF42" si="4">IF(G11="男",IF(H11="","",H11),"")</f>
        <v/>
      </c>
      <c r="AG11" s="8" t="str">
        <f>IF(G11="男",data_kyogisha!A2,"")</f>
        <v/>
      </c>
      <c r="AH11" s="5" t="str">
        <f t="shared" ref="AH11:AH42" si="5">IF(G11="女",C11,"")</f>
        <v/>
      </c>
      <c r="AI11" s="5" t="str">
        <f t="shared" ref="AI11:AI42" si="6">IF(G11="女",D11,"")</f>
        <v/>
      </c>
      <c r="AJ11" s="5" t="str">
        <f t="shared" ref="AJ11:AJ42" si="7">IF(G11="女",E11,"")</f>
        <v/>
      </c>
      <c r="AK11" s="5" t="str">
        <f t="shared" ref="AK11:AK42" si="8">IF(G11="女",G11,"")</f>
        <v/>
      </c>
      <c r="AL11" s="5" t="str">
        <f t="shared" ref="AL11:AL42" si="9">IF(G11="女",IF(H11="","",H11),"")</f>
        <v/>
      </c>
      <c r="AM11" s="1" t="str">
        <f>IF(G11="女",data_kyogisha!A2,"")</f>
        <v/>
      </c>
      <c r="AN11" s="1">
        <f>IF(AND(G11="男",R11="○"),1,0)</f>
        <v>0</v>
      </c>
      <c r="AO11" s="1" t="str">
        <f>IF(AND($G11="男",$R11="○"),$C11,"")</f>
        <v/>
      </c>
      <c r="AP11" s="1">
        <f>IF(AND(G11="男",T11="○"),1,0)</f>
        <v>0</v>
      </c>
      <c r="AQ11" s="1" t="str">
        <f>IF(AND($G11="男",$T11="○"),$C11,"")</f>
        <v/>
      </c>
      <c r="AR11" s="1">
        <f>IF(AND(G11="女",R11="○"),1,0)</f>
        <v>0</v>
      </c>
      <c r="AS11" s="1" t="str">
        <f t="shared" ref="AS11:AS42" si="10">IF(AND($G11="女",$R11="○"),$C11,"")</f>
        <v/>
      </c>
      <c r="AT11" s="1">
        <f>IF(AND(G11="女",T11="○"),1,0)</f>
        <v>0</v>
      </c>
      <c r="AU11" s="1" t="str">
        <f t="shared" ref="AU11:AU42" si="11">IF(AND($G11="女",$T11="○"),$C11,"")</f>
        <v/>
      </c>
    </row>
    <row r="12" spans="1:47">
      <c r="A12" s="29">
        <v>2</v>
      </c>
      <c r="B12" s="231" t="str">
        <f>IF(①団体情報入力!C10="","",IF(C12="","",①団体情報入力!C10))</f>
        <v/>
      </c>
      <c r="C12" s="170"/>
      <c r="D12" s="53"/>
      <c r="E12" s="53"/>
      <c r="F12" s="171"/>
      <c r="G12" s="53"/>
      <c r="H12" s="54"/>
      <c r="I12" s="55"/>
      <c r="J12" s="174"/>
      <c r="K12" s="135"/>
      <c r="L12" s="55"/>
      <c r="M12" s="174"/>
      <c r="N12" s="135"/>
      <c r="O12" s="55"/>
      <c r="P12" s="174"/>
      <c r="Q12" s="247"/>
      <c r="R12" s="345"/>
      <c r="S12" s="346"/>
      <c r="T12" s="345"/>
      <c r="U12" s="346"/>
      <c r="X12" s="1" t="s">
        <v>55</v>
      </c>
      <c r="Y12" s="59" t="str">
        <f>IF(種目情報!A4="","",種目情報!A4)</f>
        <v>男60m</v>
      </c>
      <c r="Z12" s="60" t="str">
        <f>IF(種目情報!E4="","",種目情報!E4)</f>
        <v>女60m</v>
      </c>
      <c r="AA12" s="1" t="s">
        <v>56</v>
      </c>
      <c r="AB12" s="5" t="str">
        <f t="shared" si="0"/>
        <v/>
      </c>
      <c r="AC12" s="5" t="str">
        <f t="shared" si="1"/>
        <v/>
      </c>
      <c r="AD12" s="5" t="str">
        <f t="shared" si="2"/>
        <v/>
      </c>
      <c r="AE12" s="5" t="str">
        <f t="shared" si="3"/>
        <v/>
      </c>
      <c r="AF12" s="5" t="str">
        <f t="shared" si="4"/>
        <v/>
      </c>
      <c r="AG12" s="8" t="str">
        <f>IF(G12="男",data_kyogisha!A3,"")</f>
        <v/>
      </c>
      <c r="AH12" s="5" t="str">
        <f t="shared" si="5"/>
        <v/>
      </c>
      <c r="AI12" s="5" t="str">
        <f t="shared" si="6"/>
        <v/>
      </c>
      <c r="AJ12" s="5" t="str">
        <f t="shared" si="7"/>
        <v/>
      </c>
      <c r="AK12" s="5" t="str">
        <f t="shared" si="8"/>
        <v/>
      </c>
      <c r="AL12" s="5" t="str">
        <f t="shared" si="9"/>
        <v/>
      </c>
      <c r="AM12" s="1" t="str">
        <f>IF(G12="女",data_kyogisha!A3,"")</f>
        <v/>
      </c>
      <c r="AN12" s="1">
        <f t="shared" ref="AN12:AN43" si="12">IF(AND(G12="男",R12="○"),AN11+1,AN11)</f>
        <v>0</v>
      </c>
      <c r="AO12" s="1" t="str">
        <f t="shared" ref="AO12:AO43" si="13">IF(AND(G12="男",R12="○"),C12,"")</f>
        <v/>
      </c>
      <c r="AP12" s="1">
        <f t="shared" ref="AP12:AP43" si="14">IF(AND(G12="男",T12="○"),AP11+1,AP11)</f>
        <v>0</v>
      </c>
      <c r="AQ12" s="1" t="str">
        <f t="shared" ref="AQ12:AQ43" si="15">IF(AND(G12="男",T12="○"),C12,"")</f>
        <v/>
      </c>
      <c r="AR12" s="1">
        <f t="shared" ref="AR12:AR43" si="16">IF(AND(G12="女",R12="○"),AR11+1,AR11)</f>
        <v>0</v>
      </c>
      <c r="AS12" s="1" t="str">
        <f t="shared" si="10"/>
        <v/>
      </c>
      <c r="AT12" s="1">
        <f t="shared" ref="AT12:AT43" si="17">IF(AND(G12="女",T12="○"),AT11+1,AT11)</f>
        <v>0</v>
      </c>
      <c r="AU12" s="1" t="str">
        <f t="shared" si="11"/>
        <v/>
      </c>
    </row>
    <row r="13" spans="1:47">
      <c r="A13" s="29">
        <v>3</v>
      </c>
      <c r="B13" s="231" t="str">
        <f>IF(①団体情報入力!C11="","",IF(C13="","",①団体情報入力!C11))</f>
        <v/>
      </c>
      <c r="C13" s="170"/>
      <c r="D13" s="53"/>
      <c r="E13" s="53"/>
      <c r="F13" s="171"/>
      <c r="G13" s="53"/>
      <c r="H13" s="54"/>
      <c r="I13" s="55"/>
      <c r="J13" s="174"/>
      <c r="K13" s="135"/>
      <c r="L13" s="55"/>
      <c r="M13" s="174"/>
      <c r="N13" s="135"/>
      <c r="O13" s="55"/>
      <c r="P13" s="174"/>
      <c r="Q13" s="247"/>
      <c r="R13" s="345"/>
      <c r="S13" s="346"/>
      <c r="T13" s="345"/>
      <c r="U13" s="346"/>
      <c r="X13" s="1" t="s">
        <v>54</v>
      </c>
      <c r="Y13" s="59" t="str">
        <f>IF(種目情報!A5="","",種目情報!A5)</f>
        <v>男300m</v>
      </c>
      <c r="Z13" s="60" t="str">
        <f>IF(種目情報!E5="","",種目情報!E5)</f>
        <v>女300m</v>
      </c>
      <c r="AB13" s="5" t="str">
        <f t="shared" si="0"/>
        <v/>
      </c>
      <c r="AC13" s="5" t="str">
        <f t="shared" si="1"/>
        <v/>
      </c>
      <c r="AD13" s="5" t="str">
        <f t="shared" si="2"/>
        <v/>
      </c>
      <c r="AE13" s="5" t="str">
        <f t="shared" si="3"/>
        <v/>
      </c>
      <c r="AF13" s="5" t="str">
        <f t="shared" si="4"/>
        <v/>
      </c>
      <c r="AG13" s="8" t="str">
        <f>IF(G13="男",data_kyogisha!A4,"")</f>
        <v/>
      </c>
      <c r="AH13" s="5" t="str">
        <f t="shared" si="5"/>
        <v/>
      </c>
      <c r="AI13" s="5" t="str">
        <f t="shared" si="6"/>
        <v/>
      </c>
      <c r="AJ13" s="5" t="str">
        <f t="shared" si="7"/>
        <v/>
      </c>
      <c r="AK13" s="5" t="str">
        <f t="shared" si="8"/>
        <v/>
      </c>
      <c r="AL13" s="5" t="str">
        <f t="shared" si="9"/>
        <v/>
      </c>
      <c r="AM13" s="1" t="str">
        <f>IF(G13="女",data_kyogisha!A4,"")</f>
        <v/>
      </c>
      <c r="AN13" s="1">
        <f t="shared" si="12"/>
        <v>0</v>
      </c>
      <c r="AO13" s="1" t="str">
        <f t="shared" si="13"/>
        <v/>
      </c>
      <c r="AP13" s="1">
        <f t="shared" si="14"/>
        <v>0</v>
      </c>
      <c r="AQ13" s="1" t="str">
        <f t="shared" si="15"/>
        <v/>
      </c>
      <c r="AR13" s="1">
        <f t="shared" si="16"/>
        <v>0</v>
      </c>
      <c r="AS13" s="1" t="str">
        <f t="shared" si="10"/>
        <v/>
      </c>
      <c r="AT13" s="1">
        <f t="shared" si="17"/>
        <v>0</v>
      </c>
      <c r="AU13" s="1" t="str">
        <f t="shared" si="11"/>
        <v/>
      </c>
    </row>
    <row r="14" spans="1:47">
      <c r="A14" s="29">
        <v>4</v>
      </c>
      <c r="B14" s="231" t="str">
        <f>IF(①団体情報入力!C12="","",IF(C14="","",①団体情報入力!C12))</f>
        <v/>
      </c>
      <c r="C14" s="170"/>
      <c r="D14" s="53"/>
      <c r="E14" s="53"/>
      <c r="F14" s="171"/>
      <c r="G14" s="53"/>
      <c r="H14" s="54"/>
      <c r="I14" s="55"/>
      <c r="J14" s="174"/>
      <c r="K14" s="135"/>
      <c r="L14" s="55"/>
      <c r="M14" s="174"/>
      <c r="N14" s="135"/>
      <c r="O14" s="55"/>
      <c r="P14" s="174"/>
      <c r="Q14" s="247"/>
      <c r="R14" s="345"/>
      <c r="S14" s="346"/>
      <c r="T14" s="345"/>
      <c r="U14" s="346"/>
      <c r="Y14" s="59" t="str">
        <f>IF(種目情報!A6="","",種目情報!A6)</f>
        <v>男1マイル</v>
      </c>
      <c r="Z14" s="60" t="str">
        <f>IF(種目情報!E6="","",種目情報!E6)</f>
        <v>女1マイル</v>
      </c>
      <c r="AB14" s="5" t="str">
        <f t="shared" si="0"/>
        <v/>
      </c>
      <c r="AC14" s="5" t="str">
        <f t="shared" si="1"/>
        <v/>
      </c>
      <c r="AD14" s="5" t="str">
        <f t="shared" si="2"/>
        <v/>
      </c>
      <c r="AE14" s="5" t="str">
        <f t="shared" si="3"/>
        <v/>
      </c>
      <c r="AF14" s="5" t="str">
        <f t="shared" si="4"/>
        <v/>
      </c>
      <c r="AG14" s="8" t="str">
        <f>IF(G14="男",data_kyogisha!A5,"")</f>
        <v/>
      </c>
      <c r="AH14" s="5" t="str">
        <f t="shared" si="5"/>
        <v/>
      </c>
      <c r="AI14" s="5" t="str">
        <f t="shared" si="6"/>
        <v/>
      </c>
      <c r="AJ14" s="5" t="str">
        <f t="shared" si="7"/>
        <v/>
      </c>
      <c r="AK14" s="5" t="str">
        <f t="shared" si="8"/>
        <v/>
      </c>
      <c r="AL14" s="5" t="str">
        <f t="shared" si="9"/>
        <v/>
      </c>
      <c r="AM14" s="1" t="str">
        <f>IF(G14="女",data_kyogisha!A5,"")</f>
        <v/>
      </c>
      <c r="AN14" s="1">
        <f t="shared" si="12"/>
        <v>0</v>
      </c>
      <c r="AO14" s="1" t="str">
        <f t="shared" si="13"/>
        <v/>
      </c>
      <c r="AP14" s="1">
        <f t="shared" si="14"/>
        <v>0</v>
      </c>
      <c r="AQ14" s="1" t="str">
        <f t="shared" si="15"/>
        <v/>
      </c>
      <c r="AR14" s="1">
        <f t="shared" si="16"/>
        <v>0</v>
      </c>
      <c r="AS14" s="1" t="str">
        <f t="shared" si="10"/>
        <v/>
      </c>
      <c r="AT14" s="1">
        <f t="shared" si="17"/>
        <v>0</v>
      </c>
      <c r="AU14" s="1" t="str">
        <f t="shared" si="11"/>
        <v/>
      </c>
    </row>
    <row r="15" spans="1:47">
      <c r="A15" s="29">
        <v>5</v>
      </c>
      <c r="B15" s="231" t="str">
        <f>IF(①団体情報入力!C13="","",IF(C15="","",①団体情報入力!C13))</f>
        <v/>
      </c>
      <c r="C15" s="170"/>
      <c r="D15" s="53"/>
      <c r="E15" s="53"/>
      <c r="F15" s="171"/>
      <c r="G15" s="53"/>
      <c r="H15" s="54"/>
      <c r="I15" s="55"/>
      <c r="J15" s="174"/>
      <c r="K15" s="135"/>
      <c r="L15" s="55"/>
      <c r="M15" s="174"/>
      <c r="N15" s="135"/>
      <c r="O15" s="55"/>
      <c r="P15" s="174"/>
      <c r="Q15" s="247"/>
      <c r="R15" s="345"/>
      <c r="S15" s="346"/>
      <c r="T15" s="345"/>
      <c r="U15" s="346"/>
      <c r="Y15" s="59" t="str">
        <f>IF(種目情報!A7="","",種目情報!A7)</f>
        <v>男１１０ｍＪＨ(0.991m)</v>
      </c>
      <c r="Z15" s="60" t="str">
        <f>IF(種目情報!E7="","",種目情報!E7)</f>
        <v>女１００ｍＹＨ(0.762m/8.5m)</v>
      </c>
      <c r="AB15" s="5" t="str">
        <f t="shared" si="0"/>
        <v/>
      </c>
      <c r="AC15" s="5" t="str">
        <f t="shared" si="1"/>
        <v/>
      </c>
      <c r="AD15" s="5" t="str">
        <f t="shared" si="2"/>
        <v/>
      </c>
      <c r="AE15" s="5" t="str">
        <f t="shared" si="3"/>
        <v/>
      </c>
      <c r="AF15" s="5" t="str">
        <f t="shared" si="4"/>
        <v/>
      </c>
      <c r="AG15" s="8" t="str">
        <f>IF(G15="男",data_kyogisha!A6,"")</f>
        <v/>
      </c>
      <c r="AH15" s="5" t="str">
        <f t="shared" si="5"/>
        <v/>
      </c>
      <c r="AI15" s="5" t="str">
        <f t="shared" si="6"/>
        <v/>
      </c>
      <c r="AJ15" s="5" t="str">
        <f t="shared" si="7"/>
        <v/>
      </c>
      <c r="AK15" s="5" t="str">
        <f t="shared" si="8"/>
        <v/>
      </c>
      <c r="AL15" s="5" t="str">
        <f t="shared" si="9"/>
        <v/>
      </c>
      <c r="AM15" s="1" t="str">
        <f>IF(G15="女",data_kyogisha!A6,"")</f>
        <v/>
      </c>
      <c r="AN15" s="1">
        <f t="shared" si="12"/>
        <v>0</v>
      </c>
      <c r="AO15" s="1" t="str">
        <f t="shared" si="13"/>
        <v/>
      </c>
      <c r="AP15" s="1">
        <f t="shared" si="14"/>
        <v>0</v>
      </c>
      <c r="AQ15" s="1" t="str">
        <f t="shared" si="15"/>
        <v/>
      </c>
      <c r="AR15" s="1">
        <f t="shared" si="16"/>
        <v>0</v>
      </c>
      <c r="AS15" s="1" t="str">
        <f t="shared" si="10"/>
        <v/>
      </c>
      <c r="AT15" s="1">
        <f t="shared" si="17"/>
        <v>0</v>
      </c>
      <c r="AU15" s="1" t="str">
        <f t="shared" si="11"/>
        <v/>
      </c>
    </row>
    <row r="16" spans="1:47">
      <c r="A16" s="29">
        <v>6</v>
      </c>
      <c r="B16" s="231" t="str">
        <f>IF(①団体情報入力!C14="","",IF(C16="","",①団体情報入力!C14))</f>
        <v/>
      </c>
      <c r="C16" s="170"/>
      <c r="D16" s="53"/>
      <c r="E16" s="53"/>
      <c r="F16" s="171"/>
      <c r="G16" s="53"/>
      <c r="H16" s="54"/>
      <c r="I16" s="55"/>
      <c r="J16" s="174"/>
      <c r="K16" s="135"/>
      <c r="L16" s="55"/>
      <c r="M16" s="174"/>
      <c r="N16" s="135"/>
      <c r="O16" s="55"/>
      <c r="P16" s="174"/>
      <c r="Q16" s="247"/>
      <c r="R16" s="345"/>
      <c r="S16" s="346"/>
      <c r="T16" s="345"/>
      <c r="U16" s="346"/>
      <c r="Y16" s="59" t="str">
        <f>IF(種目情報!A8="","",種目情報!A8)</f>
        <v>男走高跳Ａ</v>
      </c>
      <c r="Z16" s="60" t="str">
        <f>IF(種目情報!E8="","",種目情報!E8)</f>
        <v>女走高跳Ａ</v>
      </c>
      <c r="AB16" s="5" t="str">
        <f t="shared" si="0"/>
        <v/>
      </c>
      <c r="AC16" s="5" t="str">
        <f t="shared" si="1"/>
        <v/>
      </c>
      <c r="AD16" s="5" t="str">
        <f t="shared" si="2"/>
        <v/>
      </c>
      <c r="AE16" s="5" t="str">
        <f t="shared" si="3"/>
        <v/>
      </c>
      <c r="AF16" s="5" t="str">
        <f t="shared" si="4"/>
        <v/>
      </c>
      <c r="AG16" s="8" t="str">
        <f>IF(G16="男",data_kyogisha!A7,"")</f>
        <v/>
      </c>
      <c r="AH16" s="5" t="str">
        <f t="shared" si="5"/>
        <v/>
      </c>
      <c r="AI16" s="5" t="str">
        <f t="shared" si="6"/>
        <v/>
      </c>
      <c r="AJ16" s="5" t="str">
        <f t="shared" si="7"/>
        <v/>
      </c>
      <c r="AK16" s="5" t="str">
        <f t="shared" si="8"/>
        <v/>
      </c>
      <c r="AL16" s="5" t="str">
        <f t="shared" si="9"/>
        <v/>
      </c>
      <c r="AM16" s="1" t="str">
        <f>IF(G16="女",data_kyogisha!A7,"")</f>
        <v/>
      </c>
      <c r="AN16" s="1">
        <f t="shared" si="12"/>
        <v>0</v>
      </c>
      <c r="AO16" s="1" t="str">
        <f t="shared" si="13"/>
        <v/>
      </c>
      <c r="AP16" s="1">
        <f t="shared" si="14"/>
        <v>0</v>
      </c>
      <c r="AQ16" s="1" t="str">
        <f t="shared" si="15"/>
        <v/>
      </c>
      <c r="AR16" s="1">
        <f t="shared" si="16"/>
        <v>0</v>
      </c>
      <c r="AS16" s="1" t="str">
        <f t="shared" si="10"/>
        <v/>
      </c>
      <c r="AT16" s="1">
        <f t="shared" si="17"/>
        <v>0</v>
      </c>
      <c r="AU16" s="1" t="str">
        <f t="shared" si="11"/>
        <v/>
      </c>
    </row>
    <row r="17" spans="1:47">
      <c r="A17" s="29">
        <v>7</v>
      </c>
      <c r="B17" s="231" t="str">
        <f>IF(①団体情報入力!C15="","",IF(C17="","",①団体情報入力!C15))</f>
        <v/>
      </c>
      <c r="C17" s="170"/>
      <c r="D17" s="53"/>
      <c r="E17" s="53"/>
      <c r="F17" s="171"/>
      <c r="G17" s="53"/>
      <c r="H17" s="54"/>
      <c r="I17" s="55"/>
      <c r="J17" s="174"/>
      <c r="K17" s="135"/>
      <c r="L17" s="55"/>
      <c r="M17" s="174"/>
      <c r="N17" s="135"/>
      <c r="O17" s="55"/>
      <c r="P17" s="174"/>
      <c r="Q17" s="247"/>
      <c r="R17" s="345"/>
      <c r="S17" s="346"/>
      <c r="T17" s="345"/>
      <c r="U17" s="346"/>
      <c r="Y17" s="59" t="str">
        <f>IF(種目情報!A9="","",種目情報!A9)</f>
        <v>男走高跳Ｂ</v>
      </c>
      <c r="Z17" s="60" t="str">
        <f>IF(種目情報!E9="","",種目情報!E9)</f>
        <v>女走高跳Ｂ</v>
      </c>
      <c r="AB17" s="5" t="str">
        <f t="shared" si="0"/>
        <v/>
      </c>
      <c r="AC17" s="5" t="str">
        <f t="shared" si="1"/>
        <v/>
      </c>
      <c r="AD17" s="5" t="str">
        <f t="shared" si="2"/>
        <v/>
      </c>
      <c r="AE17" s="5" t="str">
        <f t="shared" si="3"/>
        <v/>
      </c>
      <c r="AF17" s="5" t="str">
        <f t="shared" si="4"/>
        <v/>
      </c>
      <c r="AG17" s="8" t="str">
        <f>IF(G17="男",data_kyogisha!A8,"")</f>
        <v/>
      </c>
      <c r="AH17" s="5" t="str">
        <f t="shared" si="5"/>
        <v/>
      </c>
      <c r="AI17" s="5" t="str">
        <f t="shared" si="6"/>
        <v/>
      </c>
      <c r="AJ17" s="5" t="str">
        <f t="shared" si="7"/>
        <v/>
      </c>
      <c r="AK17" s="5" t="str">
        <f t="shared" si="8"/>
        <v/>
      </c>
      <c r="AL17" s="5" t="str">
        <f t="shared" si="9"/>
        <v/>
      </c>
      <c r="AM17" s="1" t="str">
        <f>IF(G17="女",data_kyogisha!A8,"")</f>
        <v/>
      </c>
      <c r="AN17" s="1">
        <f t="shared" si="12"/>
        <v>0</v>
      </c>
      <c r="AO17" s="1" t="str">
        <f t="shared" si="13"/>
        <v/>
      </c>
      <c r="AP17" s="1">
        <f t="shared" si="14"/>
        <v>0</v>
      </c>
      <c r="AQ17" s="1" t="str">
        <f t="shared" si="15"/>
        <v/>
      </c>
      <c r="AR17" s="1">
        <f t="shared" si="16"/>
        <v>0</v>
      </c>
      <c r="AS17" s="1" t="str">
        <f t="shared" si="10"/>
        <v/>
      </c>
      <c r="AT17" s="1">
        <f t="shared" si="17"/>
        <v>0</v>
      </c>
      <c r="AU17" s="1" t="str">
        <f t="shared" si="11"/>
        <v/>
      </c>
    </row>
    <row r="18" spans="1:47">
      <c r="A18" s="29">
        <v>8</v>
      </c>
      <c r="B18" s="231" t="str">
        <f>IF(①団体情報入力!C16="","",IF(C18="","",①団体情報入力!C16))</f>
        <v/>
      </c>
      <c r="C18" s="170"/>
      <c r="D18" s="53"/>
      <c r="E18" s="53"/>
      <c r="F18" s="171"/>
      <c r="G18" s="53"/>
      <c r="H18" s="54"/>
      <c r="I18" s="55"/>
      <c r="J18" s="174"/>
      <c r="K18" s="135"/>
      <c r="L18" s="55"/>
      <c r="M18" s="174"/>
      <c r="N18" s="135"/>
      <c r="O18" s="55"/>
      <c r="P18" s="174"/>
      <c r="Q18" s="247"/>
      <c r="R18" s="345"/>
      <c r="S18" s="346"/>
      <c r="T18" s="345"/>
      <c r="U18" s="346"/>
      <c r="Y18" s="59" t="str">
        <f>IF(種目情報!A10="","",種目情報!A10)</f>
        <v>男走幅跳</v>
      </c>
      <c r="Z18" s="60" t="str">
        <f>IF(種目情報!E10="","",種目情報!E10)</f>
        <v>女走幅跳</v>
      </c>
      <c r="AB18" s="5" t="str">
        <f t="shared" si="0"/>
        <v/>
      </c>
      <c r="AC18" s="5" t="str">
        <f t="shared" si="1"/>
        <v/>
      </c>
      <c r="AD18" s="5" t="str">
        <f t="shared" si="2"/>
        <v/>
      </c>
      <c r="AE18" s="5" t="str">
        <f t="shared" si="3"/>
        <v/>
      </c>
      <c r="AF18" s="5" t="str">
        <f t="shared" si="4"/>
        <v/>
      </c>
      <c r="AG18" s="8" t="str">
        <f>IF(G18="男",data_kyogisha!A9,"")</f>
        <v/>
      </c>
      <c r="AH18" s="5" t="str">
        <f t="shared" si="5"/>
        <v/>
      </c>
      <c r="AI18" s="5" t="str">
        <f t="shared" si="6"/>
        <v/>
      </c>
      <c r="AJ18" s="5" t="str">
        <f t="shared" si="7"/>
        <v/>
      </c>
      <c r="AK18" s="5" t="str">
        <f t="shared" si="8"/>
        <v/>
      </c>
      <c r="AL18" s="5" t="str">
        <f t="shared" si="9"/>
        <v/>
      </c>
      <c r="AM18" s="1" t="str">
        <f>IF(G18="女",data_kyogisha!A9,"")</f>
        <v/>
      </c>
      <c r="AN18" s="1">
        <f t="shared" si="12"/>
        <v>0</v>
      </c>
      <c r="AO18" s="1" t="str">
        <f t="shared" si="13"/>
        <v/>
      </c>
      <c r="AP18" s="1">
        <f t="shared" si="14"/>
        <v>0</v>
      </c>
      <c r="AQ18" s="1" t="str">
        <f t="shared" si="15"/>
        <v/>
      </c>
      <c r="AR18" s="1">
        <f t="shared" si="16"/>
        <v>0</v>
      </c>
      <c r="AS18" s="1" t="str">
        <f t="shared" si="10"/>
        <v/>
      </c>
      <c r="AT18" s="1">
        <f t="shared" si="17"/>
        <v>0</v>
      </c>
      <c r="AU18" s="1" t="str">
        <f t="shared" si="11"/>
        <v/>
      </c>
    </row>
    <row r="19" spans="1:47">
      <c r="A19" s="29">
        <v>9</v>
      </c>
      <c r="B19" s="231" t="str">
        <f>IF(①団体情報入力!C17="","",IF(C19="","",①団体情報入力!C17))</f>
        <v/>
      </c>
      <c r="C19" s="170"/>
      <c r="D19" s="53"/>
      <c r="E19" s="53"/>
      <c r="F19" s="171"/>
      <c r="G19" s="53"/>
      <c r="H19" s="54"/>
      <c r="I19" s="55"/>
      <c r="J19" s="174"/>
      <c r="K19" s="135"/>
      <c r="L19" s="55"/>
      <c r="M19" s="174"/>
      <c r="N19" s="135"/>
      <c r="O19" s="55"/>
      <c r="P19" s="174"/>
      <c r="Q19" s="247"/>
      <c r="R19" s="345"/>
      <c r="S19" s="346"/>
      <c r="T19" s="345"/>
      <c r="U19" s="346"/>
      <c r="Y19" s="59" t="str">
        <f>IF(種目情報!A11="","",種目情報!A11)</f>
        <v>男砲丸投(7.260kg)</v>
      </c>
      <c r="Z19" s="60" t="str">
        <f>IF(種目情報!E11="","",種目情報!E11)</f>
        <v>女砲丸投(4.000kg),</v>
      </c>
      <c r="AB19" s="5" t="str">
        <f t="shared" si="0"/>
        <v/>
      </c>
      <c r="AC19" s="5" t="str">
        <f t="shared" si="1"/>
        <v/>
      </c>
      <c r="AD19" s="5" t="str">
        <f t="shared" si="2"/>
        <v/>
      </c>
      <c r="AE19" s="5" t="str">
        <f t="shared" si="3"/>
        <v/>
      </c>
      <c r="AF19" s="5" t="str">
        <f t="shared" si="4"/>
        <v/>
      </c>
      <c r="AG19" s="8" t="str">
        <f>IF(G19="男",data_kyogisha!A10,"")</f>
        <v/>
      </c>
      <c r="AH19" s="5" t="str">
        <f t="shared" si="5"/>
        <v/>
      </c>
      <c r="AI19" s="5" t="str">
        <f t="shared" si="6"/>
        <v/>
      </c>
      <c r="AJ19" s="5" t="str">
        <f t="shared" si="7"/>
        <v/>
      </c>
      <c r="AK19" s="5" t="str">
        <f t="shared" si="8"/>
        <v/>
      </c>
      <c r="AL19" s="5" t="str">
        <f t="shared" si="9"/>
        <v/>
      </c>
      <c r="AM19" s="1" t="str">
        <f>IF(G19="女",data_kyogisha!A10,"")</f>
        <v/>
      </c>
      <c r="AN19" s="1">
        <f t="shared" si="12"/>
        <v>0</v>
      </c>
      <c r="AO19" s="1" t="str">
        <f t="shared" si="13"/>
        <v/>
      </c>
      <c r="AP19" s="1">
        <f t="shared" si="14"/>
        <v>0</v>
      </c>
      <c r="AQ19" s="1" t="str">
        <f t="shared" si="15"/>
        <v/>
      </c>
      <c r="AR19" s="1">
        <f t="shared" si="16"/>
        <v>0</v>
      </c>
      <c r="AS19" s="1" t="str">
        <f t="shared" si="10"/>
        <v/>
      </c>
      <c r="AT19" s="1">
        <f t="shared" si="17"/>
        <v>0</v>
      </c>
      <c r="AU19" s="1" t="str">
        <f t="shared" si="11"/>
        <v/>
      </c>
    </row>
    <row r="20" spans="1:47">
      <c r="A20" s="29">
        <v>10</v>
      </c>
      <c r="B20" s="231" t="str">
        <f>IF(①団体情報入力!C18="","",IF(C20="","",①団体情報入力!C18))</f>
        <v/>
      </c>
      <c r="C20" s="170"/>
      <c r="D20" s="53"/>
      <c r="E20" s="53"/>
      <c r="F20" s="171"/>
      <c r="G20" s="53"/>
      <c r="H20" s="54"/>
      <c r="I20" s="55"/>
      <c r="J20" s="174"/>
      <c r="K20" s="135"/>
      <c r="L20" s="55"/>
      <c r="M20" s="174"/>
      <c r="N20" s="135"/>
      <c r="O20" s="55"/>
      <c r="P20" s="174"/>
      <c r="Q20" s="247"/>
      <c r="R20" s="345"/>
      <c r="S20" s="346"/>
      <c r="T20" s="345"/>
      <c r="U20" s="346"/>
      <c r="Y20" s="59" t="str">
        <f>IF(種目情報!A12="","",種目情報!A12)</f>
        <v>男円盤投(2.000kg)</v>
      </c>
      <c r="Z20" s="60" t="str">
        <f>IF(種目情報!E12="","",種目情報!E12)</f>
        <v>女円盤投(1.000kg)</v>
      </c>
      <c r="AB20" s="5" t="str">
        <f t="shared" si="0"/>
        <v/>
      </c>
      <c r="AC20" s="5" t="str">
        <f t="shared" si="1"/>
        <v/>
      </c>
      <c r="AD20" s="5" t="str">
        <f t="shared" si="2"/>
        <v/>
      </c>
      <c r="AE20" s="5" t="str">
        <f t="shared" si="3"/>
        <v/>
      </c>
      <c r="AF20" s="5" t="str">
        <f t="shared" si="4"/>
        <v/>
      </c>
      <c r="AG20" s="8" t="str">
        <f>IF(G20="男",data_kyogisha!A11,"")</f>
        <v/>
      </c>
      <c r="AH20" s="5" t="str">
        <f t="shared" si="5"/>
        <v/>
      </c>
      <c r="AI20" s="5" t="str">
        <f t="shared" si="6"/>
        <v/>
      </c>
      <c r="AJ20" s="5" t="str">
        <f t="shared" si="7"/>
        <v/>
      </c>
      <c r="AK20" s="5" t="str">
        <f t="shared" si="8"/>
        <v/>
      </c>
      <c r="AL20" s="5" t="str">
        <f t="shared" si="9"/>
        <v/>
      </c>
      <c r="AM20" s="1" t="str">
        <f>IF(G20="女",data_kyogisha!A11,"")</f>
        <v/>
      </c>
      <c r="AN20" s="1">
        <f t="shared" si="12"/>
        <v>0</v>
      </c>
      <c r="AO20" s="1" t="str">
        <f t="shared" si="13"/>
        <v/>
      </c>
      <c r="AP20" s="1">
        <f t="shared" si="14"/>
        <v>0</v>
      </c>
      <c r="AQ20" s="1" t="str">
        <f t="shared" si="15"/>
        <v/>
      </c>
      <c r="AR20" s="1">
        <f t="shared" si="16"/>
        <v>0</v>
      </c>
      <c r="AS20" s="1" t="str">
        <f t="shared" si="10"/>
        <v/>
      </c>
      <c r="AT20" s="1">
        <f t="shared" si="17"/>
        <v>0</v>
      </c>
      <c r="AU20" s="1" t="str">
        <f t="shared" si="11"/>
        <v/>
      </c>
    </row>
    <row r="21" spans="1:47">
      <c r="A21" s="29">
        <v>11</v>
      </c>
      <c r="B21" s="231" t="str">
        <f>IF(①団体情報入力!C19="","",IF(C21="","",①団体情報入力!C19))</f>
        <v/>
      </c>
      <c r="C21" s="170"/>
      <c r="D21" s="53"/>
      <c r="E21" s="53"/>
      <c r="F21" s="171"/>
      <c r="G21" s="53"/>
      <c r="H21" s="54"/>
      <c r="I21" s="55"/>
      <c r="J21" s="174"/>
      <c r="K21" s="135"/>
      <c r="L21" s="55"/>
      <c r="M21" s="174"/>
      <c r="N21" s="135"/>
      <c r="O21" s="55"/>
      <c r="P21" s="174"/>
      <c r="Q21" s="247"/>
      <c r="R21" s="345"/>
      <c r="S21" s="346"/>
      <c r="T21" s="345"/>
      <c r="U21" s="346"/>
      <c r="Y21" s="59" t="str">
        <f>IF(種目情報!A13="","",種目情報!A13)</f>
        <v/>
      </c>
      <c r="Z21" s="60" t="str">
        <f>IF(種目情報!E13="","",種目情報!E13)</f>
        <v/>
      </c>
      <c r="AB21" s="5" t="str">
        <f t="shared" si="0"/>
        <v/>
      </c>
      <c r="AC21" s="5" t="str">
        <f t="shared" si="1"/>
        <v/>
      </c>
      <c r="AD21" s="5" t="str">
        <f t="shared" si="2"/>
        <v/>
      </c>
      <c r="AE21" s="5" t="str">
        <f t="shared" si="3"/>
        <v/>
      </c>
      <c r="AF21" s="5" t="str">
        <f t="shared" si="4"/>
        <v/>
      </c>
      <c r="AG21" s="8" t="str">
        <f>IF(G21="男",data_kyogisha!A12,"")</f>
        <v/>
      </c>
      <c r="AH21" s="5" t="str">
        <f t="shared" si="5"/>
        <v/>
      </c>
      <c r="AI21" s="5" t="str">
        <f t="shared" si="6"/>
        <v/>
      </c>
      <c r="AJ21" s="5" t="str">
        <f t="shared" si="7"/>
        <v/>
      </c>
      <c r="AK21" s="5" t="str">
        <f t="shared" si="8"/>
        <v/>
      </c>
      <c r="AL21" s="5" t="str">
        <f t="shared" si="9"/>
        <v/>
      </c>
      <c r="AM21" s="1" t="str">
        <f>IF(G21="女",data_kyogisha!A12,"")</f>
        <v/>
      </c>
      <c r="AN21" s="1">
        <f t="shared" si="12"/>
        <v>0</v>
      </c>
      <c r="AO21" s="1" t="str">
        <f t="shared" si="13"/>
        <v/>
      </c>
      <c r="AP21" s="1">
        <f t="shared" si="14"/>
        <v>0</v>
      </c>
      <c r="AQ21" s="1" t="str">
        <f t="shared" si="15"/>
        <v/>
      </c>
      <c r="AR21" s="1">
        <f t="shared" si="16"/>
        <v>0</v>
      </c>
      <c r="AS21" s="1" t="str">
        <f t="shared" si="10"/>
        <v/>
      </c>
      <c r="AT21" s="1">
        <f t="shared" si="17"/>
        <v>0</v>
      </c>
      <c r="AU21" s="1" t="str">
        <f t="shared" si="11"/>
        <v/>
      </c>
    </row>
    <row r="22" spans="1:47">
      <c r="A22" s="29">
        <v>12</v>
      </c>
      <c r="B22" s="231" t="str">
        <f>IF(①団体情報入力!C20="","",IF(C22="","",①団体情報入力!C20))</f>
        <v/>
      </c>
      <c r="C22" s="170"/>
      <c r="D22" s="53"/>
      <c r="E22" s="53"/>
      <c r="F22" s="171"/>
      <c r="G22" s="53"/>
      <c r="H22" s="54"/>
      <c r="I22" s="55"/>
      <c r="J22" s="174"/>
      <c r="K22" s="135"/>
      <c r="L22" s="55"/>
      <c r="M22" s="174"/>
      <c r="N22" s="135"/>
      <c r="O22" s="55"/>
      <c r="P22" s="174"/>
      <c r="Q22" s="247"/>
      <c r="R22" s="345"/>
      <c r="S22" s="346"/>
      <c r="T22" s="345"/>
      <c r="U22" s="346"/>
      <c r="Y22" s="59" t="str">
        <f>IF(種目情報!A14="","",種目情報!A14)</f>
        <v/>
      </c>
      <c r="Z22" s="60" t="str">
        <f>IF(種目情報!E13="","",種目情報!E13)</f>
        <v/>
      </c>
      <c r="AB22" s="5" t="str">
        <f t="shared" si="0"/>
        <v/>
      </c>
      <c r="AC22" s="5" t="str">
        <f t="shared" si="1"/>
        <v/>
      </c>
      <c r="AD22" s="5" t="str">
        <f t="shared" si="2"/>
        <v/>
      </c>
      <c r="AE22" s="5" t="str">
        <f t="shared" si="3"/>
        <v/>
      </c>
      <c r="AF22" s="5" t="str">
        <f t="shared" si="4"/>
        <v/>
      </c>
      <c r="AG22" s="8" t="str">
        <f>IF(G22="男",data_kyogisha!A13,"")</f>
        <v/>
      </c>
      <c r="AH22" s="5" t="str">
        <f t="shared" si="5"/>
        <v/>
      </c>
      <c r="AI22" s="5" t="str">
        <f t="shared" si="6"/>
        <v/>
      </c>
      <c r="AJ22" s="5" t="str">
        <f t="shared" si="7"/>
        <v/>
      </c>
      <c r="AK22" s="5" t="str">
        <f t="shared" si="8"/>
        <v/>
      </c>
      <c r="AL22" s="5" t="str">
        <f t="shared" si="9"/>
        <v/>
      </c>
      <c r="AM22" s="1" t="str">
        <f>IF(G22="女",data_kyogisha!A13,"")</f>
        <v/>
      </c>
      <c r="AN22" s="1">
        <f t="shared" si="12"/>
        <v>0</v>
      </c>
      <c r="AO22" s="1" t="str">
        <f t="shared" si="13"/>
        <v/>
      </c>
      <c r="AP22" s="1">
        <f t="shared" si="14"/>
        <v>0</v>
      </c>
      <c r="AQ22" s="1" t="str">
        <f t="shared" si="15"/>
        <v/>
      </c>
      <c r="AR22" s="1">
        <f t="shared" si="16"/>
        <v>0</v>
      </c>
      <c r="AS22" s="1" t="str">
        <f t="shared" si="10"/>
        <v/>
      </c>
      <c r="AT22" s="1">
        <f t="shared" si="17"/>
        <v>0</v>
      </c>
      <c r="AU22" s="1" t="str">
        <f t="shared" si="11"/>
        <v/>
      </c>
    </row>
    <row r="23" spans="1:47">
      <c r="A23" s="29">
        <v>13</v>
      </c>
      <c r="B23" s="231" t="str">
        <f>IF(①団体情報入力!C21="","",IF(C23="","",①団体情報入力!C21))</f>
        <v/>
      </c>
      <c r="C23" s="170"/>
      <c r="D23" s="53"/>
      <c r="E23" s="53"/>
      <c r="F23" s="171"/>
      <c r="G23" s="53"/>
      <c r="H23" s="54"/>
      <c r="I23" s="55"/>
      <c r="J23" s="174"/>
      <c r="K23" s="135"/>
      <c r="L23" s="55"/>
      <c r="M23" s="174"/>
      <c r="N23" s="135"/>
      <c r="O23" s="55"/>
      <c r="P23" s="174"/>
      <c r="Q23" s="247"/>
      <c r="R23" s="345"/>
      <c r="S23" s="346"/>
      <c r="T23" s="341"/>
      <c r="U23" s="342"/>
      <c r="Y23" s="59" t="str">
        <f>IF(種目情報!A15="","",種目情報!A15)</f>
        <v/>
      </c>
      <c r="Z23" s="60" t="str">
        <f>IF(種目情報!E14="","",種目情報!E14)</f>
        <v/>
      </c>
      <c r="AB23" s="5" t="str">
        <f t="shared" si="0"/>
        <v/>
      </c>
      <c r="AC23" s="5" t="str">
        <f t="shared" si="1"/>
        <v/>
      </c>
      <c r="AD23" s="5" t="str">
        <f t="shared" si="2"/>
        <v/>
      </c>
      <c r="AE23" s="5" t="str">
        <f t="shared" si="3"/>
        <v/>
      </c>
      <c r="AF23" s="5" t="str">
        <f t="shared" si="4"/>
        <v/>
      </c>
      <c r="AG23" s="8" t="str">
        <f>IF(G23="男",data_kyogisha!A14,"")</f>
        <v/>
      </c>
      <c r="AH23" s="5" t="str">
        <f t="shared" si="5"/>
        <v/>
      </c>
      <c r="AI23" s="5" t="str">
        <f t="shared" si="6"/>
        <v/>
      </c>
      <c r="AJ23" s="5" t="str">
        <f t="shared" si="7"/>
        <v/>
      </c>
      <c r="AK23" s="5" t="str">
        <f t="shared" si="8"/>
        <v/>
      </c>
      <c r="AL23" s="5" t="str">
        <f t="shared" si="9"/>
        <v/>
      </c>
      <c r="AM23" s="1" t="str">
        <f>IF(G23="女",data_kyogisha!A14,"")</f>
        <v/>
      </c>
      <c r="AN23" s="1">
        <f t="shared" si="12"/>
        <v>0</v>
      </c>
      <c r="AO23" s="1" t="str">
        <f t="shared" si="13"/>
        <v/>
      </c>
      <c r="AP23" s="1">
        <f t="shared" si="14"/>
        <v>0</v>
      </c>
      <c r="AQ23" s="1" t="str">
        <f t="shared" si="15"/>
        <v/>
      </c>
      <c r="AR23" s="1">
        <f t="shared" si="16"/>
        <v>0</v>
      </c>
      <c r="AS23" s="1" t="str">
        <f t="shared" si="10"/>
        <v/>
      </c>
      <c r="AT23" s="1">
        <f t="shared" si="17"/>
        <v>0</v>
      </c>
      <c r="AU23" s="1" t="str">
        <f t="shared" si="11"/>
        <v/>
      </c>
    </row>
    <row r="24" spans="1:47">
      <c r="A24" s="29">
        <v>14</v>
      </c>
      <c r="B24" s="231" t="str">
        <f>IF(①団体情報入力!C22="","",IF(C24="","",①団体情報入力!C22))</f>
        <v/>
      </c>
      <c r="C24" s="170"/>
      <c r="D24" s="53"/>
      <c r="E24" s="53"/>
      <c r="F24" s="171"/>
      <c r="G24" s="53"/>
      <c r="H24" s="54"/>
      <c r="I24" s="55"/>
      <c r="J24" s="174"/>
      <c r="K24" s="135"/>
      <c r="L24" s="55"/>
      <c r="M24" s="174"/>
      <c r="N24" s="135"/>
      <c r="O24" s="55"/>
      <c r="P24" s="174"/>
      <c r="Q24" s="247"/>
      <c r="R24" s="345"/>
      <c r="S24" s="346"/>
      <c r="T24" s="341"/>
      <c r="U24" s="342"/>
      <c r="Y24" s="59" t="str">
        <f>IF(種目情報!A16="","",種目情報!A16)</f>
        <v/>
      </c>
      <c r="Z24" s="60" t="str">
        <f>IF(種目情報!E15="","",種目情報!E15)</f>
        <v/>
      </c>
      <c r="AB24" s="5" t="str">
        <f t="shared" si="0"/>
        <v/>
      </c>
      <c r="AC24" s="5" t="str">
        <f t="shared" si="1"/>
        <v/>
      </c>
      <c r="AD24" s="5" t="str">
        <f t="shared" si="2"/>
        <v/>
      </c>
      <c r="AE24" s="5" t="str">
        <f t="shared" si="3"/>
        <v/>
      </c>
      <c r="AF24" s="5" t="str">
        <f t="shared" si="4"/>
        <v/>
      </c>
      <c r="AG24" s="8" t="str">
        <f>IF(G24="男",data_kyogisha!A15,"")</f>
        <v/>
      </c>
      <c r="AH24" s="5" t="str">
        <f t="shared" si="5"/>
        <v/>
      </c>
      <c r="AI24" s="5" t="str">
        <f t="shared" si="6"/>
        <v/>
      </c>
      <c r="AJ24" s="5" t="str">
        <f t="shared" si="7"/>
        <v/>
      </c>
      <c r="AK24" s="5" t="str">
        <f t="shared" si="8"/>
        <v/>
      </c>
      <c r="AL24" s="5" t="str">
        <f t="shared" si="9"/>
        <v/>
      </c>
      <c r="AM24" s="1" t="str">
        <f>IF(G24="女",data_kyogisha!A15,"")</f>
        <v/>
      </c>
      <c r="AN24" s="1">
        <f t="shared" si="12"/>
        <v>0</v>
      </c>
      <c r="AO24" s="1" t="str">
        <f t="shared" si="13"/>
        <v/>
      </c>
      <c r="AP24" s="1">
        <f t="shared" si="14"/>
        <v>0</v>
      </c>
      <c r="AQ24" s="1" t="str">
        <f t="shared" si="15"/>
        <v/>
      </c>
      <c r="AR24" s="1">
        <f t="shared" si="16"/>
        <v>0</v>
      </c>
      <c r="AS24" s="1" t="str">
        <f t="shared" si="10"/>
        <v/>
      </c>
      <c r="AT24" s="1">
        <f t="shared" si="17"/>
        <v>0</v>
      </c>
      <c r="AU24" s="1" t="str">
        <f t="shared" si="11"/>
        <v/>
      </c>
    </row>
    <row r="25" spans="1:47">
      <c r="A25" s="29">
        <v>15</v>
      </c>
      <c r="B25" s="231" t="str">
        <f>IF(①団体情報入力!C23="","",IF(C25="","",①団体情報入力!C23))</f>
        <v/>
      </c>
      <c r="C25" s="170"/>
      <c r="D25" s="53"/>
      <c r="E25" s="53"/>
      <c r="F25" s="171"/>
      <c r="G25" s="53"/>
      <c r="H25" s="54"/>
      <c r="I25" s="55"/>
      <c r="J25" s="174"/>
      <c r="K25" s="135"/>
      <c r="L25" s="55"/>
      <c r="M25" s="174"/>
      <c r="N25" s="135"/>
      <c r="O25" s="55"/>
      <c r="P25" s="174"/>
      <c r="Q25" s="247"/>
      <c r="R25" s="345"/>
      <c r="S25" s="346"/>
      <c r="T25" s="341"/>
      <c r="U25" s="342"/>
      <c r="Y25" s="59" t="str">
        <f>IF(種目情報!A13="","",種目情報!A13)</f>
        <v/>
      </c>
      <c r="Z25" s="60" t="str">
        <f>IF(種目情報!E16="","",種目情報!E16)</f>
        <v/>
      </c>
      <c r="AB25" s="5" t="str">
        <f t="shared" si="0"/>
        <v/>
      </c>
      <c r="AC25" s="5" t="str">
        <f t="shared" si="1"/>
        <v/>
      </c>
      <c r="AD25" s="5" t="str">
        <f t="shared" si="2"/>
        <v/>
      </c>
      <c r="AE25" s="5" t="str">
        <f t="shared" si="3"/>
        <v/>
      </c>
      <c r="AF25" s="5" t="str">
        <f t="shared" si="4"/>
        <v/>
      </c>
      <c r="AG25" s="8" t="str">
        <f>IF(G25="男",data_kyogisha!A16,"")</f>
        <v/>
      </c>
      <c r="AH25" s="5" t="str">
        <f t="shared" si="5"/>
        <v/>
      </c>
      <c r="AI25" s="5" t="str">
        <f t="shared" si="6"/>
        <v/>
      </c>
      <c r="AJ25" s="5" t="str">
        <f t="shared" si="7"/>
        <v/>
      </c>
      <c r="AK25" s="5" t="str">
        <f t="shared" si="8"/>
        <v/>
      </c>
      <c r="AL25" s="5" t="str">
        <f t="shared" si="9"/>
        <v/>
      </c>
      <c r="AM25" s="1" t="str">
        <f>IF(G25="女",data_kyogisha!A16,"")</f>
        <v/>
      </c>
      <c r="AN25" s="1">
        <f t="shared" si="12"/>
        <v>0</v>
      </c>
      <c r="AO25" s="1" t="str">
        <f t="shared" si="13"/>
        <v/>
      </c>
      <c r="AP25" s="1">
        <f t="shared" si="14"/>
        <v>0</v>
      </c>
      <c r="AQ25" s="1" t="str">
        <f t="shared" si="15"/>
        <v/>
      </c>
      <c r="AR25" s="1">
        <f t="shared" si="16"/>
        <v>0</v>
      </c>
      <c r="AS25" s="1" t="str">
        <f t="shared" si="10"/>
        <v/>
      </c>
      <c r="AT25" s="1">
        <f t="shared" si="17"/>
        <v>0</v>
      </c>
      <c r="AU25" s="1" t="str">
        <f t="shared" si="11"/>
        <v/>
      </c>
    </row>
    <row r="26" spans="1:47">
      <c r="A26" s="29">
        <v>16</v>
      </c>
      <c r="B26" s="231" t="str">
        <f>IF(①団体情報入力!C24="","",IF(C26="","",①団体情報入力!C24))</f>
        <v/>
      </c>
      <c r="C26" s="170"/>
      <c r="D26" s="53"/>
      <c r="E26" s="53"/>
      <c r="F26" s="171"/>
      <c r="G26" s="53"/>
      <c r="H26" s="54"/>
      <c r="I26" s="55"/>
      <c r="J26" s="174"/>
      <c r="K26" s="135"/>
      <c r="L26" s="55"/>
      <c r="M26" s="174"/>
      <c r="N26" s="135"/>
      <c r="O26" s="55"/>
      <c r="P26" s="174"/>
      <c r="Q26" s="247"/>
      <c r="R26" s="345"/>
      <c r="S26" s="346"/>
      <c r="T26" s="341"/>
      <c r="U26" s="342"/>
      <c r="Y26" s="59" t="str">
        <f>IF(種目情報!A14="","",種目情報!A14)</f>
        <v/>
      </c>
      <c r="Z26" s="60" t="str">
        <f>IF(種目情報!E17="","",種目情報!E17)</f>
        <v/>
      </c>
      <c r="AB26" s="5" t="str">
        <f t="shared" si="0"/>
        <v/>
      </c>
      <c r="AC26" s="5" t="str">
        <f t="shared" si="1"/>
        <v/>
      </c>
      <c r="AD26" s="5" t="str">
        <f t="shared" si="2"/>
        <v/>
      </c>
      <c r="AE26" s="5" t="str">
        <f t="shared" si="3"/>
        <v/>
      </c>
      <c r="AF26" s="5" t="str">
        <f t="shared" si="4"/>
        <v/>
      </c>
      <c r="AG26" s="8" t="str">
        <f>IF(G26="男",data_kyogisha!A17,"")</f>
        <v/>
      </c>
      <c r="AH26" s="5" t="str">
        <f t="shared" si="5"/>
        <v/>
      </c>
      <c r="AI26" s="5" t="str">
        <f t="shared" si="6"/>
        <v/>
      </c>
      <c r="AJ26" s="5" t="str">
        <f t="shared" si="7"/>
        <v/>
      </c>
      <c r="AK26" s="5" t="str">
        <f t="shared" si="8"/>
        <v/>
      </c>
      <c r="AL26" s="5" t="str">
        <f t="shared" si="9"/>
        <v/>
      </c>
      <c r="AM26" s="1" t="str">
        <f>IF(G26="女",data_kyogisha!A17,"")</f>
        <v/>
      </c>
      <c r="AN26" s="1">
        <f t="shared" si="12"/>
        <v>0</v>
      </c>
      <c r="AO26" s="1" t="str">
        <f t="shared" si="13"/>
        <v/>
      </c>
      <c r="AP26" s="1">
        <f t="shared" si="14"/>
        <v>0</v>
      </c>
      <c r="AQ26" s="1" t="str">
        <f t="shared" si="15"/>
        <v/>
      </c>
      <c r="AR26" s="1">
        <f t="shared" si="16"/>
        <v>0</v>
      </c>
      <c r="AS26" s="1" t="str">
        <f t="shared" si="10"/>
        <v/>
      </c>
      <c r="AT26" s="1">
        <f t="shared" si="17"/>
        <v>0</v>
      </c>
      <c r="AU26" s="1" t="str">
        <f t="shared" si="11"/>
        <v/>
      </c>
    </row>
    <row r="27" spans="1:47">
      <c r="A27" s="29">
        <v>17</v>
      </c>
      <c r="B27" s="231" t="str">
        <f>IF(①団体情報入力!C25="","",IF(C27="","",①団体情報入力!C25))</f>
        <v/>
      </c>
      <c r="C27" s="170"/>
      <c r="D27" s="53"/>
      <c r="E27" s="53"/>
      <c r="F27" s="171"/>
      <c r="G27" s="53"/>
      <c r="H27" s="54"/>
      <c r="I27" s="55"/>
      <c r="J27" s="174"/>
      <c r="K27" s="135"/>
      <c r="L27" s="55"/>
      <c r="M27" s="174"/>
      <c r="N27" s="135"/>
      <c r="O27" s="55"/>
      <c r="P27" s="174"/>
      <c r="Q27" s="247"/>
      <c r="R27" s="345"/>
      <c r="S27" s="346"/>
      <c r="T27" s="341"/>
      <c r="U27" s="342"/>
      <c r="Y27" s="59" t="str">
        <f>IF(種目情報!A15="","",種目情報!A15)</f>
        <v/>
      </c>
      <c r="Z27" s="60" t="str">
        <f>IF(種目情報!E18="","",種目情報!E18)</f>
        <v/>
      </c>
      <c r="AB27" s="5" t="str">
        <f t="shared" si="0"/>
        <v/>
      </c>
      <c r="AC27" s="5" t="str">
        <f t="shared" si="1"/>
        <v/>
      </c>
      <c r="AD27" s="5" t="str">
        <f t="shared" si="2"/>
        <v/>
      </c>
      <c r="AE27" s="5" t="str">
        <f t="shared" si="3"/>
        <v/>
      </c>
      <c r="AF27" s="5" t="str">
        <f t="shared" si="4"/>
        <v/>
      </c>
      <c r="AG27" s="8" t="str">
        <f>IF(G27="男",data_kyogisha!A18,"")</f>
        <v/>
      </c>
      <c r="AH27" s="5" t="str">
        <f t="shared" si="5"/>
        <v/>
      </c>
      <c r="AI27" s="5" t="str">
        <f t="shared" si="6"/>
        <v/>
      </c>
      <c r="AJ27" s="5" t="str">
        <f t="shared" si="7"/>
        <v/>
      </c>
      <c r="AK27" s="5" t="str">
        <f t="shared" si="8"/>
        <v/>
      </c>
      <c r="AL27" s="5" t="str">
        <f t="shared" si="9"/>
        <v/>
      </c>
      <c r="AM27" s="1" t="str">
        <f>IF(G27="女",data_kyogisha!A18,"")</f>
        <v/>
      </c>
      <c r="AN27" s="1">
        <f t="shared" si="12"/>
        <v>0</v>
      </c>
      <c r="AO27" s="1" t="str">
        <f t="shared" si="13"/>
        <v/>
      </c>
      <c r="AP27" s="1">
        <f t="shared" si="14"/>
        <v>0</v>
      </c>
      <c r="AQ27" s="1" t="str">
        <f t="shared" si="15"/>
        <v/>
      </c>
      <c r="AR27" s="1">
        <f t="shared" si="16"/>
        <v>0</v>
      </c>
      <c r="AS27" s="1" t="str">
        <f t="shared" si="10"/>
        <v/>
      </c>
      <c r="AT27" s="1">
        <f t="shared" si="17"/>
        <v>0</v>
      </c>
      <c r="AU27" s="1" t="str">
        <f t="shared" si="11"/>
        <v/>
      </c>
    </row>
    <row r="28" spans="1:47">
      <c r="A28" s="29">
        <v>18</v>
      </c>
      <c r="B28" s="231" t="str">
        <f>IF(①団体情報入力!C26="","",IF(C28="","",①団体情報入力!C26))</f>
        <v/>
      </c>
      <c r="C28" s="170"/>
      <c r="D28" s="53"/>
      <c r="E28" s="53"/>
      <c r="F28" s="171"/>
      <c r="G28" s="53"/>
      <c r="H28" s="54"/>
      <c r="I28" s="55"/>
      <c r="J28" s="174"/>
      <c r="K28" s="135"/>
      <c r="L28" s="55"/>
      <c r="M28" s="174"/>
      <c r="N28" s="135"/>
      <c r="O28" s="55"/>
      <c r="P28" s="174"/>
      <c r="Q28" s="247"/>
      <c r="R28" s="345"/>
      <c r="S28" s="346"/>
      <c r="T28" s="341"/>
      <c r="U28" s="342"/>
      <c r="Y28" s="59" t="str">
        <f>IF(種目情報!A16="","",種目情報!A16)</f>
        <v/>
      </c>
      <c r="Z28" s="60" t="str">
        <f>IF(種目情報!E19="","",種目情報!E19)</f>
        <v/>
      </c>
      <c r="AB28" s="5" t="str">
        <f t="shared" si="0"/>
        <v/>
      </c>
      <c r="AC28" s="5" t="str">
        <f t="shared" si="1"/>
        <v/>
      </c>
      <c r="AD28" s="5" t="str">
        <f t="shared" si="2"/>
        <v/>
      </c>
      <c r="AE28" s="5" t="str">
        <f t="shared" si="3"/>
        <v/>
      </c>
      <c r="AF28" s="5" t="str">
        <f t="shared" si="4"/>
        <v/>
      </c>
      <c r="AG28" s="8" t="str">
        <f>IF(G28="男",data_kyogisha!A19,"")</f>
        <v/>
      </c>
      <c r="AH28" s="5" t="str">
        <f t="shared" si="5"/>
        <v/>
      </c>
      <c r="AI28" s="5" t="str">
        <f t="shared" si="6"/>
        <v/>
      </c>
      <c r="AJ28" s="5" t="str">
        <f t="shared" si="7"/>
        <v/>
      </c>
      <c r="AK28" s="5" t="str">
        <f t="shared" si="8"/>
        <v/>
      </c>
      <c r="AL28" s="5" t="str">
        <f t="shared" si="9"/>
        <v/>
      </c>
      <c r="AM28" s="1" t="str">
        <f>IF(G28="女",data_kyogisha!A19,"")</f>
        <v/>
      </c>
      <c r="AN28" s="1">
        <f t="shared" si="12"/>
        <v>0</v>
      </c>
      <c r="AO28" s="1" t="str">
        <f t="shared" si="13"/>
        <v/>
      </c>
      <c r="AP28" s="1">
        <f t="shared" si="14"/>
        <v>0</v>
      </c>
      <c r="AQ28" s="1" t="str">
        <f t="shared" si="15"/>
        <v/>
      </c>
      <c r="AR28" s="1">
        <f t="shared" si="16"/>
        <v>0</v>
      </c>
      <c r="AS28" s="1" t="str">
        <f t="shared" si="10"/>
        <v/>
      </c>
      <c r="AT28" s="1">
        <f t="shared" si="17"/>
        <v>0</v>
      </c>
      <c r="AU28" s="1" t="str">
        <f t="shared" si="11"/>
        <v/>
      </c>
    </row>
    <row r="29" spans="1:47">
      <c r="A29" s="29">
        <v>19</v>
      </c>
      <c r="B29" s="231" t="str">
        <f>IF(①団体情報入力!C27="","",IF(C29="","",①団体情報入力!C27))</f>
        <v/>
      </c>
      <c r="C29" s="170"/>
      <c r="D29" s="53"/>
      <c r="E29" s="53"/>
      <c r="F29" s="171"/>
      <c r="G29" s="53"/>
      <c r="H29" s="54"/>
      <c r="I29" s="55"/>
      <c r="J29" s="174"/>
      <c r="K29" s="135"/>
      <c r="L29" s="55"/>
      <c r="M29" s="174"/>
      <c r="N29" s="135"/>
      <c r="O29" s="55"/>
      <c r="P29" s="174"/>
      <c r="Q29" s="247"/>
      <c r="R29" s="345"/>
      <c r="S29" s="346"/>
      <c r="T29" s="341"/>
      <c r="U29" s="342"/>
      <c r="Y29" s="59" t="str">
        <f>IF(種目情報!A17="","",種目情報!A17)</f>
        <v/>
      </c>
      <c r="Z29" s="60"/>
      <c r="AB29" s="5" t="str">
        <f t="shared" si="0"/>
        <v/>
      </c>
      <c r="AC29" s="5" t="str">
        <f t="shared" si="1"/>
        <v/>
      </c>
      <c r="AD29" s="5" t="str">
        <f t="shared" si="2"/>
        <v/>
      </c>
      <c r="AE29" s="5" t="str">
        <f t="shared" si="3"/>
        <v/>
      </c>
      <c r="AF29" s="5" t="str">
        <f t="shared" si="4"/>
        <v/>
      </c>
      <c r="AG29" s="8" t="str">
        <f>IF(G29="男",data_kyogisha!A20,"")</f>
        <v/>
      </c>
      <c r="AH29" s="5" t="str">
        <f t="shared" si="5"/>
        <v/>
      </c>
      <c r="AI29" s="5" t="str">
        <f t="shared" si="6"/>
        <v/>
      </c>
      <c r="AJ29" s="5" t="str">
        <f t="shared" si="7"/>
        <v/>
      </c>
      <c r="AK29" s="5" t="str">
        <f t="shared" si="8"/>
        <v/>
      </c>
      <c r="AL29" s="5" t="str">
        <f t="shared" si="9"/>
        <v/>
      </c>
      <c r="AM29" s="1" t="str">
        <f>IF(G29="女",data_kyogisha!A20,"")</f>
        <v/>
      </c>
      <c r="AN29" s="1">
        <f t="shared" si="12"/>
        <v>0</v>
      </c>
      <c r="AO29" s="1" t="str">
        <f t="shared" si="13"/>
        <v/>
      </c>
      <c r="AP29" s="1">
        <f t="shared" si="14"/>
        <v>0</v>
      </c>
      <c r="AQ29" s="1" t="str">
        <f t="shared" si="15"/>
        <v/>
      </c>
      <c r="AR29" s="1">
        <f t="shared" si="16"/>
        <v>0</v>
      </c>
      <c r="AS29" s="1" t="str">
        <f t="shared" si="10"/>
        <v/>
      </c>
      <c r="AT29" s="1">
        <f t="shared" si="17"/>
        <v>0</v>
      </c>
      <c r="AU29" s="1" t="str">
        <f t="shared" si="11"/>
        <v/>
      </c>
    </row>
    <row r="30" spans="1:47">
      <c r="A30" s="29">
        <v>20</v>
      </c>
      <c r="B30" s="231" t="str">
        <f>IF(①団体情報入力!C28="","",IF(C30="","",①団体情報入力!C28))</f>
        <v/>
      </c>
      <c r="C30" s="170"/>
      <c r="D30" s="53"/>
      <c r="E30" s="53"/>
      <c r="F30" s="171"/>
      <c r="G30" s="53"/>
      <c r="H30" s="54"/>
      <c r="I30" s="55"/>
      <c r="J30" s="174"/>
      <c r="K30" s="135"/>
      <c r="L30" s="55"/>
      <c r="M30" s="174"/>
      <c r="N30" s="135"/>
      <c r="O30" s="55"/>
      <c r="P30" s="174"/>
      <c r="Q30" s="247"/>
      <c r="R30" s="345"/>
      <c r="S30" s="346"/>
      <c r="T30" s="341"/>
      <c r="U30" s="342"/>
      <c r="Y30" s="59" t="str">
        <f>IF(種目情報!A18="","",種目情報!A18)</f>
        <v/>
      </c>
      <c r="Z30" s="60"/>
      <c r="AB30" s="5" t="str">
        <f t="shared" si="0"/>
        <v/>
      </c>
      <c r="AC30" s="5" t="str">
        <f t="shared" si="1"/>
        <v/>
      </c>
      <c r="AD30" s="5" t="str">
        <f t="shared" si="2"/>
        <v/>
      </c>
      <c r="AE30" s="5" t="str">
        <f t="shared" si="3"/>
        <v/>
      </c>
      <c r="AF30" s="5" t="str">
        <f t="shared" si="4"/>
        <v/>
      </c>
      <c r="AG30" s="8" t="str">
        <f>IF(G30="男",data_kyogisha!A21,"")</f>
        <v/>
      </c>
      <c r="AH30" s="5" t="str">
        <f t="shared" si="5"/>
        <v/>
      </c>
      <c r="AI30" s="5" t="str">
        <f t="shared" si="6"/>
        <v/>
      </c>
      <c r="AJ30" s="5" t="str">
        <f t="shared" si="7"/>
        <v/>
      </c>
      <c r="AK30" s="5" t="str">
        <f t="shared" si="8"/>
        <v/>
      </c>
      <c r="AL30" s="5" t="str">
        <f t="shared" si="9"/>
        <v/>
      </c>
      <c r="AM30" s="1" t="str">
        <f>IF(G30="女",data_kyogisha!A21,"")</f>
        <v/>
      </c>
      <c r="AN30" s="1">
        <f t="shared" si="12"/>
        <v>0</v>
      </c>
      <c r="AO30" s="1" t="str">
        <f t="shared" si="13"/>
        <v/>
      </c>
      <c r="AP30" s="1">
        <f t="shared" si="14"/>
        <v>0</v>
      </c>
      <c r="AQ30" s="1" t="str">
        <f t="shared" si="15"/>
        <v/>
      </c>
      <c r="AR30" s="1">
        <f t="shared" si="16"/>
        <v>0</v>
      </c>
      <c r="AS30" s="1" t="str">
        <f t="shared" si="10"/>
        <v/>
      </c>
      <c r="AT30" s="1">
        <f t="shared" si="17"/>
        <v>0</v>
      </c>
      <c r="AU30" s="1" t="str">
        <f t="shared" si="11"/>
        <v/>
      </c>
    </row>
    <row r="31" spans="1:47">
      <c r="A31" s="29">
        <v>21</v>
      </c>
      <c r="B31" s="231" t="str">
        <f>IF(①団体情報入力!C29="","",IF(C31="","",①団体情報入力!C29))</f>
        <v/>
      </c>
      <c r="C31" s="170"/>
      <c r="D31" s="53"/>
      <c r="E31" s="53"/>
      <c r="F31" s="171"/>
      <c r="G31" s="53"/>
      <c r="H31" s="54"/>
      <c r="I31" s="55"/>
      <c r="J31" s="174"/>
      <c r="K31" s="135"/>
      <c r="L31" s="55"/>
      <c r="M31" s="174"/>
      <c r="N31" s="135"/>
      <c r="O31" s="55"/>
      <c r="P31" s="174"/>
      <c r="Q31" s="247"/>
      <c r="R31" s="345"/>
      <c r="S31" s="346"/>
      <c r="T31" s="341"/>
      <c r="U31" s="342"/>
      <c r="Y31" s="59"/>
      <c r="Z31" s="60"/>
      <c r="AB31" s="5" t="str">
        <f t="shared" si="0"/>
        <v/>
      </c>
      <c r="AC31" s="5" t="str">
        <f t="shared" si="1"/>
        <v/>
      </c>
      <c r="AD31" s="5" t="str">
        <f t="shared" si="2"/>
        <v/>
      </c>
      <c r="AE31" s="5" t="str">
        <f t="shared" si="3"/>
        <v/>
      </c>
      <c r="AF31" s="5" t="str">
        <f t="shared" si="4"/>
        <v/>
      </c>
      <c r="AG31" s="8" t="str">
        <f>IF(G31="男",data_kyogisha!A22,"")</f>
        <v/>
      </c>
      <c r="AH31" s="5" t="str">
        <f t="shared" si="5"/>
        <v/>
      </c>
      <c r="AI31" s="5" t="str">
        <f t="shared" si="6"/>
        <v/>
      </c>
      <c r="AJ31" s="5" t="str">
        <f t="shared" si="7"/>
        <v/>
      </c>
      <c r="AK31" s="5" t="str">
        <f t="shared" si="8"/>
        <v/>
      </c>
      <c r="AL31" s="5" t="str">
        <f t="shared" si="9"/>
        <v/>
      </c>
      <c r="AM31" s="1" t="str">
        <f>IF(G31="女",data_kyogisha!A22,"")</f>
        <v/>
      </c>
      <c r="AN31" s="1">
        <f t="shared" si="12"/>
        <v>0</v>
      </c>
      <c r="AO31" s="1" t="str">
        <f t="shared" si="13"/>
        <v/>
      </c>
      <c r="AP31" s="1">
        <f t="shared" si="14"/>
        <v>0</v>
      </c>
      <c r="AQ31" s="1" t="str">
        <f t="shared" si="15"/>
        <v/>
      </c>
      <c r="AR31" s="1">
        <f t="shared" si="16"/>
        <v>0</v>
      </c>
      <c r="AS31" s="1" t="str">
        <f t="shared" si="10"/>
        <v/>
      </c>
      <c r="AT31" s="1">
        <f t="shared" si="17"/>
        <v>0</v>
      </c>
      <c r="AU31" s="1" t="str">
        <f t="shared" si="11"/>
        <v/>
      </c>
    </row>
    <row r="32" spans="1:47">
      <c r="A32" s="29">
        <v>22</v>
      </c>
      <c r="B32" s="231" t="str">
        <f>IF(①団体情報入力!C30="","",IF(C32="","",①団体情報入力!C30))</f>
        <v/>
      </c>
      <c r="C32" s="170"/>
      <c r="D32" s="53"/>
      <c r="E32" s="53"/>
      <c r="F32" s="171"/>
      <c r="G32" s="53"/>
      <c r="H32" s="54"/>
      <c r="I32" s="55"/>
      <c r="J32" s="174"/>
      <c r="K32" s="135"/>
      <c r="L32" s="55"/>
      <c r="M32" s="174"/>
      <c r="N32" s="135"/>
      <c r="O32" s="55"/>
      <c r="P32" s="174"/>
      <c r="Q32" s="247"/>
      <c r="R32" s="345"/>
      <c r="S32" s="346"/>
      <c r="T32" s="341"/>
      <c r="U32" s="342"/>
      <c r="Y32" s="59"/>
      <c r="Z32" s="60"/>
      <c r="AB32" s="5" t="str">
        <f t="shared" si="0"/>
        <v/>
      </c>
      <c r="AC32" s="5" t="str">
        <f t="shared" si="1"/>
        <v/>
      </c>
      <c r="AD32" s="5" t="str">
        <f t="shared" si="2"/>
        <v/>
      </c>
      <c r="AE32" s="5" t="str">
        <f t="shared" si="3"/>
        <v/>
      </c>
      <c r="AF32" s="5" t="str">
        <f t="shared" si="4"/>
        <v/>
      </c>
      <c r="AG32" s="8" t="str">
        <f>IF(G32="男",data_kyogisha!A23,"")</f>
        <v/>
      </c>
      <c r="AH32" s="5" t="str">
        <f t="shared" si="5"/>
        <v/>
      </c>
      <c r="AI32" s="5" t="str">
        <f t="shared" si="6"/>
        <v/>
      </c>
      <c r="AJ32" s="5" t="str">
        <f t="shared" si="7"/>
        <v/>
      </c>
      <c r="AK32" s="5" t="str">
        <f t="shared" si="8"/>
        <v/>
      </c>
      <c r="AL32" s="5" t="str">
        <f t="shared" si="9"/>
        <v/>
      </c>
      <c r="AM32" s="1" t="str">
        <f>IF(G32="女",data_kyogisha!A23,"")</f>
        <v/>
      </c>
      <c r="AN32" s="1">
        <f t="shared" si="12"/>
        <v>0</v>
      </c>
      <c r="AO32" s="1" t="str">
        <f t="shared" si="13"/>
        <v/>
      </c>
      <c r="AP32" s="1">
        <f t="shared" si="14"/>
        <v>0</v>
      </c>
      <c r="AQ32" s="1" t="str">
        <f t="shared" si="15"/>
        <v/>
      </c>
      <c r="AR32" s="1">
        <f t="shared" si="16"/>
        <v>0</v>
      </c>
      <c r="AS32" s="1" t="str">
        <f t="shared" si="10"/>
        <v/>
      </c>
      <c r="AT32" s="1">
        <f t="shared" si="17"/>
        <v>0</v>
      </c>
      <c r="AU32" s="1" t="str">
        <f t="shared" si="11"/>
        <v/>
      </c>
    </row>
    <row r="33" spans="1:47">
      <c r="A33" s="29">
        <v>23</v>
      </c>
      <c r="B33" s="231" t="str">
        <f>IF(①団体情報入力!C31="","",IF(C33="","",①団体情報入力!C31))</f>
        <v/>
      </c>
      <c r="C33" s="170"/>
      <c r="D33" s="53"/>
      <c r="E33" s="53"/>
      <c r="F33" s="171"/>
      <c r="G33" s="53"/>
      <c r="H33" s="54"/>
      <c r="I33" s="55"/>
      <c r="J33" s="174"/>
      <c r="K33" s="135"/>
      <c r="L33" s="55"/>
      <c r="M33" s="174"/>
      <c r="N33" s="135"/>
      <c r="O33" s="55"/>
      <c r="P33" s="174"/>
      <c r="Q33" s="247"/>
      <c r="R33" s="345"/>
      <c r="S33" s="346"/>
      <c r="T33" s="341"/>
      <c r="U33" s="342"/>
      <c r="Y33" s="59"/>
      <c r="Z33" s="60"/>
      <c r="AB33" s="5" t="str">
        <f t="shared" si="0"/>
        <v/>
      </c>
      <c r="AC33" s="5" t="str">
        <f t="shared" si="1"/>
        <v/>
      </c>
      <c r="AD33" s="5" t="str">
        <f t="shared" si="2"/>
        <v/>
      </c>
      <c r="AE33" s="5" t="str">
        <f t="shared" si="3"/>
        <v/>
      </c>
      <c r="AF33" s="5" t="str">
        <f t="shared" si="4"/>
        <v/>
      </c>
      <c r="AG33" s="8" t="str">
        <f>IF(G33="男",data_kyogisha!A24,"")</f>
        <v/>
      </c>
      <c r="AH33" s="5" t="str">
        <f t="shared" si="5"/>
        <v/>
      </c>
      <c r="AI33" s="5" t="str">
        <f t="shared" si="6"/>
        <v/>
      </c>
      <c r="AJ33" s="5" t="str">
        <f t="shared" si="7"/>
        <v/>
      </c>
      <c r="AK33" s="5" t="str">
        <f t="shared" si="8"/>
        <v/>
      </c>
      <c r="AL33" s="5" t="str">
        <f t="shared" si="9"/>
        <v/>
      </c>
      <c r="AM33" s="1" t="str">
        <f>IF(G33="女",data_kyogisha!A24,"")</f>
        <v/>
      </c>
      <c r="AN33" s="1">
        <f t="shared" si="12"/>
        <v>0</v>
      </c>
      <c r="AO33" s="1" t="str">
        <f t="shared" si="13"/>
        <v/>
      </c>
      <c r="AP33" s="1">
        <f t="shared" si="14"/>
        <v>0</v>
      </c>
      <c r="AQ33" s="1" t="str">
        <f t="shared" si="15"/>
        <v/>
      </c>
      <c r="AR33" s="1">
        <f t="shared" si="16"/>
        <v>0</v>
      </c>
      <c r="AS33" s="1" t="str">
        <f t="shared" si="10"/>
        <v/>
      </c>
      <c r="AT33" s="1">
        <f t="shared" si="17"/>
        <v>0</v>
      </c>
      <c r="AU33" s="1" t="str">
        <f t="shared" si="11"/>
        <v/>
      </c>
    </row>
    <row r="34" spans="1:47">
      <c r="A34" s="29">
        <v>24</v>
      </c>
      <c r="B34" s="231" t="str">
        <f>IF(①団体情報入力!C32="","",IF(C34="","",①団体情報入力!C32))</f>
        <v/>
      </c>
      <c r="C34" s="170"/>
      <c r="D34" s="53"/>
      <c r="E34" s="53"/>
      <c r="F34" s="171"/>
      <c r="G34" s="53"/>
      <c r="H34" s="54"/>
      <c r="I34" s="55"/>
      <c r="J34" s="174"/>
      <c r="K34" s="135"/>
      <c r="L34" s="55"/>
      <c r="M34" s="174"/>
      <c r="N34" s="135"/>
      <c r="O34" s="55"/>
      <c r="P34" s="174"/>
      <c r="Q34" s="247"/>
      <c r="R34" s="345"/>
      <c r="S34" s="346"/>
      <c r="T34" s="341"/>
      <c r="U34" s="342"/>
      <c r="Y34" s="59"/>
      <c r="Z34" s="60"/>
      <c r="AB34" s="5" t="str">
        <f t="shared" si="0"/>
        <v/>
      </c>
      <c r="AC34" s="5" t="str">
        <f t="shared" si="1"/>
        <v/>
      </c>
      <c r="AD34" s="5" t="str">
        <f t="shared" si="2"/>
        <v/>
      </c>
      <c r="AE34" s="5" t="str">
        <f t="shared" si="3"/>
        <v/>
      </c>
      <c r="AF34" s="5" t="str">
        <f t="shared" si="4"/>
        <v/>
      </c>
      <c r="AG34" s="8" t="str">
        <f>IF(G34="男",data_kyogisha!A25,"")</f>
        <v/>
      </c>
      <c r="AH34" s="5" t="str">
        <f t="shared" si="5"/>
        <v/>
      </c>
      <c r="AI34" s="5" t="str">
        <f t="shared" si="6"/>
        <v/>
      </c>
      <c r="AJ34" s="5" t="str">
        <f t="shared" si="7"/>
        <v/>
      </c>
      <c r="AK34" s="5" t="str">
        <f t="shared" si="8"/>
        <v/>
      </c>
      <c r="AL34" s="5" t="str">
        <f t="shared" si="9"/>
        <v/>
      </c>
      <c r="AM34" s="1" t="str">
        <f>IF(G34="女",data_kyogisha!A25,"")</f>
        <v/>
      </c>
      <c r="AN34" s="1">
        <f t="shared" si="12"/>
        <v>0</v>
      </c>
      <c r="AO34" s="1" t="str">
        <f t="shared" si="13"/>
        <v/>
      </c>
      <c r="AP34" s="1">
        <f t="shared" si="14"/>
        <v>0</v>
      </c>
      <c r="AQ34" s="1" t="str">
        <f t="shared" si="15"/>
        <v/>
      </c>
      <c r="AR34" s="1">
        <f t="shared" si="16"/>
        <v>0</v>
      </c>
      <c r="AS34" s="1" t="str">
        <f t="shared" si="10"/>
        <v/>
      </c>
      <c r="AT34" s="1">
        <f t="shared" si="17"/>
        <v>0</v>
      </c>
      <c r="AU34" s="1" t="str">
        <f t="shared" si="11"/>
        <v/>
      </c>
    </row>
    <row r="35" spans="1:47">
      <c r="A35" s="29">
        <v>25</v>
      </c>
      <c r="B35" s="231" t="str">
        <f>IF(①団体情報入力!C33="","",IF(C35="","",①団体情報入力!C33))</f>
        <v/>
      </c>
      <c r="C35" s="170"/>
      <c r="D35" s="53"/>
      <c r="E35" s="53"/>
      <c r="F35" s="171"/>
      <c r="G35" s="53"/>
      <c r="H35" s="54"/>
      <c r="I35" s="55"/>
      <c r="J35" s="174"/>
      <c r="K35" s="135"/>
      <c r="L35" s="55"/>
      <c r="M35" s="174"/>
      <c r="N35" s="135"/>
      <c r="O35" s="55"/>
      <c r="P35" s="174"/>
      <c r="Q35" s="247"/>
      <c r="R35" s="345"/>
      <c r="S35" s="346"/>
      <c r="T35" s="341"/>
      <c r="U35" s="342"/>
      <c r="Y35" s="59"/>
      <c r="Z35" s="60"/>
      <c r="AB35" s="5" t="str">
        <f t="shared" si="0"/>
        <v/>
      </c>
      <c r="AC35" s="5" t="str">
        <f t="shared" si="1"/>
        <v/>
      </c>
      <c r="AD35" s="5" t="str">
        <f t="shared" si="2"/>
        <v/>
      </c>
      <c r="AE35" s="5" t="str">
        <f t="shared" si="3"/>
        <v/>
      </c>
      <c r="AF35" s="5" t="str">
        <f t="shared" si="4"/>
        <v/>
      </c>
      <c r="AG35" s="8" t="str">
        <f>IF(G35="男",data_kyogisha!A26,"")</f>
        <v/>
      </c>
      <c r="AH35" s="5" t="str">
        <f t="shared" si="5"/>
        <v/>
      </c>
      <c r="AI35" s="5" t="str">
        <f t="shared" si="6"/>
        <v/>
      </c>
      <c r="AJ35" s="5" t="str">
        <f t="shared" si="7"/>
        <v/>
      </c>
      <c r="AK35" s="5" t="str">
        <f t="shared" si="8"/>
        <v/>
      </c>
      <c r="AL35" s="5" t="str">
        <f t="shared" si="9"/>
        <v/>
      </c>
      <c r="AM35" s="1" t="str">
        <f>IF(G35="女",data_kyogisha!A26,"")</f>
        <v/>
      </c>
      <c r="AN35" s="1">
        <f t="shared" si="12"/>
        <v>0</v>
      </c>
      <c r="AO35" s="1" t="str">
        <f t="shared" si="13"/>
        <v/>
      </c>
      <c r="AP35" s="1">
        <f t="shared" si="14"/>
        <v>0</v>
      </c>
      <c r="AQ35" s="1" t="str">
        <f t="shared" si="15"/>
        <v/>
      </c>
      <c r="AR35" s="1">
        <f t="shared" si="16"/>
        <v>0</v>
      </c>
      <c r="AS35" s="1" t="str">
        <f t="shared" si="10"/>
        <v/>
      </c>
      <c r="AT35" s="1">
        <f t="shared" si="17"/>
        <v>0</v>
      </c>
      <c r="AU35" s="1" t="str">
        <f t="shared" si="11"/>
        <v/>
      </c>
    </row>
    <row r="36" spans="1:47">
      <c r="A36" s="29">
        <v>26</v>
      </c>
      <c r="B36" s="231" t="str">
        <f>IF(①団体情報入力!C34="","",IF(C36="","",①団体情報入力!C34))</f>
        <v/>
      </c>
      <c r="C36" s="170"/>
      <c r="D36" s="53"/>
      <c r="E36" s="53"/>
      <c r="F36" s="171"/>
      <c r="G36" s="53"/>
      <c r="H36" s="54"/>
      <c r="I36" s="55"/>
      <c r="J36" s="174"/>
      <c r="K36" s="135"/>
      <c r="L36" s="55"/>
      <c r="M36" s="174"/>
      <c r="N36" s="135"/>
      <c r="O36" s="55"/>
      <c r="P36" s="174"/>
      <c r="Q36" s="247"/>
      <c r="R36" s="345"/>
      <c r="S36" s="346"/>
      <c r="T36" s="341"/>
      <c r="U36" s="342"/>
      <c r="Y36" s="59"/>
      <c r="Z36" s="60"/>
      <c r="AB36" s="5" t="str">
        <f t="shared" si="0"/>
        <v/>
      </c>
      <c r="AC36" s="5" t="str">
        <f t="shared" si="1"/>
        <v/>
      </c>
      <c r="AD36" s="5" t="str">
        <f t="shared" si="2"/>
        <v/>
      </c>
      <c r="AE36" s="5" t="str">
        <f t="shared" si="3"/>
        <v/>
      </c>
      <c r="AF36" s="5" t="str">
        <f t="shared" si="4"/>
        <v/>
      </c>
      <c r="AG36" s="8" t="str">
        <f>IF(G36="男",data_kyogisha!A27,"")</f>
        <v/>
      </c>
      <c r="AH36" s="5" t="str">
        <f t="shared" si="5"/>
        <v/>
      </c>
      <c r="AI36" s="5" t="str">
        <f t="shared" si="6"/>
        <v/>
      </c>
      <c r="AJ36" s="5" t="str">
        <f t="shared" si="7"/>
        <v/>
      </c>
      <c r="AK36" s="5" t="str">
        <f t="shared" si="8"/>
        <v/>
      </c>
      <c r="AL36" s="5" t="str">
        <f t="shared" si="9"/>
        <v/>
      </c>
      <c r="AM36" s="1" t="str">
        <f>IF(G36="女",data_kyogisha!A27,"")</f>
        <v/>
      </c>
      <c r="AN36" s="1">
        <f t="shared" si="12"/>
        <v>0</v>
      </c>
      <c r="AO36" s="1" t="str">
        <f t="shared" si="13"/>
        <v/>
      </c>
      <c r="AP36" s="1">
        <f t="shared" si="14"/>
        <v>0</v>
      </c>
      <c r="AQ36" s="1" t="str">
        <f t="shared" si="15"/>
        <v/>
      </c>
      <c r="AR36" s="1">
        <f t="shared" si="16"/>
        <v>0</v>
      </c>
      <c r="AS36" s="1" t="str">
        <f t="shared" si="10"/>
        <v/>
      </c>
      <c r="AT36" s="1">
        <f t="shared" si="17"/>
        <v>0</v>
      </c>
      <c r="AU36" s="1" t="str">
        <f t="shared" si="11"/>
        <v/>
      </c>
    </row>
    <row r="37" spans="1:47">
      <c r="A37" s="29">
        <v>27</v>
      </c>
      <c r="B37" s="231" t="str">
        <f>IF(①団体情報入力!C35="","",IF(C37="","",①団体情報入力!C35))</f>
        <v/>
      </c>
      <c r="C37" s="170"/>
      <c r="D37" s="53"/>
      <c r="E37" s="53"/>
      <c r="F37" s="171"/>
      <c r="G37" s="53"/>
      <c r="H37" s="54"/>
      <c r="I37" s="55"/>
      <c r="J37" s="174"/>
      <c r="K37" s="135"/>
      <c r="L37" s="55"/>
      <c r="M37" s="174"/>
      <c r="N37" s="135"/>
      <c r="O37" s="55"/>
      <c r="P37" s="174"/>
      <c r="Q37" s="247"/>
      <c r="R37" s="345"/>
      <c r="S37" s="346"/>
      <c r="T37" s="341"/>
      <c r="U37" s="342"/>
      <c r="Y37" s="59"/>
      <c r="Z37" s="60"/>
      <c r="AB37" s="5" t="str">
        <f t="shared" si="0"/>
        <v/>
      </c>
      <c r="AC37" s="5" t="str">
        <f t="shared" si="1"/>
        <v/>
      </c>
      <c r="AD37" s="5" t="str">
        <f t="shared" si="2"/>
        <v/>
      </c>
      <c r="AE37" s="5" t="str">
        <f t="shared" si="3"/>
        <v/>
      </c>
      <c r="AF37" s="5" t="str">
        <f t="shared" si="4"/>
        <v/>
      </c>
      <c r="AG37" s="8" t="str">
        <f>IF(G37="男",data_kyogisha!A28,"")</f>
        <v/>
      </c>
      <c r="AH37" s="5" t="str">
        <f t="shared" si="5"/>
        <v/>
      </c>
      <c r="AI37" s="5" t="str">
        <f t="shared" si="6"/>
        <v/>
      </c>
      <c r="AJ37" s="5" t="str">
        <f t="shared" si="7"/>
        <v/>
      </c>
      <c r="AK37" s="5" t="str">
        <f t="shared" si="8"/>
        <v/>
      </c>
      <c r="AL37" s="5" t="str">
        <f t="shared" si="9"/>
        <v/>
      </c>
      <c r="AM37" s="1" t="str">
        <f>IF(G37="女",data_kyogisha!A28,"")</f>
        <v/>
      </c>
      <c r="AN37" s="1">
        <f t="shared" si="12"/>
        <v>0</v>
      </c>
      <c r="AO37" s="1" t="str">
        <f t="shared" si="13"/>
        <v/>
      </c>
      <c r="AP37" s="1">
        <f t="shared" si="14"/>
        <v>0</v>
      </c>
      <c r="AQ37" s="1" t="str">
        <f t="shared" si="15"/>
        <v/>
      </c>
      <c r="AR37" s="1">
        <f t="shared" si="16"/>
        <v>0</v>
      </c>
      <c r="AS37" s="1" t="str">
        <f t="shared" si="10"/>
        <v/>
      </c>
      <c r="AT37" s="1">
        <f t="shared" si="17"/>
        <v>0</v>
      </c>
      <c r="AU37" s="1" t="str">
        <f t="shared" si="11"/>
        <v/>
      </c>
    </row>
    <row r="38" spans="1:47">
      <c r="A38" s="29">
        <v>28</v>
      </c>
      <c r="B38" s="231" t="str">
        <f>IF(①団体情報入力!C36="","",IF(C38="","",①団体情報入力!C36))</f>
        <v/>
      </c>
      <c r="C38" s="170"/>
      <c r="D38" s="53"/>
      <c r="E38" s="53"/>
      <c r="F38" s="171"/>
      <c r="G38" s="53"/>
      <c r="H38" s="54"/>
      <c r="I38" s="55"/>
      <c r="J38" s="174"/>
      <c r="K38" s="135"/>
      <c r="L38" s="55"/>
      <c r="M38" s="174"/>
      <c r="N38" s="135"/>
      <c r="O38" s="55"/>
      <c r="P38" s="174"/>
      <c r="Q38" s="247"/>
      <c r="R38" s="345"/>
      <c r="S38" s="346"/>
      <c r="T38" s="341"/>
      <c r="U38" s="342"/>
      <c r="Y38" s="59"/>
      <c r="Z38" s="60"/>
      <c r="AB38" s="5" t="str">
        <f t="shared" si="0"/>
        <v/>
      </c>
      <c r="AC38" s="5" t="str">
        <f t="shared" si="1"/>
        <v/>
      </c>
      <c r="AD38" s="5" t="str">
        <f t="shared" si="2"/>
        <v/>
      </c>
      <c r="AE38" s="5" t="str">
        <f t="shared" si="3"/>
        <v/>
      </c>
      <c r="AF38" s="5" t="str">
        <f t="shared" si="4"/>
        <v/>
      </c>
      <c r="AG38" s="8" t="str">
        <f>IF(G38="男",data_kyogisha!A29,"")</f>
        <v/>
      </c>
      <c r="AH38" s="5" t="str">
        <f t="shared" si="5"/>
        <v/>
      </c>
      <c r="AI38" s="5" t="str">
        <f t="shared" si="6"/>
        <v/>
      </c>
      <c r="AJ38" s="5" t="str">
        <f t="shared" si="7"/>
        <v/>
      </c>
      <c r="AK38" s="5" t="str">
        <f t="shared" si="8"/>
        <v/>
      </c>
      <c r="AL38" s="5" t="str">
        <f t="shared" si="9"/>
        <v/>
      </c>
      <c r="AM38" s="1" t="str">
        <f>IF(G38="女",data_kyogisha!A29,"")</f>
        <v/>
      </c>
      <c r="AN38" s="1">
        <f t="shared" si="12"/>
        <v>0</v>
      </c>
      <c r="AO38" s="1" t="str">
        <f t="shared" si="13"/>
        <v/>
      </c>
      <c r="AP38" s="1">
        <f t="shared" si="14"/>
        <v>0</v>
      </c>
      <c r="AQ38" s="1" t="str">
        <f t="shared" si="15"/>
        <v/>
      </c>
      <c r="AR38" s="1">
        <f t="shared" si="16"/>
        <v>0</v>
      </c>
      <c r="AS38" s="1" t="str">
        <f t="shared" si="10"/>
        <v/>
      </c>
      <c r="AT38" s="1">
        <f t="shared" si="17"/>
        <v>0</v>
      </c>
      <c r="AU38" s="1" t="str">
        <f t="shared" si="11"/>
        <v/>
      </c>
    </row>
    <row r="39" spans="1:47">
      <c r="A39" s="29">
        <v>29</v>
      </c>
      <c r="B39" s="231" t="str">
        <f>IF(①団体情報入力!C37="","",IF(C39="","",①団体情報入力!C37))</f>
        <v/>
      </c>
      <c r="C39" s="170"/>
      <c r="D39" s="53"/>
      <c r="E39" s="53"/>
      <c r="F39" s="171"/>
      <c r="G39" s="53"/>
      <c r="H39" s="54"/>
      <c r="I39" s="55"/>
      <c r="J39" s="174"/>
      <c r="K39" s="135"/>
      <c r="L39" s="55"/>
      <c r="M39" s="174"/>
      <c r="N39" s="135"/>
      <c r="O39" s="55"/>
      <c r="P39" s="174"/>
      <c r="Q39" s="247"/>
      <c r="R39" s="345"/>
      <c r="S39" s="346"/>
      <c r="T39" s="341"/>
      <c r="U39" s="342"/>
      <c r="Y39" s="59"/>
      <c r="Z39" s="60"/>
      <c r="AB39" s="5" t="str">
        <f t="shared" si="0"/>
        <v/>
      </c>
      <c r="AC39" s="5" t="str">
        <f t="shared" si="1"/>
        <v/>
      </c>
      <c r="AD39" s="5" t="str">
        <f t="shared" si="2"/>
        <v/>
      </c>
      <c r="AE39" s="5" t="str">
        <f t="shared" si="3"/>
        <v/>
      </c>
      <c r="AF39" s="5" t="str">
        <f t="shared" si="4"/>
        <v/>
      </c>
      <c r="AG39" s="8" t="str">
        <f>IF(G39="男",data_kyogisha!A30,"")</f>
        <v/>
      </c>
      <c r="AH39" s="5" t="str">
        <f t="shared" si="5"/>
        <v/>
      </c>
      <c r="AI39" s="5" t="str">
        <f t="shared" si="6"/>
        <v/>
      </c>
      <c r="AJ39" s="5" t="str">
        <f t="shared" si="7"/>
        <v/>
      </c>
      <c r="AK39" s="5" t="str">
        <f t="shared" si="8"/>
        <v/>
      </c>
      <c r="AL39" s="5" t="str">
        <f t="shared" si="9"/>
        <v/>
      </c>
      <c r="AM39" s="1" t="str">
        <f>IF(G39="女",data_kyogisha!A30,"")</f>
        <v/>
      </c>
      <c r="AN39" s="1">
        <f t="shared" si="12"/>
        <v>0</v>
      </c>
      <c r="AO39" s="1" t="str">
        <f t="shared" si="13"/>
        <v/>
      </c>
      <c r="AP39" s="1">
        <f t="shared" si="14"/>
        <v>0</v>
      </c>
      <c r="AQ39" s="1" t="str">
        <f t="shared" si="15"/>
        <v/>
      </c>
      <c r="AR39" s="1">
        <f t="shared" si="16"/>
        <v>0</v>
      </c>
      <c r="AS39" s="1" t="str">
        <f t="shared" si="10"/>
        <v/>
      </c>
      <c r="AT39" s="1">
        <f t="shared" si="17"/>
        <v>0</v>
      </c>
      <c r="AU39" s="1" t="str">
        <f t="shared" si="11"/>
        <v/>
      </c>
    </row>
    <row r="40" spans="1:47">
      <c r="A40" s="29">
        <v>30</v>
      </c>
      <c r="B40" s="231" t="str">
        <f>IF(①団体情報入力!C38="","",IF(C40="","",①団体情報入力!C38))</f>
        <v/>
      </c>
      <c r="C40" s="170"/>
      <c r="D40" s="53"/>
      <c r="E40" s="53"/>
      <c r="F40" s="171"/>
      <c r="G40" s="53"/>
      <c r="H40" s="54"/>
      <c r="I40" s="55"/>
      <c r="J40" s="174"/>
      <c r="K40" s="135"/>
      <c r="L40" s="55"/>
      <c r="M40" s="174"/>
      <c r="N40" s="135"/>
      <c r="O40" s="55"/>
      <c r="P40" s="174"/>
      <c r="Q40" s="247"/>
      <c r="R40" s="345"/>
      <c r="S40" s="346"/>
      <c r="T40" s="341"/>
      <c r="U40" s="342"/>
      <c r="Z40" s="2"/>
      <c r="AB40" s="5" t="str">
        <f t="shared" si="0"/>
        <v/>
      </c>
      <c r="AC40" s="5" t="str">
        <f t="shared" si="1"/>
        <v/>
      </c>
      <c r="AD40" s="5" t="str">
        <f t="shared" si="2"/>
        <v/>
      </c>
      <c r="AE40" s="5" t="str">
        <f t="shared" si="3"/>
        <v/>
      </c>
      <c r="AF40" s="5" t="str">
        <f t="shared" si="4"/>
        <v/>
      </c>
      <c r="AG40" s="8" t="str">
        <f>IF(G40="男",data_kyogisha!A31,"")</f>
        <v/>
      </c>
      <c r="AH40" s="5" t="str">
        <f t="shared" si="5"/>
        <v/>
      </c>
      <c r="AI40" s="5" t="str">
        <f t="shared" si="6"/>
        <v/>
      </c>
      <c r="AJ40" s="5" t="str">
        <f t="shared" si="7"/>
        <v/>
      </c>
      <c r="AK40" s="5" t="str">
        <f t="shared" si="8"/>
        <v/>
      </c>
      <c r="AL40" s="5" t="str">
        <f t="shared" si="9"/>
        <v/>
      </c>
      <c r="AM40" s="1" t="str">
        <f>IF(G40="女",data_kyogisha!A31,"")</f>
        <v/>
      </c>
      <c r="AN40" s="1">
        <f t="shared" si="12"/>
        <v>0</v>
      </c>
      <c r="AO40" s="1" t="str">
        <f t="shared" si="13"/>
        <v/>
      </c>
      <c r="AP40" s="1">
        <f t="shared" si="14"/>
        <v>0</v>
      </c>
      <c r="AQ40" s="1" t="str">
        <f t="shared" si="15"/>
        <v/>
      </c>
      <c r="AR40" s="1">
        <f t="shared" si="16"/>
        <v>0</v>
      </c>
      <c r="AS40" s="1" t="str">
        <f t="shared" si="10"/>
        <v/>
      </c>
      <c r="AT40" s="1">
        <f t="shared" si="17"/>
        <v>0</v>
      </c>
      <c r="AU40" s="1" t="str">
        <f t="shared" si="11"/>
        <v/>
      </c>
    </row>
    <row r="41" spans="1:47">
      <c r="A41" s="29">
        <v>31</v>
      </c>
      <c r="B41" s="231" t="str">
        <f>IF(①団体情報入力!C39="","",IF(C41="","",①団体情報入力!C39))</f>
        <v/>
      </c>
      <c r="C41" s="170"/>
      <c r="D41" s="53"/>
      <c r="E41" s="53"/>
      <c r="F41" s="171"/>
      <c r="G41" s="53"/>
      <c r="H41" s="54"/>
      <c r="I41" s="55"/>
      <c r="J41" s="174"/>
      <c r="K41" s="135"/>
      <c r="L41" s="55"/>
      <c r="M41" s="174"/>
      <c r="N41" s="135"/>
      <c r="O41" s="55"/>
      <c r="P41" s="174"/>
      <c r="Q41" s="247"/>
      <c r="R41" s="345"/>
      <c r="S41" s="346"/>
      <c r="T41" s="341"/>
      <c r="U41" s="342"/>
      <c r="Z41" s="2"/>
      <c r="AB41" s="5" t="str">
        <f t="shared" si="0"/>
        <v/>
      </c>
      <c r="AC41" s="5" t="str">
        <f t="shared" si="1"/>
        <v/>
      </c>
      <c r="AD41" s="5" t="str">
        <f t="shared" si="2"/>
        <v/>
      </c>
      <c r="AE41" s="5" t="str">
        <f t="shared" si="3"/>
        <v/>
      </c>
      <c r="AF41" s="5" t="str">
        <f t="shared" si="4"/>
        <v/>
      </c>
      <c r="AG41" s="8" t="str">
        <f>IF(G41="男",data_kyogisha!A32,"")</f>
        <v/>
      </c>
      <c r="AH41" s="5" t="str">
        <f t="shared" si="5"/>
        <v/>
      </c>
      <c r="AI41" s="5" t="str">
        <f t="shared" si="6"/>
        <v/>
      </c>
      <c r="AJ41" s="5" t="str">
        <f t="shared" si="7"/>
        <v/>
      </c>
      <c r="AK41" s="5" t="str">
        <f t="shared" si="8"/>
        <v/>
      </c>
      <c r="AL41" s="5" t="str">
        <f t="shared" si="9"/>
        <v/>
      </c>
      <c r="AM41" s="1" t="str">
        <f>IF(G41="女",data_kyogisha!A32,"")</f>
        <v/>
      </c>
      <c r="AN41" s="1">
        <f t="shared" si="12"/>
        <v>0</v>
      </c>
      <c r="AO41" s="1" t="str">
        <f t="shared" si="13"/>
        <v/>
      </c>
      <c r="AP41" s="1">
        <f t="shared" si="14"/>
        <v>0</v>
      </c>
      <c r="AQ41" s="1" t="str">
        <f t="shared" si="15"/>
        <v/>
      </c>
      <c r="AR41" s="1">
        <f t="shared" si="16"/>
        <v>0</v>
      </c>
      <c r="AS41" s="1" t="str">
        <f t="shared" si="10"/>
        <v/>
      </c>
      <c r="AT41" s="1">
        <f t="shared" si="17"/>
        <v>0</v>
      </c>
      <c r="AU41" s="1" t="str">
        <f t="shared" si="11"/>
        <v/>
      </c>
    </row>
    <row r="42" spans="1:47">
      <c r="A42" s="29">
        <v>32</v>
      </c>
      <c r="B42" s="231" t="str">
        <f>IF(①団体情報入力!C40="","",IF(C42="","",①団体情報入力!C40))</f>
        <v/>
      </c>
      <c r="C42" s="170"/>
      <c r="D42" s="53"/>
      <c r="E42" s="53"/>
      <c r="F42" s="171"/>
      <c r="G42" s="53"/>
      <c r="H42" s="54"/>
      <c r="I42" s="55"/>
      <c r="J42" s="174"/>
      <c r="K42" s="135"/>
      <c r="L42" s="55"/>
      <c r="M42" s="174"/>
      <c r="N42" s="135"/>
      <c r="O42" s="55"/>
      <c r="P42" s="174"/>
      <c r="Q42" s="247"/>
      <c r="R42" s="345"/>
      <c r="S42" s="346"/>
      <c r="T42" s="341"/>
      <c r="U42" s="342"/>
      <c r="Z42" s="2"/>
      <c r="AB42" s="5" t="str">
        <f t="shared" si="0"/>
        <v/>
      </c>
      <c r="AC42" s="5" t="str">
        <f t="shared" si="1"/>
        <v/>
      </c>
      <c r="AD42" s="5" t="str">
        <f t="shared" si="2"/>
        <v/>
      </c>
      <c r="AE42" s="5" t="str">
        <f t="shared" si="3"/>
        <v/>
      </c>
      <c r="AF42" s="5" t="str">
        <f t="shared" si="4"/>
        <v/>
      </c>
      <c r="AG42" s="8" t="str">
        <f>IF(G42="男",data_kyogisha!A33,"")</f>
        <v/>
      </c>
      <c r="AH42" s="5" t="str">
        <f t="shared" si="5"/>
        <v/>
      </c>
      <c r="AI42" s="5" t="str">
        <f t="shared" si="6"/>
        <v/>
      </c>
      <c r="AJ42" s="5" t="str">
        <f t="shared" si="7"/>
        <v/>
      </c>
      <c r="AK42" s="5" t="str">
        <f t="shared" si="8"/>
        <v/>
      </c>
      <c r="AL42" s="5" t="str">
        <f t="shared" si="9"/>
        <v/>
      </c>
      <c r="AM42" s="1" t="str">
        <f>IF(G42="女",data_kyogisha!A33,"")</f>
        <v/>
      </c>
      <c r="AN42" s="1">
        <f t="shared" si="12"/>
        <v>0</v>
      </c>
      <c r="AO42" s="1" t="str">
        <f t="shared" si="13"/>
        <v/>
      </c>
      <c r="AP42" s="1">
        <f t="shared" si="14"/>
        <v>0</v>
      </c>
      <c r="AQ42" s="1" t="str">
        <f t="shared" si="15"/>
        <v/>
      </c>
      <c r="AR42" s="1">
        <f t="shared" si="16"/>
        <v>0</v>
      </c>
      <c r="AS42" s="1" t="str">
        <f t="shared" si="10"/>
        <v/>
      </c>
      <c r="AT42" s="1">
        <f t="shared" si="17"/>
        <v>0</v>
      </c>
      <c r="AU42" s="1" t="str">
        <f t="shared" si="11"/>
        <v/>
      </c>
    </row>
    <row r="43" spans="1:47">
      <c r="A43" s="29">
        <v>33</v>
      </c>
      <c r="B43" s="231" t="str">
        <f>IF(①団体情報入力!C41="","",IF(C43="","",①団体情報入力!C41))</f>
        <v/>
      </c>
      <c r="C43" s="170"/>
      <c r="D43" s="53"/>
      <c r="E43" s="53"/>
      <c r="F43" s="171"/>
      <c r="G43" s="53"/>
      <c r="H43" s="54"/>
      <c r="I43" s="55"/>
      <c r="J43" s="174"/>
      <c r="K43" s="135"/>
      <c r="L43" s="55"/>
      <c r="M43" s="174"/>
      <c r="N43" s="135"/>
      <c r="O43" s="55"/>
      <c r="P43" s="174"/>
      <c r="Q43" s="247"/>
      <c r="R43" s="345"/>
      <c r="S43" s="346"/>
      <c r="T43" s="341"/>
      <c r="U43" s="342"/>
      <c r="Z43" s="2"/>
      <c r="AB43" s="5" t="str">
        <f t="shared" ref="AB43:AB74" si="18">IF(G43="男",C43,"")</f>
        <v/>
      </c>
      <c r="AC43" s="5" t="str">
        <f t="shared" ref="AC43:AC74" si="19">IF(G43="男",D43,"")</f>
        <v/>
      </c>
      <c r="AD43" s="5" t="str">
        <f t="shared" ref="AD43:AD74" si="20">IF(G43="男",E43,"")</f>
        <v/>
      </c>
      <c r="AE43" s="5" t="str">
        <f t="shared" ref="AE43:AE74" si="21">IF(G43="男",G43,"")</f>
        <v/>
      </c>
      <c r="AF43" s="5" t="str">
        <f t="shared" ref="AF43:AF74" si="22">IF(G43="男",IF(H43="","",H43),"")</f>
        <v/>
      </c>
      <c r="AG43" s="8" t="str">
        <f>IF(G43="男",data_kyogisha!A34,"")</f>
        <v/>
      </c>
      <c r="AH43" s="5" t="str">
        <f t="shared" ref="AH43:AH74" si="23">IF(G43="女",C43,"")</f>
        <v/>
      </c>
      <c r="AI43" s="5" t="str">
        <f t="shared" ref="AI43:AI74" si="24">IF(G43="女",D43,"")</f>
        <v/>
      </c>
      <c r="AJ43" s="5" t="str">
        <f t="shared" ref="AJ43:AJ74" si="25">IF(G43="女",E43,"")</f>
        <v/>
      </c>
      <c r="AK43" s="5" t="str">
        <f t="shared" ref="AK43:AK74" si="26">IF(G43="女",G43,"")</f>
        <v/>
      </c>
      <c r="AL43" s="5" t="str">
        <f t="shared" ref="AL43:AL74" si="27">IF(G43="女",IF(H43="","",H43),"")</f>
        <v/>
      </c>
      <c r="AM43" s="1" t="str">
        <f>IF(G43="女",data_kyogisha!A34,"")</f>
        <v/>
      </c>
      <c r="AN43" s="1">
        <f t="shared" si="12"/>
        <v>0</v>
      </c>
      <c r="AO43" s="1" t="str">
        <f t="shared" si="13"/>
        <v/>
      </c>
      <c r="AP43" s="1">
        <f t="shared" si="14"/>
        <v>0</v>
      </c>
      <c r="AQ43" s="1" t="str">
        <f t="shared" si="15"/>
        <v/>
      </c>
      <c r="AR43" s="1">
        <f t="shared" si="16"/>
        <v>0</v>
      </c>
      <c r="AS43" s="1" t="str">
        <f t="shared" ref="AS43:AS74" si="28">IF(AND($G43="女",$R43="○"),$C43,"")</f>
        <v/>
      </c>
      <c r="AT43" s="1">
        <f t="shared" si="17"/>
        <v>0</v>
      </c>
      <c r="AU43" s="1" t="str">
        <f t="shared" ref="AU43:AU74" si="29">IF(AND($G43="女",$T43="○"),$C43,"")</f>
        <v/>
      </c>
    </row>
    <row r="44" spans="1:47">
      <c r="A44" s="29">
        <v>34</v>
      </c>
      <c r="B44" s="231" t="str">
        <f>IF(①団体情報入力!C42="","",IF(C44="","",①団体情報入力!C42))</f>
        <v/>
      </c>
      <c r="C44" s="170"/>
      <c r="D44" s="53"/>
      <c r="E44" s="53"/>
      <c r="F44" s="171"/>
      <c r="G44" s="53"/>
      <c r="H44" s="54"/>
      <c r="I44" s="55"/>
      <c r="J44" s="174"/>
      <c r="K44" s="135"/>
      <c r="L44" s="55"/>
      <c r="M44" s="174"/>
      <c r="N44" s="135"/>
      <c r="O44" s="55"/>
      <c r="P44" s="174"/>
      <c r="Q44" s="247"/>
      <c r="R44" s="345"/>
      <c r="S44" s="346"/>
      <c r="T44" s="341"/>
      <c r="U44" s="342"/>
      <c r="Z44" s="2"/>
      <c r="AB44" s="5" t="str">
        <f t="shared" si="18"/>
        <v/>
      </c>
      <c r="AC44" s="5" t="str">
        <f t="shared" si="19"/>
        <v/>
      </c>
      <c r="AD44" s="5" t="str">
        <f t="shared" si="20"/>
        <v/>
      </c>
      <c r="AE44" s="5" t="str">
        <f t="shared" si="21"/>
        <v/>
      </c>
      <c r="AF44" s="5" t="str">
        <f t="shared" si="22"/>
        <v/>
      </c>
      <c r="AG44" s="8" t="str">
        <f>IF(G44="男",data_kyogisha!A35,"")</f>
        <v/>
      </c>
      <c r="AH44" s="5" t="str">
        <f t="shared" si="23"/>
        <v/>
      </c>
      <c r="AI44" s="5" t="str">
        <f t="shared" si="24"/>
        <v/>
      </c>
      <c r="AJ44" s="5" t="str">
        <f t="shared" si="25"/>
        <v/>
      </c>
      <c r="AK44" s="5" t="str">
        <f t="shared" si="26"/>
        <v/>
      </c>
      <c r="AL44" s="5" t="str">
        <f t="shared" si="27"/>
        <v/>
      </c>
      <c r="AM44" s="1" t="str">
        <f>IF(G44="女",data_kyogisha!A35,"")</f>
        <v/>
      </c>
      <c r="AN44" s="1">
        <f t="shared" ref="AN44:AN75" si="30">IF(AND(G44="男",R44="○"),AN43+1,AN43)</f>
        <v>0</v>
      </c>
      <c r="AO44" s="1" t="str">
        <f t="shared" ref="AO44:AO75" si="31">IF(AND(G44="男",R44="○"),C44,"")</f>
        <v/>
      </c>
      <c r="AP44" s="1">
        <f t="shared" ref="AP44:AP75" si="32">IF(AND(G44="男",T44="○"),AP43+1,AP43)</f>
        <v>0</v>
      </c>
      <c r="AQ44" s="1" t="str">
        <f t="shared" ref="AQ44:AQ75" si="33">IF(AND(G44="男",T44="○"),C44,"")</f>
        <v/>
      </c>
      <c r="AR44" s="1">
        <f t="shared" ref="AR44:AR75" si="34">IF(AND(G44="女",R44="○"),AR43+1,AR43)</f>
        <v>0</v>
      </c>
      <c r="AS44" s="1" t="str">
        <f t="shared" si="28"/>
        <v/>
      </c>
      <c r="AT44" s="1">
        <f t="shared" ref="AT44:AT75" si="35">IF(AND(G44="女",T44="○"),AT43+1,AT43)</f>
        <v>0</v>
      </c>
      <c r="AU44" s="1" t="str">
        <f t="shared" si="29"/>
        <v/>
      </c>
    </row>
    <row r="45" spans="1:47">
      <c r="A45" s="29">
        <v>35</v>
      </c>
      <c r="B45" s="231" t="str">
        <f>IF(①団体情報入力!C43="","",IF(C45="","",①団体情報入力!C43))</f>
        <v/>
      </c>
      <c r="C45" s="170"/>
      <c r="D45" s="53"/>
      <c r="E45" s="53"/>
      <c r="F45" s="171"/>
      <c r="G45" s="53"/>
      <c r="H45" s="54"/>
      <c r="I45" s="55"/>
      <c r="J45" s="174"/>
      <c r="K45" s="135"/>
      <c r="L45" s="55"/>
      <c r="M45" s="174"/>
      <c r="N45" s="135"/>
      <c r="O45" s="55"/>
      <c r="P45" s="174"/>
      <c r="Q45" s="247"/>
      <c r="R45" s="345"/>
      <c r="S45" s="346"/>
      <c r="T45" s="341"/>
      <c r="U45" s="342"/>
      <c r="Z45" s="2"/>
      <c r="AB45" s="5" t="str">
        <f t="shared" si="18"/>
        <v/>
      </c>
      <c r="AC45" s="5" t="str">
        <f t="shared" si="19"/>
        <v/>
      </c>
      <c r="AD45" s="5" t="str">
        <f t="shared" si="20"/>
        <v/>
      </c>
      <c r="AE45" s="5" t="str">
        <f t="shared" si="21"/>
        <v/>
      </c>
      <c r="AF45" s="5" t="str">
        <f t="shared" si="22"/>
        <v/>
      </c>
      <c r="AG45" s="8" t="str">
        <f>IF(G45="男",data_kyogisha!A36,"")</f>
        <v/>
      </c>
      <c r="AH45" s="5" t="str">
        <f t="shared" si="23"/>
        <v/>
      </c>
      <c r="AI45" s="5" t="str">
        <f t="shared" si="24"/>
        <v/>
      </c>
      <c r="AJ45" s="5" t="str">
        <f t="shared" si="25"/>
        <v/>
      </c>
      <c r="AK45" s="5" t="str">
        <f t="shared" si="26"/>
        <v/>
      </c>
      <c r="AL45" s="5" t="str">
        <f t="shared" si="27"/>
        <v/>
      </c>
      <c r="AM45" s="1" t="str">
        <f>IF(G45="女",data_kyogisha!A36,"")</f>
        <v/>
      </c>
      <c r="AN45" s="1">
        <f t="shared" si="30"/>
        <v>0</v>
      </c>
      <c r="AO45" s="1" t="str">
        <f t="shared" si="31"/>
        <v/>
      </c>
      <c r="AP45" s="1">
        <f t="shared" si="32"/>
        <v>0</v>
      </c>
      <c r="AQ45" s="1" t="str">
        <f t="shared" si="33"/>
        <v/>
      </c>
      <c r="AR45" s="1">
        <f t="shared" si="34"/>
        <v>0</v>
      </c>
      <c r="AS45" s="1" t="str">
        <f t="shared" si="28"/>
        <v/>
      </c>
      <c r="AT45" s="1">
        <f t="shared" si="35"/>
        <v>0</v>
      </c>
      <c r="AU45" s="1" t="str">
        <f t="shared" si="29"/>
        <v/>
      </c>
    </row>
    <row r="46" spans="1:47">
      <c r="A46" s="29">
        <v>36</v>
      </c>
      <c r="B46" s="231" t="str">
        <f>IF(①団体情報入力!C44="","",IF(C46="","",①団体情報入力!C44))</f>
        <v/>
      </c>
      <c r="C46" s="170"/>
      <c r="D46" s="53"/>
      <c r="E46" s="53"/>
      <c r="F46" s="171"/>
      <c r="G46" s="53"/>
      <c r="H46" s="54"/>
      <c r="I46" s="55"/>
      <c r="J46" s="174"/>
      <c r="K46" s="135"/>
      <c r="L46" s="55"/>
      <c r="M46" s="174"/>
      <c r="N46" s="135"/>
      <c r="O46" s="55"/>
      <c r="P46" s="174"/>
      <c r="Q46" s="247"/>
      <c r="R46" s="345"/>
      <c r="S46" s="346"/>
      <c r="T46" s="341"/>
      <c r="U46" s="342"/>
      <c r="Z46" s="2"/>
      <c r="AB46" s="5" t="str">
        <f t="shared" si="18"/>
        <v/>
      </c>
      <c r="AC46" s="5" t="str">
        <f t="shared" si="19"/>
        <v/>
      </c>
      <c r="AD46" s="5" t="str">
        <f t="shared" si="20"/>
        <v/>
      </c>
      <c r="AE46" s="5" t="str">
        <f t="shared" si="21"/>
        <v/>
      </c>
      <c r="AF46" s="5" t="str">
        <f t="shared" si="22"/>
        <v/>
      </c>
      <c r="AG46" s="8" t="str">
        <f>IF(G46="男",data_kyogisha!A37,"")</f>
        <v/>
      </c>
      <c r="AH46" s="5" t="str">
        <f t="shared" si="23"/>
        <v/>
      </c>
      <c r="AI46" s="5" t="str">
        <f t="shared" si="24"/>
        <v/>
      </c>
      <c r="AJ46" s="5" t="str">
        <f t="shared" si="25"/>
        <v/>
      </c>
      <c r="AK46" s="5" t="str">
        <f t="shared" si="26"/>
        <v/>
      </c>
      <c r="AL46" s="5" t="str">
        <f t="shared" si="27"/>
        <v/>
      </c>
      <c r="AM46" s="1" t="str">
        <f>IF(G46="女",data_kyogisha!A37,"")</f>
        <v/>
      </c>
      <c r="AN46" s="1">
        <f t="shared" si="30"/>
        <v>0</v>
      </c>
      <c r="AO46" s="1" t="str">
        <f t="shared" si="31"/>
        <v/>
      </c>
      <c r="AP46" s="1">
        <f t="shared" si="32"/>
        <v>0</v>
      </c>
      <c r="AQ46" s="1" t="str">
        <f t="shared" si="33"/>
        <v/>
      </c>
      <c r="AR46" s="1">
        <f t="shared" si="34"/>
        <v>0</v>
      </c>
      <c r="AS46" s="1" t="str">
        <f t="shared" si="28"/>
        <v/>
      </c>
      <c r="AT46" s="1">
        <f t="shared" si="35"/>
        <v>0</v>
      </c>
      <c r="AU46" s="1" t="str">
        <f t="shared" si="29"/>
        <v/>
      </c>
    </row>
    <row r="47" spans="1:47">
      <c r="A47" s="29">
        <v>37</v>
      </c>
      <c r="B47" s="231" t="str">
        <f>IF(①団体情報入力!C45="","",IF(C47="","",①団体情報入力!C45))</f>
        <v/>
      </c>
      <c r="C47" s="170"/>
      <c r="D47" s="53"/>
      <c r="E47" s="53"/>
      <c r="F47" s="171"/>
      <c r="G47" s="53"/>
      <c r="H47" s="54"/>
      <c r="I47" s="55"/>
      <c r="J47" s="174"/>
      <c r="K47" s="135"/>
      <c r="L47" s="55"/>
      <c r="M47" s="174"/>
      <c r="N47" s="135"/>
      <c r="O47" s="55"/>
      <c r="P47" s="174"/>
      <c r="Q47" s="247"/>
      <c r="R47" s="345"/>
      <c r="S47" s="346"/>
      <c r="T47" s="341"/>
      <c r="U47" s="342"/>
      <c r="Z47" s="2"/>
      <c r="AB47" s="5" t="str">
        <f t="shared" si="18"/>
        <v/>
      </c>
      <c r="AC47" s="5" t="str">
        <f t="shared" si="19"/>
        <v/>
      </c>
      <c r="AD47" s="5" t="str">
        <f t="shared" si="20"/>
        <v/>
      </c>
      <c r="AE47" s="5" t="str">
        <f t="shared" si="21"/>
        <v/>
      </c>
      <c r="AF47" s="5" t="str">
        <f t="shared" si="22"/>
        <v/>
      </c>
      <c r="AG47" s="8" t="str">
        <f>IF(G47="男",data_kyogisha!A38,"")</f>
        <v/>
      </c>
      <c r="AH47" s="5" t="str">
        <f t="shared" si="23"/>
        <v/>
      </c>
      <c r="AI47" s="5" t="str">
        <f t="shared" si="24"/>
        <v/>
      </c>
      <c r="AJ47" s="5" t="str">
        <f t="shared" si="25"/>
        <v/>
      </c>
      <c r="AK47" s="5" t="str">
        <f t="shared" si="26"/>
        <v/>
      </c>
      <c r="AL47" s="5" t="str">
        <f t="shared" si="27"/>
        <v/>
      </c>
      <c r="AM47" s="1" t="str">
        <f>IF(G47="女",data_kyogisha!A38,"")</f>
        <v/>
      </c>
      <c r="AN47" s="1">
        <f t="shared" si="30"/>
        <v>0</v>
      </c>
      <c r="AO47" s="1" t="str">
        <f t="shared" si="31"/>
        <v/>
      </c>
      <c r="AP47" s="1">
        <f t="shared" si="32"/>
        <v>0</v>
      </c>
      <c r="AQ47" s="1" t="str">
        <f t="shared" si="33"/>
        <v/>
      </c>
      <c r="AR47" s="1">
        <f t="shared" si="34"/>
        <v>0</v>
      </c>
      <c r="AS47" s="1" t="str">
        <f t="shared" si="28"/>
        <v/>
      </c>
      <c r="AT47" s="1">
        <f t="shared" si="35"/>
        <v>0</v>
      </c>
      <c r="AU47" s="1" t="str">
        <f t="shared" si="29"/>
        <v/>
      </c>
    </row>
    <row r="48" spans="1:47">
      <c r="A48" s="29">
        <v>38</v>
      </c>
      <c r="B48" s="231" t="str">
        <f>IF(①団体情報入力!C46="","",IF(C48="","",①団体情報入力!C46))</f>
        <v/>
      </c>
      <c r="C48" s="170"/>
      <c r="D48" s="53"/>
      <c r="E48" s="53"/>
      <c r="F48" s="171"/>
      <c r="G48" s="53"/>
      <c r="H48" s="54"/>
      <c r="I48" s="55"/>
      <c r="J48" s="174"/>
      <c r="K48" s="135"/>
      <c r="L48" s="55"/>
      <c r="M48" s="174"/>
      <c r="N48" s="135"/>
      <c r="O48" s="55"/>
      <c r="P48" s="174"/>
      <c r="Q48" s="247"/>
      <c r="R48" s="345"/>
      <c r="S48" s="346"/>
      <c r="T48" s="341"/>
      <c r="U48" s="342"/>
      <c r="Z48" s="2"/>
      <c r="AB48" s="5" t="str">
        <f t="shared" si="18"/>
        <v/>
      </c>
      <c r="AC48" s="5" t="str">
        <f t="shared" si="19"/>
        <v/>
      </c>
      <c r="AD48" s="5" t="str">
        <f t="shared" si="20"/>
        <v/>
      </c>
      <c r="AE48" s="5" t="str">
        <f t="shared" si="21"/>
        <v/>
      </c>
      <c r="AF48" s="5" t="str">
        <f t="shared" si="22"/>
        <v/>
      </c>
      <c r="AG48" s="8" t="str">
        <f>IF(G48="男",data_kyogisha!A39,"")</f>
        <v/>
      </c>
      <c r="AH48" s="5" t="str">
        <f t="shared" si="23"/>
        <v/>
      </c>
      <c r="AI48" s="5" t="str">
        <f t="shared" si="24"/>
        <v/>
      </c>
      <c r="AJ48" s="5" t="str">
        <f t="shared" si="25"/>
        <v/>
      </c>
      <c r="AK48" s="5" t="str">
        <f t="shared" si="26"/>
        <v/>
      </c>
      <c r="AL48" s="5" t="str">
        <f t="shared" si="27"/>
        <v/>
      </c>
      <c r="AM48" s="1" t="str">
        <f>IF(G48="女",data_kyogisha!A39,"")</f>
        <v/>
      </c>
      <c r="AN48" s="1">
        <f t="shared" si="30"/>
        <v>0</v>
      </c>
      <c r="AO48" s="1" t="str">
        <f t="shared" si="31"/>
        <v/>
      </c>
      <c r="AP48" s="1">
        <f t="shared" si="32"/>
        <v>0</v>
      </c>
      <c r="AQ48" s="1" t="str">
        <f t="shared" si="33"/>
        <v/>
      </c>
      <c r="AR48" s="1">
        <f t="shared" si="34"/>
        <v>0</v>
      </c>
      <c r="AS48" s="1" t="str">
        <f t="shared" si="28"/>
        <v/>
      </c>
      <c r="AT48" s="1">
        <f t="shared" si="35"/>
        <v>0</v>
      </c>
      <c r="AU48" s="1" t="str">
        <f t="shared" si="29"/>
        <v/>
      </c>
    </row>
    <row r="49" spans="1:47">
      <c r="A49" s="29">
        <v>39</v>
      </c>
      <c r="B49" s="231" t="str">
        <f>IF(①団体情報入力!C47="","",IF(C49="","",①団体情報入力!C47))</f>
        <v/>
      </c>
      <c r="C49" s="170"/>
      <c r="D49" s="53"/>
      <c r="E49" s="53"/>
      <c r="F49" s="171"/>
      <c r="G49" s="53"/>
      <c r="H49" s="54"/>
      <c r="I49" s="55"/>
      <c r="J49" s="174"/>
      <c r="K49" s="135"/>
      <c r="L49" s="55"/>
      <c r="M49" s="174"/>
      <c r="N49" s="135"/>
      <c r="O49" s="55"/>
      <c r="P49" s="174"/>
      <c r="Q49" s="247"/>
      <c r="R49" s="345"/>
      <c r="S49" s="346"/>
      <c r="T49" s="341"/>
      <c r="U49" s="342"/>
      <c r="Z49" s="2"/>
      <c r="AB49" s="5" t="str">
        <f t="shared" si="18"/>
        <v/>
      </c>
      <c r="AC49" s="5" t="str">
        <f t="shared" si="19"/>
        <v/>
      </c>
      <c r="AD49" s="5" t="str">
        <f t="shared" si="20"/>
        <v/>
      </c>
      <c r="AE49" s="5" t="str">
        <f t="shared" si="21"/>
        <v/>
      </c>
      <c r="AF49" s="5" t="str">
        <f t="shared" si="22"/>
        <v/>
      </c>
      <c r="AG49" s="8" t="str">
        <f>IF(G49="男",data_kyogisha!A40,"")</f>
        <v/>
      </c>
      <c r="AH49" s="5" t="str">
        <f t="shared" si="23"/>
        <v/>
      </c>
      <c r="AI49" s="5" t="str">
        <f t="shared" si="24"/>
        <v/>
      </c>
      <c r="AJ49" s="5" t="str">
        <f t="shared" si="25"/>
        <v/>
      </c>
      <c r="AK49" s="5" t="str">
        <f t="shared" si="26"/>
        <v/>
      </c>
      <c r="AL49" s="5" t="str">
        <f t="shared" si="27"/>
        <v/>
      </c>
      <c r="AM49" s="1" t="str">
        <f>IF(G49="女",data_kyogisha!A40,"")</f>
        <v/>
      </c>
      <c r="AN49" s="1">
        <f t="shared" si="30"/>
        <v>0</v>
      </c>
      <c r="AO49" s="1" t="str">
        <f t="shared" si="31"/>
        <v/>
      </c>
      <c r="AP49" s="1">
        <f t="shared" si="32"/>
        <v>0</v>
      </c>
      <c r="AQ49" s="1" t="str">
        <f t="shared" si="33"/>
        <v/>
      </c>
      <c r="AR49" s="1">
        <f t="shared" si="34"/>
        <v>0</v>
      </c>
      <c r="AS49" s="1" t="str">
        <f t="shared" si="28"/>
        <v/>
      </c>
      <c r="AT49" s="1">
        <f t="shared" si="35"/>
        <v>0</v>
      </c>
      <c r="AU49" s="1" t="str">
        <f t="shared" si="29"/>
        <v/>
      </c>
    </row>
    <row r="50" spans="1:47">
      <c r="A50" s="29">
        <v>40</v>
      </c>
      <c r="B50" s="231" t="str">
        <f>IF(①団体情報入力!C48="","",IF(C50="","",①団体情報入力!C48))</f>
        <v/>
      </c>
      <c r="C50" s="170"/>
      <c r="D50" s="53"/>
      <c r="E50" s="53"/>
      <c r="F50" s="171"/>
      <c r="G50" s="53"/>
      <c r="H50" s="54"/>
      <c r="I50" s="55"/>
      <c r="J50" s="174"/>
      <c r="K50" s="135"/>
      <c r="L50" s="55"/>
      <c r="M50" s="174"/>
      <c r="N50" s="135"/>
      <c r="O50" s="55"/>
      <c r="P50" s="174"/>
      <c r="Q50" s="247"/>
      <c r="R50" s="345"/>
      <c r="S50" s="346"/>
      <c r="T50" s="341"/>
      <c r="U50" s="342"/>
      <c r="Z50" s="2"/>
      <c r="AB50" s="5" t="str">
        <f t="shared" si="18"/>
        <v/>
      </c>
      <c r="AC50" s="5" t="str">
        <f t="shared" si="19"/>
        <v/>
      </c>
      <c r="AD50" s="5" t="str">
        <f t="shared" si="20"/>
        <v/>
      </c>
      <c r="AE50" s="5" t="str">
        <f t="shared" si="21"/>
        <v/>
      </c>
      <c r="AF50" s="5" t="str">
        <f t="shared" si="22"/>
        <v/>
      </c>
      <c r="AG50" s="8" t="str">
        <f>IF(G50="男",data_kyogisha!A41,"")</f>
        <v/>
      </c>
      <c r="AH50" s="5" t="str">
        <f t="shared" si="23"/>
        <v/>
      </c>
      <c r="AI50" s="5" t="str">
        <f t="shared" si="24"/>
        <v/>
      </c>
      <c r="AJ50" s="5" t="str">
        <f t="shared" si="25"/>
        <v/>
      </c>
      <c r="AK50" s="5" t="str">
        <f t="shared" si="26"/>
        <v/>
      </c>
      <c r="AL50" s="5" t="str">
        <f t="shared" si="27"/>
        <v/>
      </c>
      <c r="AM50" s="1" t="str">
        <f>IF(G50="女",data_kyogisha!A41,"")</f>
        <v/>
      </c>
      <c r="AN50" s="1">
        <f t="shared" si="30"/>
        <v>0</v>
      </c>
      <c r="AO50" s="1" t="str">
        <f t="shared" si="31"/>
        <v/>
      </c>
      <c r="AP50" s="1">
        <f t="shared" si="32"/>
        <v>0</v>
      </c>
      <c r="AQ50" s="1" t="str">
        <f t="shared" si="33"/>
        <v/>
      </c>
      <c r="AR50" s="1">
        <f t="shared" si="34"/>
        <v>0</v>
      </c>
      <c r="AS50" s="1" t="str">
        <f t="shared" si="28"/>
        <v/>
      </c>
      <c r="AT50" s="1">
        <f t="shared" si="35"/>
        <v>0</v>
      </c>
      <c r="AU50" s="1" t="str">
        <f t="shared" si="29"/>
        <v/>
      </c>
    </row>
    <row r="51" spans="1:47">
      <c r="A51" s="29">
        <v>41</v>
      </c>
      <c r="B51" s="231" t="str">
        <f>IF(①団体情報入力!C49="","",IF(C51="","",①団体情報入力!C49))</f>
        <v/>
      </c>
      <c r="C51" s="170"/>
      <c r="D51" s="53"/>
      <c r="E51" s="53"/>
      <c r="F51" s="171"/>
      <c r="G51" s="53"/>
      <c r="H51" s="54"/>
      <c r="I51" s="55"/>
      <c r="J51" s="174"/>
      <c r="K51" s="135"/>
      <c r="L51" s="55"/>
      <c r="M51" s="174"/>
      <c r="N51" s="135"/>
      <c r="O51" s="55"/>
      <c r="P51" s="174"/>
      <c r="Q51" s="247"/>
      <c r="R51" s="345"/>
      <c r="S51" s="346"/>
      <c r="T51" s="341"/>
      <c r="U51" s="342"/>
      <c r="Z51" s="2"/>
      <c r="AB51" s="5" t="str">
        <f t="shared" si="18"/>
        <v/>
      </c>
      <c r="AC51" s="5" t="str">
        <f t="shared" si="19"/>
        <v/>
      </c>
      <c r="AD51" s="5" t="str">
        <f t="shared" si="20"/>
        <v/>
      </c>
      <c r="AE51" s="5" t="str">
        <f t="shared" si="21"/>
        <v/>
      </c>
      <c r="AF51" s="5" t="str">
        <f t="shared" si="22"/>
        <v/>
      </c>
      <c r="AG51" s="8" t="str">
        <f>IF(G51="男",data_kyogisha!A42,"")</f>
        <v/>
      </c>
      <c r="AH51" s="5" t="str">
        <f t="shared" si="23"/>
        <v/>
      </c>
      <c r="AI51" s="5" t="str">
        <f t="shared" si="24"/>
        <v/>
      </c>
      <c r="AJ51" s="5" t="str">
        <f t="shared" si="25"/>
        <v/>
      </c>
      <c r="AK51" s="5" t="str">
        <f t="shared" si="26"/>
        <v/>
      </c>
      <c r="AL51" s="5" t="str">
        <f t="shared" si="27"/>
        <v/>
      </c>
      <c r="AM51" s="1" t="str">
        <f>IF(G51="女",data_kyogisha!A42,"")</f>
        <v/>
      </c>
      <c r="AN51" s="1">
        <f t="shared" si="30"/>
        <v>0</v>
      </c>
      <c r="AO51" s="1" t="str">
        <f t="shared" si="31"/>
        <v/>
      </c>
      <c r="AP51" s="1">
        <f t="shared" si="32"/>
        <v>0</v>
      </c>
      <c r="AQ51" s="1" t="str">
        <f t="shared" si="33"/>
        <v/>
      </c>
      <c r="AR51" s="1">
        <f t="shared" si="34"/>
        <v>0</v>
      </c>
      <c r="AS51" s="1" t="str">
        <f t="shared" si="28"/>
        <v/>
      </c>
      <c r="AT51" s="1">
        <f t="shared" si="35"/>
        <v>0</v>
      </c>
      <c r="AU51" s="1" t="str">
        <f t="shared" si="29"/>
        <v/>
      </c>
    </row>
    <row r="52" spans="1:47">
      <c r="A52" s="29">
        <v>42</v>
      </c>
      <c r="B52" s="231" t="str">
        <f>IF(①団体情報入力!C50="","",IF(C52="","",①団体情報入力!C50))</f>
        <v/>
      </c>
      <c r="C52" s="170"/>
      <c r="D52" s="53"/>
      <c r="E52" s="53"/>
      <c r="F52" s="171"/>
      <c r="G52" s="53"/>
      <c r="H52" s="54"/>
      <c r="I52" s="55"/>
      <c r="J52" s="174"/>
      <c r="K52" s="135"/>
      <c r="L52" s="55"/>
      <c r="M52" s="174"/>
      <c r="N52" s="135"/>
      <c r="O52" s="55"/>
      <c r="P52" s="174"/>
      <c r="Q52" s="247"/>
      <c r="R52" s="345"/>
      <c r="S52" s="346"/>
      <c r="T52" s="341"/>
      <c r="U52" s="342"/>
      <c r="AB52" s="5" t="str">
        <f t="shared" si="18"/>
        <v/>
      </c>
      <c r="AC52" s="5" t="str">
        <f t="shared" si="19"/>
        <v/>
      </c>
      <c r="AD52" s="5" t="str">
        <f t="shared" si="20"/>
        <v/>
      </c>
      <c r="AE52" s="5" t="str">
        <f t="shared" si="21"/>
        <v/>
      </c>
      <c r="AF52" s="5" t="str">
        <f t="shared" si="22"/>
        <v/>
      </c>
      <c r="AG52" s="8" t="str">
        <f>IF(G52="男",data_kyogisha!A43,"")</f>
        <v/>
      </c>
      <c r="AH52" s="5" t="str">
        <f t="shared" si="23"/>
        <v/>
      </c>
      <c r="AI52" s="5" t="str">
        <f t="shared" si="24"/>
        <v/>
      </c>
      <c r="AJ52" s="5" t="str">
        <f t="shared" si="25"/>
        <v/>
      </c>
      <c r="AK52" s="5" t="str">
        <f t="shared" si="26"/>
        <v/>
      </c>
      <c r="AL52" s="5" t="str">
        <f t="shared" si="27"/>
        <v/>
      </c>
      <c r="AM52" s="1" t="str">
        <f>IF(G52="女",data_kyogisha!A43,"")</f>
        <v/>
      </c>
      <c r="AN52" s="1">
        <f t="shared" si="30"/>
        <v>0</v>
      </c>
      <c r="AO52" s="1" t="str">
        <f t="shared" si="31"/>
        <v/>
      </c>
      <c r="AP52" s="1">
        <f t="shared" si="32"/>
        <v>0</v>
      </c>
      <c r="AQ52" s="1" t="str">
        <f t="shared" si="33"/>
        <v/>
      </c>
      <c r="AR52" s="1">
        <f t="shared" si="34"/>
        <v>0</v>
      </c>
      <c r="AS52" s="1" t="str">
        <f t="shared" si="28"/>
        <v/>
      </c>
      <c r="AT52" s="1">
        <f t="shared" si="35"/>
        <v>0</v>
      </c>
      <c r="AU52" s="1" t="str">
        <f t="shared" si="29"/>
        <v/>
      </c>
    </row>
    <row r="53" spans="1:47">
      <c r="A53" s="29">
        <v>43</v>
      </c>
      <c r="B53" s="231" t="str">
        <f>IF(①団体情報入力!C51="","",IF(C53="","",①団体情報入力!C51))</f>
        <v/>
      </c>
      <c r="C53" s="170"/>
      <c r="D53" s="53"/>
      <c r="E53" s="53"/>
      <c r="F53" s="171"/>
      <c r="G53" s="53"/>
      <c r="H53" s="54"/>
      <c r="I53" s="55"/>
      <c r="J53" s="174"/>
      <c r="K53" s="135"/>
      <c r="L53" s="55"/>
      <c r="M53" s="174"/>
      <c r="N53" s="135"/>
      <c r="O53" s="55"/>
      <c r="P53" s="174"/>
      <c r="Q53" s="247"/>
      <c r="R53" s="345"/>
      <c r="S53" s="346"/>
      <c r="T53" s="341"/>
      <c r="U53" s="342"/>
      <c r="AB53" s="5" t="str">
        <f t="shared" si="18"/>
        <v/>
      </c>
      <c r="AC53" s="5" t="str">
        <f t="shared" si="19"/>
        <v/>
      </c>
      <c r="AD53" s="5" t="str">
        <f t="shared" si="20"/>
        <v/>
      </c>
      <c r="AE53" s="5" t="str">
        <f t="shared" si="21"/>
        <v/>
      </c>
      <c r="AF53" s="5" t="str">
        <f t="shared" si="22"/>
        <v/>
      </c>
      <c r="AG53" s="8" t="str">
        <f>IF(G53="男",data_kyogisha!A44,"")</f>
        <v/>
      </c>
      <c r="AH53" s="5" t="str">
        <f t="shared" si="23"/>
        <v/>
      </c>
      <c r="AI53" s="5" t="str">
        <f t="shared" si="24"/>
        <v/>
      </c>
      <c r="AJ53" s="5" t="str">
        <f t="shared" si="25"/>
        <v/>
      </c>
      <c r="AK53" s="5" t="str">
        <f t="shared" si="26"/>
        <v/>
      </c>
      <c r="AL53" s="5" t="str">
        <f t="shared" si="27"/>
        <v/>
      </c>
      <c r="AM53" s="1" t="str">
        <f>IF(G53="女",data_kyogisha!A44,"")</f>
        <v/>
      </c>
      <c r="AN53" s="1">
        <f t="shared" si="30"/>
        <v>0</v>
      </c>
      <c r="AO53" s="1" t="str">
        <f t="shared" si="31"/>
        <v/>
      </c>
      <c r="AP53" s="1">
        <f t="shared" si="32"/>
        <v>0</v>
      </c>
      <c r="AQ53" s="1" t="str">
        <f t="shared" si="33"/>
        <v/>
      </c>
      <c r="AR53" s="1">
        <f t="shared" si="34"/>
        <v>0</v>
      </c>
      <c r="AS53" s="1" t="str">
        <f t="shared" si="28"/>
        <v/>
      </c>
      <c r="AT53" s="1">
        <f t="shared" si="35"/>
        <v>0</v>
      </c>
      <c r="AU53" s="1" t="str">
        <f t="shared" si="29"/>
        <v/>
      </c>
    </row>
    <row r="54" spans="1:47">
      <c r="A54" s="29">
        <v>44</v>
      </c>
      <c r="B54" s="231" t="str">
        <f>IF(①団体情報入力!C52="","",IF(C54="","",①団体情報入力!C52))</f>
        <v/>
      </c>
      <c r="C54" s="170"/>
      <c r="D54" s="53"/>
      <c r="E54" s="53"/>
      <c r="F54" s="171"/>
      <c r="G54" s="53"/>
      <c r="H54" s="54"/>
      <c r="I54" s="55"/>
      <c r="J54" s="174"/>
      <c r="K54" s="135"/>
      <c r="L54" s="55"/>
      <c r="M54" s="174"/>
      <c r="N54" s="135"/>
      <c r="O54" s="55"/>
      <c r="P54" s="174"/>
      <c r="Q54" s="247"/>
      <c r="R54" s="345"/>
      <c r="S54" s="346"/>
      <c r="T54" s="341"/>
      <c r="U54" s="342"/>
      <c r="AB54" s="5" t="str">
        <f t="shared" si="18"/>
        <v/>
      </c>
      <c r="AC54" s="5" t="str">
        <f t="shared" si="19"/>
        <v/>
      </c>
      <c r="AD54" s="5" t="str">
        <f t="shared" si="20"/>
        <v/>
      </c>
      <c r="AE54" s="5" t="str">
        <f t="shared" si="21"/>
        <v/>
      </c>
      <c r="AF54" s="5" t="str">
        <f t="shared" si="22"/>
        <v/>
      </c>
      <c r="AG54" s="8" t="str">
        <f>IF(G54="男",data_kyogisha!A45,"")</f>
        <v/>
      </c>
      <c r="AH54" s="5" t="str">
        <f t="shared" si="23"/>
        <v/>
      </c>
      <c r="AI54" s="5" t="str">
        <f t="shared" si="24"/>
        <v/>
      </c>
      <c r="AJ54" s="5" t="str">
        <f t="shared" si="25"/>
        <v/>
      </c>
      <c r="AK54" s="5" t="str">
        <f t="shared" si="26"/>
        <v/>
      </c>
      <c r="AL54" s="5" t="str">
        <f t="shared" si="27"/>
        <v/>
      </c>
      <c r="AM54" s="1" t="str">
        <f>IF(G54="女",data_kyogisha!A45,"")</f>
        <v/>
      </c>
      <c r="AN54" s="1">
        <f t="shared" si="30"/>
        <v>0</v>
      </c>
      <c r="AO54" s="1" t="str">
        <f t="shared" si="31"/>
        <v/>
      </c>
      <c r="AP54" s="1">
        <f t="shared" si="32"/>
        <v>0</v>
      </c>
      <c r="AQ54" s="1" t="str">
        <f t="shared" si="33"/>
        <v/>
      </c>
      <c r="AR54" s="1">
        <f t="shared" si="34"/>
        <v>0</v>
      </c>
      <c r="AS54" s="1" t="str">
        <f t="shared" si="28"/>
        <v/>
      </c>
      <c r="AT54" s="1">
        <f t="shared" si="35"/>
        <v>0</v>
      </c>
      <c r="AU54" s="1" t="str">
        <f t="shared" si="29"/>
        <v/>
      </c>
    </row>
    <row r="55" spans="1:47">
      <c r="A55" s="29">
        <v>45</v>
      </c>
      <c r="B55" s="231" t="str">
        <f>IF(①団体情報入力!C53="","",IF(C55="","",①団体情報入力!C53))</f>
        <v/>
      </c>
      <c r="C55" s="170"/>
      <c r="D55" s="53"/>
      <c r="E55" s="53"/>
      <c r="F55" s="171"/>
      <c r="G55" s="53"/>
      <c r="H55" s="54"/>
      <c r="I55" s="55"/>
      <c r="J55" s="174"/>
      <c r="K55" s="135"/>
      <c r="L55" s="55"/>
      <c r="M55" s="174"/>
      <c r="N55" s="135"/>
      <c r="O55" s="55"/>
      <c r="P55" s="174"/>
      <c r="Q55" s="247"/>
      <c r="R55" s="345"/>
      <c r="S55" s="346"/>
      <c r="T55" s="341"/>
      <c r="U55" s="342"/>
      <c r="AB55" s="5" t="str">
        <f t="shared" si="18"/>
        <v/>
      </c>
      <c r="AC55" s="5" t="str">
        <f t="shared" si="19"/>
        <v/>
      </c>
      <c r="AD55" s="5" t="str">
        <f t="shared" si="20"/>
        <v/>
      </c>
      <c r="AE55" s="5" t="str">
        <f t="shared" si="21"/>
        <v/>
      </c>
      <c r="AF55" s="5" t="str">
        <f t="shared" si="22"/>
        <v/>
      </c>
      <c r="AG55" s="8" t="str">
        <f>IF(G55="男",data_kyogisha!A46,"")</f>
        <v/>
      </c>
      <c r="AH55" s="5" t="str">
        <f t="shared" si="23"/>
        <v/>
      </c>
      <c r="AI55" s="5" t="str">
        <f t="shared" si="24"/>
        <v/>
      </c>
      <c r="AJ55" s="5" t="str">
        <f t="shared" si="25"/>
        <v/>
      </c>
      <c r="AK55" s="5" t="str">
        <f t="shared" si="26"/>
        <v/>
      </c>
      <c r="AL55" s="5" t="str">
        <f t="shared" si="27"/>
        <v/>
      </c>
      <c r="AM55" s="1" t="str">
        <f>IF(G55="女",data_kyogisha!A46,"")</f>
        <v/>
      </c>
      <c r="AN55" s="1">
        <f t="shared" si="30"/>
        <v>0</v>
      </c>
      <c r="AO55" s="1" t="str">
        <f t="shared" si="31"/>
        <v/>
      </c>
      <c r="AP55" s="1">
        <f t="shared" si="32"/>
        <v>0</v>
      </c>
      <c r="AQ55" s="1" t="str">
        <f t="shared" si="33"/>
        <v/>
      </c>
      <c r="AR55" s="1">
        <f t="shared" si="34"/>
        <v>0</v>
      </c>
      <c r="AS55" s="1" t="str">
        <f t="shared" si="28"/>
        <v/>
      </c>
      <c r="AT55" s="1">
        <f t="shared" si="35"/>
        <v>0</v>
      </c>
      <c r="AU55" s="1" t="str">
        <f t="shared" si="29"/>
        <v/>
      </c>
    </row>
    <row r="56" spans="1:47">
      <c r="A56" s="29">
        <v>46</v>
      </c>
      <c r="B56" s="231" t="str">
        <f>IF(①団体情報入力!C54="","",IF(C56="","",①団体情報入力!C54))</f>
        <v/>
      </c>
      <c r="C56" s="170"/>
      <c r="D56" s="53"/>
      <c r="E56" s="53"/>
      <c r="F56" s="171"/>
      <c r="G56" s="53"/>
      <c r="H56" s="54"/>
      <c r="I56" s="55"/>
      <c r="J56" s="174"/>
      <c r="K56" s="135"/>
      <c r="L56" s="55"/>
      <c r="M56" s="174"/>
      <c r="N56" s="135"/>
      <c r="O56" s="55"/>
      <c r="P56" s="174"/>
      <c r="Q56" s="247"/>
      <c r="R56" s="345"/>
      <c r="S56" s="346"/>
      <c r="T56" s="341"/>
      <c r="U56" s="342"/>
      <c r="AB56" s="5" t="str">
        <f t="shared" si="18"/>
        <v/>
      </c>
      <c r="AC56" s="5" t="str">
        <f t="shared" si="19"/>
        <v/>
      </c>
      <c r="AD56" s="5" t="str">
        <f t="shared" si="20"/>
        <v/>
      </c>
      <c r="AE56" s="5" t="str">
        <f t="shared" si="21"/>
        <v/>
      </c>
      <c r="AF56" s="5" t="str">
        <f t="shared" si="22"/>
        <v/>
      </c>
      <c r="AG56" s="8" t="str">
        <f>IF(G56="男",data_kyogisha!A47,"")</f>
        <v/>
      </c>
      <c r="AH56" s="5" t="str">
        <f t="shared" si="23"/>
        <v/>
      </c>
      <c r="AI56" s="5" t="str">
        <f t="shared" si="24"/>
        <v/>
      </c>
      <c r="AJ56" s="5" t="str">
        <f t="shared" si="25"/>
        <v/>
      </c>
      <c r="AK56" s="5" t="str">
        <f t="shared" si="26"/>
        <v/>
      </c>
      <c r="AL56" s="5" t="str">
        <f t="shared" si="27"/>
        <v/>
      </c>
      <c r="AM56" s="1" t="str">
        <f>IF(G56="女",data_kyogisha!A47,"")</f>
        <v/>
      </c>
      <c r="AN56" s="1">
        <f t="shared" si="30"/>
        <v>0</v>
      </c>
      <c r="AO56" s="1" t="str">
        <f t="shared" si="31"/>
        <v/>
      </c>
      <c r="AP56" s="1">
        <f t="shared" si="32"/>
        <v>0</v>
      </c>
      <c r="AQ56" s="1" t="str">
        <f t="shared" si="33"/>
        <v/>
      </c>
      <c r="AR56" s="1">
        <f t="shared" si="34"/>
        <v>0</v>
      </c>
      <c r="AS56" s="1" t="str">
        <f t="shared" si="28"/>
        <v/>
      </c>
      <c r="AT56" s="1">
        <f t="shared" si="35"/>
        <v>0</v>
      </c>
      <c r="AU56" s="1" t="str">
        <f t="shared" si="29"/>
        <v/>
      </c>
    </row>
    <row r="57" spans="1:47">
      <c r="A57" s="29">
        <v>47</v>
      </c>
      <c r="B57" s="231" t="str">
        <f>IF(①団体情報入力!C55="","",IF(C57="","",①団体情報入力!C55))</f>
        <v/>
      </c>
      <c r="C57" s="170"/>
      <c r="D57" s="53"/>
      <c r="E57" s="53"/>
      <c r="F57" s="171"/>
      <c r="G57" s="53"/>
      <c r="H57" s="54"/>
      <c r="I57" s="55"/>
      <c r="J57" s="174"/>
      <c r="K57" s="135"/>
      <c r="L57" s="55"/>
      <c r="M57" s="174"/>
      <c r="N57" s="135"/>
      <c r="O57" s="55"/>
      <c r="P57" s="174"/>
      <c r="Q57" s="247"/>
      <c r="R57" s="345"/>
      <c r="S57" s="346"/>
      <c r="T57" s="341"/>
      <c r="U57" s="342"/>
      <c r="AB57" s="5" t="str">
        <f t="shared" si="18"/>
        <v/>
      </c>
      <c r="AC57" s="5" t="str">
        <f t="shared" si="19"/>
        <v/>
      </c>
      <c r="AD57" s="5" t="str">
        <f t="shared" si="20"/>
        <v/>
      </c>
      <c r="AE57" s="5" t="str">
        <f t="shared" si="21"/>
        <v/>
      </c>
      <c r="AF57" s="5" t="str">
        <f t="shared" si="22"/>
        <v/>
      </c>
      <c r="AG57" s="8" t="str">
        <f>IF(G57="男",data_kyogisha!A48,"")</f>
        <v/>
      </c>
      <c r="AH57" s="5" t="str">
        <f t="shared" si="23"/>
        <v/>
      </c>
      <c r="AI57" s="5" t="str">
        <f t="shared" si="24"/>
        <v/>
      </c>
      <c r="AJ57" s="5" t="str">
        <f t="shared" si="25"/>
        <v/>
      </c>
      <c r="AK57" s="5" t="str">
        <f t="shared" si="26"/>
        <v/>
      </c>
      <c r="AL57" s="5" t="str">
        <f t="shared" si="27"/>
        <v/>
      </c>
      <c r="AM57" s="1" t="str">
        <f>IF(G57="女",data_kyogisha!A48,"")</f>
        <v/>
      </c>
      <c r="AN57" s="1">
        <f t="shared" si="30"/>
        <v>0</v>
      </c>
      <c r="AO57" s="1" t="str">
        <f t="shared" si="31"/>
        <v/>
      </c>
      <c r="AP57" s="1">
        <f t="shared" si="32"/>
        <v>0</v>
      </c>
      <c r="AQ57" s="1" t="str">
        <f t="shared" si="33"/>
        <v/>
      </c>
      <c r="AR57" s="1">
        <f t="shared" si="34"/>
        <v>0</v>
      </c>
      <c r="AS57" s="1" t="str">
        <f t="shared" si="28"/>
        <v/>
      </c>
      <c r="AT57" s="1">
        <f t="shared" si="35"/>
        <v>0</v>
      </c>
      <c r="AU57" s="1" t="str">
        <f t="shared" si="29"/>
        <v/>
      </c>
    </row>
    <row r="58" spans="1:47">
      <c r="A58" s="29">
        <v>48</v>
      </c>
      <c r="B58" s="231" t="str">
        <f>IF(①団体情報入力!C56="","",IF(C58="","",①団体情報入力!C56))</f>
        <v/>
      </c>
      <c r="C58" s="170"/>
      <c r="D58" s="53"/>
      <c r="E58" s="53"/>
      <c r="F58" s="171"/>
      <c r="G58" s="53"/>
      <c r="H58" s="54"/>
      <c r="I58" s="55"/>
      <c r="J58" s="174"/>
      <c r="K58" s="135"/>
      <c r="L58" s="55"/>
      <c r="M58" s="174"/>
      <c r="N58" s="135"/>
      <c r="O58" s="55"/>
      <c r="P58" s="174"/>
      <c r="Q58" s="247"/>
      <c r="R58" s="345"/>
      <c r="S58" s="346"/>
      <c r="T58" s="341"/>
      <c r="U58" s="342"/>
      <c r="AB58" s="5" t="str">
        <f t="shared" si="18"/>
        <v/>
      </c>
      <c r="AC58" s="5" t="str">
        <f t="shared" si="19"/>
        <v/>
      </c>
      <c r="AD58" s="5" t="str">
        <f t="shared" si="20"/>
        <v/>
      </c>
      <c r="AE58" s="5" t="str">
        <f t="shared" si="21"/>
        <v/>
      </c>
      <c r="AF58" s="5" t="str">
        <f t="shared" si="22"/>
        <v/>
      </c>
      <c r="AG58" s="8" t="str">
        <f>IF(G58="男",data_kyogisha!A49,"")</f>
        <v/>
      </c>
      <c r="AH58" s="5" t="str">
        <f t="shared" si="23"/>
        <v/>
      </c>
      <c r="AI58" s="5" t="str">
        <f t="shared" si="24"/>
        <v/>
      </c>
      <c r="AJ58" s="5" t="str">
        <f t="shared" si="25"/>
        <v/>
      </c>
      <c r="AK58" s="5" t="str">
        <f t="shared" si="26"/>
        <v/>
      </c>
      <c r="AL58" s="5" t="str">
        <f t="shared" si="27"/>
        <v/>
      </c>
      <c r="AM58" s="1" t="str">
        <f>IF(G58="女",data_kyogisha!A49,"")</f>
        <v/>
      </c>
      <c r="AN58" s="1">
        <f t="shared" si="30"/>
        <v>0</v>
      </c>
      <c r="AO58" s="1" t="str">
        <f t="shared" si="31"/>
        <v/>
      </c>
      <c r="AP58" s="1">
        <f t="shared" si="32"/>
        <v>0</v>
      </c>
      <c r="AQ58" s="1" t="str">
        <f t="shared" si="33"/>
        <v/>
      </c>
      <c r="AR58" s="1">
        <f t="shared" si="34"/>
        <v>0</v>
      </c>
      <c r="AS58" s="1" t="str">
        <f t="shared" si="28"/>
        <v/>
      </c>
      <c r="AT58" s="1">
        <f t="shared" si="35"/>
        <v>0</v>
      </c>
      <c r="AU58" s="1" t="str">
        <f t="shared" si="29"/>
        <v/>
      </c>
    </row>
    <row r="59" spans="1:47">
      <c r="A59" s="29">
        <v>49</v>
      </c>
      <c r="B59" s="231" t="str">
        <f>IF(①団体情報入力!C57="","",IF(C59="","",①団体情報入力!C57))</f>
        <v/>
      </c>
      <c r="C59" s="170"/>
      <c r="D59" s="53"/>
      <c r="E59" s="53"/>
      <c r="F59" s="171"/>
      <c r="G59" s="53"/>
      <c r="H59" s="54"/>
      <c r="I59" s="55"/>
      <c r="J59" s="174"/>
      <c r="K59" s="135"/>
      <c r="L59" s="55"/>
      <c r="M59" s="174"/>
      <c r="N59" s="135"/>
      <c r="O59" s="55"/>
      <c r="P59" s="174"/>
      <c r="Q59" s="247"/>
      <c r="R59" s="345"/>
      <c r="S59" s="346"/>
      <c r="T59" s="341"/>
      <c r="U59" s="342"/>
      <c r="AB59" s="5" t="str">
        <f t="shared" si="18"/>
        <v/>
      </c>
      <c r="AC59" s="5" t="str">
        <f t="shared" si="19"/>
        <v/>
      </c>
      <c r="AD59" s="5" t="str">
        <f t="shared" si="20"/>
        <v/>
      </c>
      <c r="AE59" s="5" t="str">
        <f t="shared" si="21"/>
        <v/>
      </c>
      <c r="AF59" s="5" t="str">
        <f t="shared" si="22"/>
        <v/>
      </c>
      <c r="AG59" s="8" t="str">
        <f>IF(G59="男",data_kyogisha!A50,"")</f>
        <v/>
      </c>
      <c r="AH59" s="5" t="str">
        <f t="shared" si="23"/>
        <v/>
      </c>
      <c r="AI59" s="5" t="str">
        <f t="shared" si="24"/>
        <v/>
      </c>
      <c r="AJ59" s="5" t="str">
        <f t="shared" si="25"/>
        <v/>
      </c>
      <c r="AK59" s="5" t="str">
        <f t="shared" si="26"/>
        <v/>
      </c>
      <c r="AL59" s="5" t="str">
        <f t="shared" si="27"/>
        <v/>
      </c>
      <c r="AM59" s="1" t="str">
        <f>IF(G59="女",data_kyogisha!A50,"")</f>
        <v/>
      </c>
      <c r="AN59" s="1">
        <f t="shared" si="30"/>
        <v>0</v>
      </c>
      <c r="AO59" s="1" t="str">
        <f t="shared" si="31"/>
        <v/>
      </c>
      <c r="AP59" s="1">
        <f t="shared" si="32"/>
        <v>0</v>
      </c>
      <c r="AQ59" s="1" t="str">
        <f t="shared" si="33"/>
        <v/>
      </c>
      <c r="AR59" s="1">
        <f t="shared" si="34"/>
        <v>0</v>
      </c>
      <c r="AS59" s="1" t="str">
        <f t="shared" si="28"/>
        <v/>
      </c>
      <c r="AT59" s="1">
        <f t="shared" si="35"/>
        <v>0</v>
      </c>
      <c r="AU59" s="1" t="str">
        <f t="shared" si="29"/>
        <v/>
      </c>
    </row>
    <row r="60" spans="1:47">
      <c r="A60" s="29">
        <v>50</v>
      </c>
      <c r="B60" s="231" t="str">
        <f>IF(①団体情報入力!C58="","",IF(C60="","",①団体情報入力!C58))</f>
        <v/>
      </c>
      <c r="C60" s="170"/>
      <c r="D60" s="53"/>
      <c r="E60" s="53"/>
      <c r="F60" s="171"/>
      <c r="G60" s="53"/>
      <c r="H60" s="54"/>
      <c r="I60" s="55"/>
      <c r="J60" s="174"/>
      <c r="K60" s="135"/>
      <c r="L60" s="55"/>
      <c r="M60" s="174"/>
      <c r="N60" s="135"/>
      <c r="O60" s="55"/>
      <c r="P60" s="174"/>
      <c r="Q60" s="247"/>
      <c r="R60" s="345"/>
      <c r="S60" s="346"/>
      <c r="T60" s="341"/>
      <c r="U60" s="342"/>
      <c r="AB60" s="5" t="str">
        <f t="shared" si="18"/>
        <v/>
      </c>
      <c r="AC60" s="5" t="str">
        <f t="shared" si="19"/>
        <v/>
      </c>
      <c r="AD60" s="5" t="str">
        <f t="shared" si="20"/>
        <v/>
      </c>
      <c r="AE60" s="5" t="str">
        <f t="shared" si="21"/>
        <v/>
      </c>
      <c r="AF60" s="5" t="str">
        <f t="shared" si="22"/>
        <v/>
      </c>
      <c r="AG60" s="8" t="str">
        <f>IF(G60="男",data_kyogisha!A51,"")</f>
        <v/>
      </c>
      <c r="AH60" s="5" t="str">
        <f t="shared" si="23"/>
        <v/>
      </c>
      <c r="AI60" s="5" t="str">
        <f t="shared" si="24"/>
        <v/>
      </c>
      <c r="AJ60" s="5" t="str">
        <f t="shared" si="25"/>
        <v/>
      </c>
      <c r="AK60" s="5" t="str">
        <f t="shared" si="26"/>
        <v/>
      </c>
      <c r="AL60" s="5" t="str">
        <f t="shared" si="27"/>
        <v/>
      </c>
      <c r="AM60" s="1" t="str">
        <f>IF(G60="女",data_kyogisha!A51,"")</f>
        <v/>
      </c>
      <c r="AN60" s="1">
        <f t="shared" si="30"/>
        <v>0</v>
      </c>
      <c r="AO60" s="1" t="str">
        <f t="shared" si="31"/>
        <v/>
      </c>
      <c r="AP60" s="1">
        <f t="shared" si="32"/>
        <v>0</v>
      </c>
      <c r="AQ60" s="1" t="str">
        <f t="shared" si="33"/>
        <v/>
      </c>
      <c r="AR60" s="1">
        <f t="shared" si="34"/>
        <v>0</v>
      </c>
      <c r="AS60" s="1" t="str">
        <f t="shared" si="28"/>
        <v/>
      </c>
      <c r="AT60" s="1">
        <f t="shared" si="35"/>
        <v>0</v>
      </c>
      <c r="AU60" s="1" t="str">
        <f t="shared" si="29"/>
        <v/>
      </c>
    </row>
    <row r="61" spans="1:47">
      <c r="A61" s="29">
        <v>51</v>
      </c>
      <c r="B61" s="231" t="str">
        <f>IF(①団体情報入力!C59="","",IF(C61="","",①団体情報入力!C59))</f>
        <v/>
      </c>
      <c r="C61" s="170"/>
      <c r="D61" s="53"/>
      <c r="E61" s="53"/>
      <c r="F61" s="171"/>
      <c r="G61" s="53"/>
      <c r="H61" s="54"/>
      <c r="I61" s="55"/>
      <c r="J61" s="174"/>
      <c r="K61" s="135"/>
      <c r="L61" s="55"/>
      <c r="M61" s="174"/>
      <c r="N61" s="135"/>
      <c r="O61" s="55"/>
      <c r="P61" s="174"/>
      <c r="Q61" s="247"/>
      <c r="R61" s="345"/>
      <c r="S61" s="346"/>
      <c r="T61" s="341"/>
      <c r="U61" s="342"/>
      <c r="AB61" s="5" t="str">
        <f t="shared" si="18"/>
        <v/>
      </c>
      <c r="AC61" s="5" t="str">
        <f t="shared" si="19"/>
        <v/>
      </c>
      <c r="AD61" s="5" t="str">
        <f t="shared" si="20"/>
        <v/>
      </c>
      <c r="AE61" s="5" t="str">
        <f t="shared" si="21"/>
        <v/>
      </c>
      <c r="AF61" s="5" t="str">
        <f t="shared" si="22"/>
        <v/>
      </c>
      <c r="AG61" s="8" t="str">
        <f>IF(G61="男",data_kyogisha!A52,"")</f>
        <v/>
      </c>
      <c r="AH61" s="5" t="str">
        <f t="shared" si="23"/>
        <v/>
      </c>
      <c r="AI61" s="5" t="str">
        <f t="shared" si="24"/>
        <v/>
      </c>
      <c r="AJ61" s="5" t="str">
        <f t="shared" si="25"/>
        <v/>
      </c>
      <c r="AK61" s="5" t="str">
        <f t="shared" si="26"/>
        <v/>
      </c>
      <c r="AL61" s="5" t="str">
        <f t="shared" si="27"/>
        <v/>
      </c>
      <c r="AM61" s="1" t="str">
        <f>IF(G61="女",data_kyogisha!A52,"")</f>
        <v/>
      </c>
      <c r="AN61" s="1">
        <f t="shared" si="30"/>
        <v>0</v>
      </c>
      <c r="AO61" s="1" t="str">
        <f t="shared" si="31"/>
        <v/>
      </c>
      <c r="AP61" s="1">
        <f t="shared" si="32"/>
        <v>0</v>
      </c>
      <c r="AQ61" s="1" t="str">
        <f t="shared" si="33"/>
        <v/>
      </c>
      <c r="AR61" s="1">
        <f t="shared" si="34"/>
        <v>0</v>
      </c>
      <c r="AS61" s="1" t="str">
        <f t="shared" si="28"/>
        <v/>
      </c>
      <c r="AT61" s="1">
        <f t="shared" si="35"/>
        <v>0</v>
      </c>
      <c r="AU61" s="1" t="str">
        <f t="shared" si="29"/>
        <v/>
      </c>
    </row>
    <row r="62" spans="1:47">
      <c r="A62" s="29">
        <v>52</v>
      </c>
      <c r="B62" s="231" t="str">
        <f>IF(①団体情報入力!C60="","",IF(C62="","",①団体情報入力!C60))</f>
        <v/>
      </c>
      <c r="C62" s="170"/>
      <c r="D62" s="53"/>
      <c r="E62" s="53"/>
      <c r="F62" s="171"/>
      <c r="G62" s="53"/>
      <c r="H62" s="54"/>
      <c r="I62" s="55"/>
      <c r="J62" s="174"/>
      <c r="K62" s="135"/>
      <c r="L62" s="55"/>
      <c r="M62" s="174"/>
      <c r="N62" s="135"/>
      <c r="O62" s="55"/>
      <c r="P62" s="174"/>
      <c r="Q62" s="247"/>
      <c r="R62" s="345"/>
      <c r="S62" s="346"/>
      <c r="T62" s="341"/>
      <c r="U62" s="342"/>
      <c r="AB62" s="5" t="str">
        <f t="shared" si="18"/>
        <v/>
      </c>
      <c r="AC62" s="5" t="str">
        <f t="shared" si="19"/>
        <v/>
      </c>
      <c r="AD62" s="5" t="str">
        <f t="shared" si="20"/>
        <v/>
      </c>
      <c r="AE62" s="5" t="str">
        <f t="shared" si="21"/>
        <v/>
      </c>
      <c r="AF62" s="5" t="str">
        <f t="shared" si="22"/>
        <v/>
      </c>
      <c r="AG62" s="8" t="str">
        <f>IF(G62="男",data_kyogisha!A53,"")</f>
        <v/>
      </c>
      <c r="AH62" s="5" t="str">
        <f t="shared" si="23"/>
        <v/>
      </c>
      <c r="AI62" s="5" t="str">
        <f t="shared" si="24"/>
        <v/>
      </c>
      <c r="AJ62" s="5" t="str">
        <f t="shared" si="25"/>
        <v/>
      </c>
      <c r="AK62" s="5" t="str">
        <f t="shared" si="26"/>
        <v/>
      </c>
      <c r="AL62" s="5" t="str">
        <f t="shared" si="27"/>
        <v/>
      </c>
      <c r="AM62" s="1" t="str">
        <f>IF(G62="女",data_kyogisha!A53,"")</f>
        <v/>
      </c>
      <c r="AN62" s="1">
        <f t="shared" si="30"/>
        <v>0</v>
      </c>
      <c r="AO62" s="1" t="str">
        <f t="shared" si="31"/>
        <v/>
      </c>
      <c r="AP62" s="1">
        <f t="shared" si="32"/>
        <v>0</v>
      </c>
      <c r="AQ62" s="1" t="str">
        <f t="shared" si="33"/>
        <v/>
      </c>
      <c r="AR62" s="1">
        <f t="shared" si="34"/>
        <v>0</v>
      </c>
      <c r="AS62" s="1" t="str">
        <f t="shared" si="28"/>
        <v/>
      </c>
      <c r="AT62" s="1">
        <f t="shared" si="35"/>
        <v>0</v>
      </c>
      <c r="AU62" s="1" t="str">
        <f t="shared" si="29"/>
        <v/>
      </c>
    </row>
    <row r="63" spans="1:47">
      <c r="A63" s="29">
        <v>53</v>
      </c>
      <c r="B63" s="231" t="str">
        <f>IF(①団体情報入力!C61="","",IF(C63="","",①団体情報入力!C61))</f>
        <v/>
      </c>
      <c r="C63" s="170"/>
      <c r="D63" s="53"/>
      <c r="E63" s="53"/>
      <c r="F63" s="171"/>
      <c r="G63" s="53"/>
      <c r="H63" s="54"/>
      <c r="I63" s="55"/>
      <c r="J63" s="174"/>
      <c r="K63" s="135"/>
      <c r="L63" s="55"/>
      <c r="M63" s="174"/>
      <c r="N63" s="135"/>
      <c r="O63" s="55"/>
      <c r="P63" s="174"/>
      <c r="Q63" s="247"/>
      <c r="R63" s="345"/>
      <c r="S63" s="346"/>
      <c r="T63" s="341"/>
      <c r="U63" s="342"/>
      <c r="AB63" s="5" t="str">
        <f t="shared" si="18"/>
        <v/>
      </c>
      <c r="AC63" s="5" t="str">
        <f t="shared" si="19"/>
        <v/>
      </c>
      <c r="AD63" s="5" t="str">
        <f t="shared" si="20"/>
        <v/>
      </c>
      <c r="AE63" s="5" t="str">
        <f t="shared" si="21"/>
        <v/>
      </c>
      <c r="AF63" s="5" t="str">
        <f t="shared" si="22"/>
        <v/>
      </c>
      <c r="AG63" s="8" t="str">
        <f>IF(G63="男",data_kyogisha!A54,"")</f>
        <v/>
      </c>
      <c r="AH63" s="5" t="str">
        <f t="shared" si="23"/>
        <v/>
      </c>
      <c r="AI63" s="5" t="str">
        <f t="shared" si="24"/>
        <v/>
      </c>
      <c r="AJ63" s="5" t="str">
        <f t="shared" si="25"/>
        <v/>
      </c>
      <c r="AK63" s="5" t="str">
        <f t="shared" si="26"/>
        <v/>
      </c>
      <c r="AL63" s="5" t="str">
        <f t="shared" si="27"/>
        <v/>
      </c>
      <c r="AM63" s="1" t="str">
        <f>IF(G63="女",data_kyogisha!A54,"")</f>
        <v/>
      </c>
      <c r="AN63" s="1">
        <f t="shared" si="30"/>
        <v>0</v>
      </c>
      <c r="AO63" s="1" t="str">
        <f t="shared" si="31"/>
        <v/>
      </c>
      <c r="AP63" s="1">
        <f t="shared" si="32"/>
        <v>0</v>
      </c>
      <c r="AQ63" s="1" t="str">
        <f t="shared" si="33"/>
        <v/>
      </c>
      <c r="AR63" s="1">
        <f t="shared" si="34"/>
        <v>0</v>
      </c>
      <c r="AS63" s="1" t="str">
        <f t="shared" si="28"/>
        <v/>
      </c>
      <c r="AT63" s="1">
        <f t="shared" si="35"/>
        <v>0</v>
      </c>
      <c r="AU63" s="1" t="str">
        <f t="shared" si="29"/>
        <v/>
      </c>
    </row>
    <row r="64" spans="1:47">
      <c r="A64" s="29">
        <v>54</v>
      </c>
      <c r="B64" s="231" t="str">
        <f>IF(①団体情報入力!C62="","",IF(C64="","",①団体情報入力!C62))</f>
        <v/>
      </c>
      <c r="C64" s="170"/>
      <c r="D64" s="53"/>
      <c r="E64" s="53"/>
      <c r="F64" s="171"/>
      <c r="G64" s="53"/>
      <c r="H64" s="54"/>
      <c r="I64" s="55"/>
      <c r="J64" s="174"/>
      <c r="K64" s="135"/>
      <c r="L64" s="55"/>
      <c r="M64" s="174"/>
      <c r="N64" s="135"/>
      <c r="O64" s="55"/>
      <c r="P64" s="174"/>
      <c r="Q64" s="247"/>
      <c r="R64" s="345"/>
      <c r="S64" s="346"/>
      <c r="T64" s="341"/>
      <c r="U64" s="342"/>
      <c r="AB64" s="5" t="str">
        <f t="shared" si="18"/>
        <v/>
      </c>
      <c r="AC64" s="5" t="str">
        <f t="shared" si="19"/>
        <v/>
      </c>
      <c r="AD64" s="5" t="str">
        <f t="shared" si="20"/>
        <v/>
      </c>
      <c r="AE64" s="5" t="str">
        <f t="shared" si="21"/>
        <v/>
      </c>
      <c r="AF64" s="5" t="str">
        <f t="shared" si="22"/>
        <v/>
      </c>
      <c r="AG64" s="8" t="str">
        <f>IF(G64="男",data_kyogisha!A55,"")</f>
        <v/>
      </c>
      <c r="AH64" s="5" t="str">
        <f t="shared" si="23"/>
        <v/>
      </c>
      <c r="AI64" s="5" t="str">
        <f t="shared" si="24"/>
        <v/>
      </c>
      <c r="AJ64" s="5" t="str">
        <f t="shared" si="25"/>
        <v/>
      </c>
      <c r="AK64" s="5" t="str">
        <f t="shared" si="26"/>
        <v/>
      </c>
      <c r="AL64" s="5" t="str">
        <f t="shared" si="27"/>
        <v/>
      </c>
      <c r="AM64" s="1" t="str">
        <f>IF(G64="女",data_kyogisha!A55,"")</f>
        <v/>
      </c>
      <c r="AN64" s="1">
        <f t="shared" si="30"/>
        <v>0</v>
      </c>
      <c r="AO64" s="1" t="str">
        <f t="shared" si="31"/>
        <v/>
      </c>
      <c r="AP64" s="1">
        <f t="shared" si="32"/>
        <v>0</v>
      </c>
      <c r="AQ64" s="1" t="str">
        <f t="shared" si="33"/>
        <v/>
      </c>
      <c r="AR64" s="1">
        <f t="shared" si="34"/>
        <v>0</v>
      </c>
      <c r="AS64" s="1" t="str">
        <f t="shared" si="28"/>
        <v/>
      </c>
      <c r="AT64" s="1">
        <f t="shared" si="35"/>
        <v>0</v>
      </c>
      <c r="AU64" s="1" t="str">
        <f t="shared" si="29"/>
        <v/>
      </c>
    </row>
    <row r="65" spans="1:47">
      <c r="A65" s="29">
        <v>55</v>
      </c>
      <c r="B65" s="231" t="str">
        <f>IF(①団体情報入力!C63="","",IF(C65="","",①団体情報入力!C63))</f>
        <v/>
      </c>
      <c r="C65" s="170"/>
      <c r="D65" s="53"/>
      <c r="E65" s="53"/>
      <c r="F65" s="171"/>
      <c r="G65" s="53"/>
      <c r="H65" s="54"/>
      <c r="I65" s="55"/>
      <c r="J65" s="174"/>
      <c r="K65" s="135"/>
      <c r="L65" s="55"/>
      <c r="M65" s="174"/>
      <c r="N65" s="135"/>
      <c r="O65" s="55"/>
      <c r="P65" s="174"/>
      <c r="Q65" s="247"/>
      <c r="R65" s="345"/>
      <c r="S65" s="346"/>
      <c r="T65" s="341"/>
      <c r="U65" s="342"/>
      <c r="AB65" s="5" t="str">
        <f t="shared" si="18"/>
        <v/>
      </c>
      <c r="AC65" s="5" t="str">
        <f t="shared" si="19"/>
        <v/>
      </c>
      <c r="AD65" s="5" t="str">
        <f t="shared" si="20"/>
        <v/>
      </c>
      <c r="AE65" s="5" t="str">
        <f t="shared" si="21"/>
        <v/>
      </c>
      <c r="AF65" s="5" t="str">
        <f t="shared" si="22"/>
        <v/>
      </c>
      <c r="AG65" s="8" t="str">
        <f>IF(G65="男",data_kyogisha!A56,"")</f>
        <v/>
      </c>
      <c r="AH65" s="5" t="str">
        <f t="shared" si="23"/>
        <v/>
      </c>
      <c r="AI65" s="5" t="str">
        <f t="shared" si="24"/>
        <v/>
      </c>
      <c r="AJ65" s="5" t="str">
        <f t="shared" si="25"/>
        <v/>
      </c>
      <c r="AK65" s="5" t="str">
        <f t="shared" si="26"/>
        <v/>
      </c>
      <c r="AL65" s="5" t="str">
        <f t="shared" si="27"/>
        <v/>
      </c>
      <c r="AM65" s="1" t="str">
        <f>IF(G65="女",data_kyogisha!A56,"")</f>
        <v/>
      </c>
      <c r="AN65" s="1">
        <f t="shared" si="30"/>
        <v>0</v>
      </c>
      <c r="AO65" s="1" t="str">
        <f t="shared" si="31"/>
        <v/>
      </c>
      <c r="AP65" s="1">
        <f t="shared" si="32"/>
        <v>0</v>
      </c>
      <c r="AQ65" s="1" t="str">
        <f t="shared" si="33"/>
        <v/>
      </c>
      <c r="AR65" s="1">
        <f t="shared" si="34"/>
        <v>0</v>
      </c>
      <c r="AS65" s="1" t="str">
        <f t="shared" si="28"/>
        <v/>
      </c>
      <c r="AT65" s="1">
        <f t="shared" si="35"/>
        <v>0</v>
      </c>
      <c r="AU65" s="1" t="str">
        <f t="shared" si="29"/>
        <v/>
      </c>
    </row>
    <row r="66" spans="1:47">
      <c r="A66" s="29">
        <v>56</v>
      </c>
      <c r="B66" s="231" t="str">
        <f>IF(①団体情報入力!C64="","",IF(C66="","",①団体情報入力!C64))</f>
        <v/>
      </c>
      <c r="C66" s="170"/>
      <c r="D66" s="53"/>
      <c r="E66" s="53"/>
      <c r="F66" s="171"/>
      <c r="G66" s="53"/>
      <c r="H66" s="54"/>
      <c r="I66" s="55"/>
      <c r="J66" s="174"/>
      <c r="K66" s="135"/>
      <c r="L66" s="55"/>
      <c r="M66" s="174"/>
      <c r="N66" s="135"/>
      <c r="O66" s="55"/>
      <c r="P66" s="174"/>
      <c r="Q66" s="247"/>
      <c r="R66" s="345"/>
      <c r="S66" s="346"/>
      <c r="T66" s="341"/>
      <c r="U66" s="342"/>
      <c r="AB66" s="5" t="str">
        <f t="shared" si="18"/>
        <v/>
      </c>
      <c r="AC66" s="5" t="str">
        <f t="shared" si="19"/>
        <v/>
      </c>
      <c r="AD66" s="5" t="str">
        <f t="shared" si="20"/>
        <v/>
      </c>
      <c r="AE66" s="5" t="str">
        <f t="shared" si="21"/>
        <v/>
      </c>
      <c r="AF66" s="5" t="str">
        <f t="shared" si="22"/>
        <v/>
      </c>
      <c r="AG66" s="8" t="str">
        <f>IF(G66="男",data_kyogisha!A57,"")</f>
        <v/>
      </c>
      <c r="AH66" s="5" t="str">
        <f t="shared" si="23"/>
        <v/>
      </c>
      <c r="AI66" s="5" t="str">
        <f t="shared" si="24"/>
        <v/>
      </c>
      <c r="AJ66" s="5" t="str">
        <f t="shared" si="25"/>
        <v/>
      </c>
      <c r="AK66" s="5" t="str">
        <f t="shared" si="26"/>
        <v/>
      </c>
      <c r="AL66" s="5" t="str">
        <f t="shared" si="27"/>
        <v/>
      </c>
      <c r="AM66" s="1" t="str">
        <f>IF(G66="女",data_kyogisha!A57,"")</f>
        <v/>
      </c>
      <c r="AN66" s="1">
        <f t="shared" si="30"/>
        <v>0</v>
      </c>
      <c r="AO66" s="1" t="str">
        <f t="shared" si="31"/>
        <v/>
      </c>
      <c r="AP66" s="1">
        <f t="shared" si="32"/>
        <v>0</v>
      </c>
      <c r="AQ66" s="1" t="str">
        <f t="shared" si="33"/>
        <v/>
      </c>
      <c r="AR66" s="1">
        <f t="shared" si="34"/>
        <v>0</v>
      </c>
      <c r="AS66" s="1" t="str">
        <f t="shared" si="28"/>
        <v/>
      </c>
      <c r="AT66" s="1">
        <f t="shared" si="35"/>
        <v>0</v>
      </c>
      <c r="AU66" s="1" t="str">
        <f t="shared" si="29"/>
        <v/>
      </c>
    </row>
    <row r="67" spans="1:47">
      <c r="A67" s="29">
        <v>57</v>
      </c>
      <c r="B67" s="231" t="str">
        <f>IF(①団体情報入力!C65="","",IF(C67="","",①団体情報入力!C65))</f>
        <v/>
      </c>
      <c r="C67" s="170"/>
      <c r="D67" s="53"/>
      <c r="E67" s="53"/>
      <c r="F67" s="171"/>
      <c r="G67" s="53"/>
      <c r="H67" s="54"/>
      <c r="I67" s="55"/>
      <c r="J67" s="174"/>
      <c r="K67" s="135"/>
      <c r="L67" s="55"/>
      <c r="M67" s="174"/>
      <c r="N67" s="135"/>
      <c r="O67" s="55"/>
      <c r="P67" s="174"/>
      <c r="Q67" s="247"/>
      <c r="R67" s="345"/>
      <c r="S67" s="346"/>
      <c r="T67" s="341"/>
      <c r="U67" s="342"/>
      <c r="AB67" s="5" t="str">
        <f t="shared" si="18"/>
        <v/>
      </c>
      <c r="AC67" s="5" t="str">
        <f t="shared" si="19"/>
        <v/>
      </c>
      <c r="AD67" s="5" t="str">
        <f t="shared" si="20"/>
        <v/>
      </c>
      <c r="AE67" s="5" t="str">
        <f t="shared" si="21"/>
        <v/>
      </c>
      <c r="AF67" s="5" t="str">
        <f t="shared" si="22"/>
        <v/>
      </c>
      <c r="AG67" s="8" t="str">
        <f>IF(G67="男",data_kyogisha!A58,"")</f>
        <v/>
      </c>
      <c r="AH67" s="5" t="str">
        <f t="shared" si="23"/>
        <v/>
      </c>
      <c r="AI67" s="5" t="str">
        <f t="shared" si="24"/>
        <v/>
      </c>
      <c r="AJ67" s="5" t="str">
        <f t="shared" si="25"/>
        <v/>
      </c>
      <c r="AK67" s="5" t="str">
        <f t="shared" si="26"/>
        <v/>
      </c>
      <c r="AL67" s="5" t="str">
        <f t="shared" si="27"/>
        <v/>
      </c>
      <c r="AM67" s="1" t="str">
        <f>IF(G67="女",data_kyogisha!A58,"")</f>
        <v/>
      </c>
      <c r="AN67" s="1">
        <f t="shared" si="30"/>
        <v>0</v>
      </c>
      <c r="AO67" s="1" t="str">
        <f t="shared" si="31"/>
        <v/>
      </c>
      <c r="AP67" s="1">
        <f t="shared" si="32"/>
        <v>0</v>
      </c>
      <c r="AQ67" s="1" t="str">
        <f t="shared" si="33"/>
        <v/>
      </c>
      <c r="AR67" s="1">
        <f t="shared" si="34"/>
        <v>0</v>
      </c>
      <c r="AS67" s="1" t="str">
        <f t="shared" si="28"/>
        <v/>
      </c>
      <c r="AT67" s="1">
        <f t="shared" si="35"/>
        <v>0</v>
      </c>
      <c r="AU67" s="1" t="str">
        <f t="shared" si="29"/>
        <v/>
      </c>
    </row>
    <row r="68" spans="1:47">
      <c r="A68" s="29">
        <v>58</v>
      </c>
      <c r="B68" s="231" t="str">
        <f>IF(①団体情報入力!C66="","",IF(C68="","",①団体情報入力!C66))</f>
        <v/>
      </c>
      <c r="C68" s="170"/>
      <c r="D68" s="53"/>
      <c r="E68" s="53"/>
      <c r="F68" s="171"/>
      <c r="G68" s="53"/>
      <c r="H68" s="54"/>
      <c r="I68" s="55"/>
      <c r="J68" s="174"/>
      <c r="K68" s="135"/>
      <c r="L68" s="55"/>
      <c r="M68" s="174"/>
      <c r="N68" s="135"/>
      <c r="O68" s="55"/>
      <c r="P68" s="174"/>
      <c r="Q68" s="247"/>
      <c r="R68" s="345"/>
      <c r="S68" s="346"/>
      <c r="T68" s="341"/>
      <c r="U68" s="342"/>
      <c r="AB68" s="5" t="str">
        <f t="shared" si="18"/>
        <v/>
      </c>
      <c r="AC68" s="5" t="str">
        <f t="shared" si="19"/>
        <v/>
      </c>
      <c r="AD68" s="5" t="str">
        <f t="shared" si="20"/>
        <v/>
      </c>
      <c r="AE68" s="5" t="str">
        <f t="shared" si="21"/>
        <v/>
      </c>
      <c r="AF68" s="5" t="str">
        <f t="shared" si="22"/>
        <v/>
      </c>
      <c r="AG68" s="8" t="str">
        <f>IF(G68="男",data_kyogisha!A59,"")</f>
        <v/>
      </c>
      <c r="AH68" s="5" t="str">
        <f t="shared" si="23"/>
        <v/>
      </c>
      <c r="AI68" s="5" t="str">
        <f t="shared" si="24"/>
        <v/>
      </c>
      <c r="AJ68" s="5" t="str">
        <f t="shared" si="25"/>
        <v/>
      </c>
      <c r="AK68" s="5" t="str">
        <f t="shared" si="26"/>
        <v/>
      </c>
      <c r="AL68" s="5" t="str">
        <f t="shared" si="27"/>
        <v/>
      </c>
      <c r="AM68" s="1" t="str">
        <f>IF(G68="女",data_kyogisha!A59,"")</f>
        <v/>
      </c>
      <c r="AN68" s="1">
        <f t="shared" si="30"/>
        <v>0</v>
      </c>
      <c r="AO68" s="1" t="str">
        <f t="shared" si="31"/>
        <v/>
      </c>
      <c r="AP68" s="1">
        <f t="shared" si="32"/>
        <v>0</v>
      </c>
      <c r="AQ68" s="1" t="str">
        <f t="shared" si="33"/>
        <v/>
      </c>
      <c r="AR68" s="1">
        <f t="shared" si="34"/>
        <v>0</v>
      </c>
      <c r="AS68" s="1" t="str">
        <f t="shared" si="28"/>
        <v/>
      </c>
      <c r="AT68" s="1">
        <f t="shared" si="35"/>
        <v>0</v>
      </c>
      <c r="AU68" s="1" t="str">
        <f t="shared" si="29"/>
        <v/>
      </c>
    </row>
    <row r="69" spans="1:47">
      <c r="A69" s="29">
        <v>59</v>
      </c>
      <c r="B69" s="231" t="str">
        <f>IF(①団体情報入力!C67="","",IF(C69="","",①団体情報入力!C67))</f>
        <v/>
      </c>
      <c r="C69" s="170"/>
      <c r="D69" s="53"/>
      <c r="E69" s="53"/>
      <c r="F69" s="171"/>
      <c r="G69" s="53"/>
      <c r="H69" s="54"/>
      <c r="I69" s="55"/>
      <c r="J69" s="174"/>
      <c r="K69" s="135"/>
      <c r="L69" s="55"/>
      <c r="M69" s="174"/>
      <c r="N69" s="135"/>
      <c r="O69" s="55"/>
      <c r="P69" s="174"/>
      <c r="Q69" s="247"/>
      <c r="R69" s="345"/>
      <c r="S69" s="346"/>
      <c r="T69" s="341"/>
      <c r="U69" s="342"/>
      <c r="AB69" s="5" t="str">
        <f t="shared" si="18"/>
        <v/>
      </c>
      <c r="AC69" s="5" t="str">
        <f t="shared" si="19"/>
        <v/>
      </c>
      <c r="AD69" s="5" t="str">
        <f t="shared" si="20"/>
        <v/>
      </c>
      <c r="AE69" s="5" t="str">
        <f t="shared" si="21"/>
        <v/>
      </c>
      <c r="AF69" s="5" t="str">
        <f t="shared" si="22"/>
        <v/>
      </c>
      <c r="AG69" s="8" t="str">
        <f>IF(G69="男",data_kyogisha!A60,"")</f>
        <v/>
      </c>
      <c r="AH69" s="5" t="str">
        <f t="shared" si="23"/>
        <v/>
      </c>
      <c r="AI69" s="5" t="str">
        <f t="shared" si="24"/>
        <v/>
      </c>
      <c r="AJ69" s="5" t="str">
        <f t="shared" si="25"/>
        <v/>
      </c>
      <c r="AK69" s="5" t="str">
        <f t="shared" si="26"/>
        <v/>
      </c>
      <c r="AL69" s="5" t="str">
        <f t="shared" si="27"/>
        <v/>
      </c>
      <c r="AM69" s="1" t="str">
        <f>IF(G69="女",data_kyogisha!A60,"")</f>
        <v/>
      </c>
      <c r="AN69" s="1">
        <f t="shared" si="30"/>
        <v>0</v>
      </c>
      <c r="AO69" s="1" t="str">
        <f t="shared" si="31"/>
        <v/>
      </c>
      <c r="AP69" s="1">
        <f t="shared" si="32"/>
        <v>0</v>
      </c>
      <c r="AQ69" s="1" t="str">
        <f t="shared" si="33"/>
        <v/>
      </c>
      <c r="AR69" s="1">
        <f t="shared" si="34"/>
        <v>0</v>
      </c>
      <c r="AS69" s="1" t="str">
        <f t="shared" si="28"/>
        <v/>
      </c>
      <c r="AT69" s="1">
        <f t="shared" si="35"/>
        <v>0</v>
      </c>
      <c r="AU69" s="1" t="str">
        <f t="shared" si="29"/>
        <v/>
      </c>
    </row>
    <row r="70" spans="1:47">
      <c r="A70" s="29">
        <v>60</v>
      </c>
      <c r="B70" s="231" t="str">
        <f>IF(①団体情報入力!C68="","",IF(C70="","",①団体情報入力!C68))</f>
        <v/>
      </c>
      <c r="C70" s="170"/>
      <c r="D70" s="53"/>
      <c r="E70" s="53"/>
      <c r="F70" s="171"/>
      <c r="G70" s="53"/>
      <c r="H70" s="54"/>
      <c r="I70" s="55"/>
      <c r="J70" s="174"/>
      <c r="K70" s="135"/>
      <c r="L70" s="55"/>
      <c r="M70" s="174"/>
      <c r="N70" s="135"/>
      <c r="O70" s="55"/>
      <c r="P70" s="174"/>
      <c r="Q70" s="247"/>
      <c r="R70" s="345"/>
      <c r="S70" s="346"/>
      <c r="T70" s="341"/>
      <c r="U70" s="342"/>
      <c r="AB70" s="5" t="str">
        <f t="shared" si="18"/>
        <v/>
      </c>
      <c r="AC70" s="5" t="str">
        <f t="shared" si="19"/>
        <v/>
      </c>
      <c r="AD70" s="5" t="str">
        <f t="shared" si="20"/>
        <v/>
      </c>
      <c r="AE70" s="5" t="str">
        <f t="shared" si="21"/>
        <v/>
      </c>
      <c r="AF70" s="5" t="str">
        <f t="shared" si="22"/>
        <v/>
      </c>
      <c r="AG70" s="8" t="str">
        <f>IF(G70="男",data_kyogisha!A61,"")</f>
        <v/>
      </c>
      <c r="AH70" s="5" t="str">
        <f t="shared" si="23"/>
        <v/>
      </c>
      <c r="AI70" s="5" t="str">
        <f t="shared" si="24"/>
        <v/>
      </c>
      <c r="AJ70" s="5" t="str">
        <f t="shared" si="25"/>
        <v/>
      </c>
      <c r="AK70" s="5" t="str">
        <f t="shared" si="26"/>
        <v/>
      </c>
      <c r="AL70" s="5" t="str">
        <f t="shared" si="27"/>
        <v/>
      </c>
      <c r="AM70" s="1" t="str">
        <f>IF(G70="女",data_kyogisha!A61,"")</f>
        <v/>
      </c>
      <c r="AN70" s="1">
        <f t="shared" si="30"/>
        <v>0</v>
      </c>
      <c r="AO70" s="1" t="str">
        <f t="shared" si="31"/>
        <v/>
      </c>
      <c r="AP70" s="1">
        <f t="shared" si="32"/>
        <v>0</v>
      </c>
      <c r="AQ70" s="1" t="str">
        <f t="shared" si="33"/>
        <v/>
      </c>
      <c r="AR70" s="1">
        <f t="shared" si="34"/>
        <v>0</v>
      </c>
      <c r="AS70" s="1" t="str">
        <f t="shared" si="28"/>
        <v/>
      </c>
      <c r="AT70" s="1">
        <f t="shared" si="35"/>
        <v>0</v>
      </c>
      <c r="AU70" s="1" t="str">
        <f t="shared" si="29"/>
        <v/>
      </c>
    </row>
    <row r="71" spans="1:47">
      <c r="A71" s="29">
        <v>61</v>
      </c>
      <c r="B71" s="231" t="str">
        <f>IF(①団体情報入力!C69="","",IF(C71="","",①団体情報入力!C69))</f>
        <v/>
      </c>
      <c r="C71" s="170"/>
      <c r="D71" s="53"/>
      <c r="E71" s="53"/>
      <c r="F71" s="171"/>
      <c r="G71" s="53"/>
      <c r="H71" s="54"/>
      <c r="I71" s="55"/>
      <c r="J71" s="174"/>
      <c r="K71" s="135"/>
      <c r="L71" s="55"/>
      <c r="M71" s="174"/>
      <c r="N71" s="135"/>
      <c r="O71" s="55"/>
      <c r="P71" s="174"/>
      <c r="Q71" s="247"/>
      <c r="R71" s="345"/>
      <c r="S71" s="346"/>
      <c r="T71" s="341"/>
      <c r="U71" s="342"/>
      <c r="AB71" s="5" t="str">
        <f t="shared" si="18"/>
        <v/>
      </c>
      <c r="AC71" s="5" t="str">
        <f t="shared" si="19"/>
        <v/>
      </c>
      <c r="AD71" s="5" t="str">
        <f t="shared" si="20"/>
        <v/>
      </c>
      <c r="AE71" s="5" t="str">
        <f t="shared" si="21"/>
        <v/>
      </c>
      <c r="AF71" s="5" t="str">
        <f t="shared" si="22"/>
        <v/>
      </c>
      <c r="AG71" s="8" t="str">
        <f>IF(G71="男",data_kyogisha!A62,"")</f>
        <v/>
      </c>
      <c r="AH71" s="5" t="str">
        <f t="shared" si="23"/>
        <v/>
      </c>
      <c r="AI71" s="5" t="str">
        <f t="shared" si="24"/>
        <v/>
      </c>
      <c r="AJ71" s="5" t="str">
        <f t="shared" si="25"/>
        <v/>
      </c>
      <c r="AK71" s="5" t="str">
        <f t="shared" si="26"/>
        <v/>
      </c>
      <c r="AL71" s="5" t="str">
        <f t="shared" si="27"/>
        <v/>
      </c>
      <c r="AM71" s="1" t="str">
        <f>IF(G71="女",data_kyogisha!A62,"")</f>
        <v/>
      </c>
      <c r="AN71" s="1">
        <f t="shared" si="30"/>
        <v>0</v>
      </c>
      <c r="AO71" s="1" t="str">
        <f t="shared" si="31"/>
        <v/>
      </c>
      <c r="AP71" s="1">
        <f t="shared" si="32"/>
        <v>0</v>
      </c>
      <c r="AQ71" s="1" t="str">
        <f t="shared" si="33"/>
        <v/>
      </c>
      <c r="AR71" s="1">
        <f t="shared" si="34"/>
        <v>0</v>
      </c>
      <c r="AS71" s="1" t="str">
        <f t="shared" si="28"/>
        <v/>
      </c>
      <c r="AT71" s="1">
        <f t="shared" si="35"/>
        <v>0</v>
      </c>
      <c r="AU71" s="1" t="str">
        <f t="shared" si="29"/>
        <v/>
      </c>
    </row>
    <row r="72" spans="1:47">
      <c r="A72" s="29">
        <v>62</v>
      </c>
      <c r="B72" s="231" t="str">
        <f>IF(①団体情報入力!C70="","",IF(C72="","",①団体情報入力!C70))</f>
        <v/>
      </c>
      <c r="C72" s="170"/>
      <c r="D72" s="53"/>
      <c r="E72" s="53"/>
      <c r="F72" s="171"/>
      <c r="G72" s="53"/>
      <c r="H72" s="54"/>
      <c r="I72" s="55"/>
      <c r="J72" s="174"/>
      <c r="K72" s="135"/>
      <c r="L72" s="55"/>
      <c r="M72" s="174"/>
      <c r="N72" s="135"/>
      <c r="O72" s="55"/>
      <c r="P72" s="174"/>
      <c r="Q72" s="247"/>
      <c r="R72" s="345"/>
      <c r="S72" s="346"/>
      <c r="T72" s="341"/>
      <c r="U72" s="342"/>
      <c r="AB72" s="5" t="str">
        <f t="shared" si="18"/>
        <v/>
      </c>
      <c r="AC72" s="5" t="str">
        <f t="shared" si="19"/>
        <v/>
      </c>
      <c r="AD72" s="5" t="str">
        <f t="shared" si="20"/>
        <v/>
      </c>
      <c r="AE72" s="5" t="str">
        <f t="shared" si="21"/>
        <v/>
      </c>
      <c r="AF72" s="5" t="str">
        <f t="shared" si="22"/>
        <v/>
      </c>
      <c r="AG72" s="8" t="str">
        <f>IF(G72="男",data_kyogisha!A63,"")</f>
        <v/>
      </c>
      <c r="AH72" s="5" t="str">
        <f t="shared" si="23"/>
        <v/>
      </c>
      <c r="AI72" s="5" t="str">
        <f t="shared" si="24"/>
        <v/>
      </c>
      <c r="AJ72" s="5" t="str">
        <f t="shared" si="25"/>
        <v/>
      </c>
      <c r="AK72" s="5" t="str">
        <f t="shared" si="26"/>
        <v/>
      </c>
      <c r="AL72" s="5" t="str">
        <f t="shared" si="27"/>
        <v/>
      </c>
      <c r="AM72" s="1" t="str">
        <f>IF(G72="女",data_kyogisha!A63,"")</f>
        <v/>
      </c>
      <c r="AN72" s="1">
        <f t="shared" si="30"/>
        <v>0</v>
      </c>
      <c r="AO72" s="1" t="str">
        <f t="shared" si="31"/>
        <v/>
      </c>
      <c r="AP72" s="1">
        <f t="shared" si="32"/>
        <v>0</v>
      </c>
      <c r="AQ72" s="1" t="str">
        <f t="shared" si="33"/>
        <v/>
      </c>
      <c r="AR72" s="1">
        <f t="shared" si="34"/>
        <v>0</v>
      </c>
      <c r="AS72" s="1" t="str">
        <f t="shared" si="28"/>
        <v/>
      </c>
      <c r="AT72" s="1">
        <f t="shared" si="35"/>
        <v>0</v>
      </c>
      <c r="AU72" s="1" t="str">
        <f t="shared" si="29"/>
        <v/>
      </c>
    </row>
    <row r="73" spans="1:47">
      <c r="A73" s="29">
        <v>63</v>
      </c>
      <c r="B73" s="231" t="str">
        <f>IF(①団体情報入力!C71="","",IF(C73="","",①団体情報入力!C71))</f>
        <v/>
      </c>
      <c r="C73" s="170"/>
      <c r="D73" s="53"/>
      <c r="E73" s="53"/>
      <c r="F73" s="171"/>
      <c r="G73" s="53"/>
      <c r="H73" s="54"/>
      <c r="I73" s="55"/>
      <c r="J73" s="174"/>
      <c r="K73" s="135"/>
      <c r="L73" s="55"/>
      <c r="M73" s="174"/>
      <c r="N73" s="135"/>
      <c r="O73" s="55"/>
      <c r="P73" s="174"/>
      <c r="Q73" s="247"/>
      <c r="R73" s="345"/>
      <c r="S73" s="346"/>
      <c r="T73" s="341"/>
      <c r="U73" s="342"/>
      <c r="AB73" s="5" t="str">
        <f t="shared" si="18"/>
        <v/>
      </c>
      <c r="AC73" s="5" t="str">
        <f t="shared" si="19"/>
        <v/>
      </c>
      <c r="AD73" s="5" t="str">
        <f t="shared" si="20"/>
        <v/>
      </c>
      <c r="AE73" s="5" t="str">
        <f t="shared" si="21"/>
        <v/>
      </c>
      <c r="AF73" s="5" t="str">
        <f t="shared" si="22"/>
        <v/>
      </c>
      <c r="AG73" s="8" t="str">
        <f>IF(G73="男",data_kyogisha!A64,"")</f>
        <v/>
      </c>
      <c r="AH73" s="5" t="str">
        <f t="shared" si="23"/>
        <v/>
      </c>
      <c r="AI73" s="5" t="str">
        <f t="shared" si="24"/>
        <v/>
      </c>
      <c r="AJ73" s="5" t="str">
        <f t="shared" si="25"/>
        <v/>
      </c>
      <c r="AK73" s="5" t="str">
        <f t="shared" si="26"/>
        <v/>
      </c>
      <c r="AL73" s="5" t="str">
        <f t="shared" si="27"/>
        <v/>
      </c>
      <c r="AM73" s="1" t="str">
        <f>IF(G73="女",data_kyogisha!A64,"")</f>
        <v/>
      </c>
      <c r="AN73" s="1">
        <f t="shared" si="30"/>
        <v>0</v>
      </c>
      <c r="AO73" s="1" t="str">
        <f t="shared" si="31"/>
        <v/>
      </c>
      <c r="AP73" s="1">
        <f t="shared" si="32"/>
        <v>0</v>
      </c>
      <c r="AQ73" s="1" t="str">
        <f t="shared" si="33"/>
        <v/>
      </c>
      <c r="AR73" s="1">
        <f t="shared" si="34"/>
        <v>0</v>
      </c>
      <c r="AS73" s="1" t="str">
        <f t="shared" si="28"/>
        <v/>
      </c>
      <c r="AT73" s="1">
        <f t="shared" si="35"/>
        <v>0</v>
      </c>
      <c r="AU73" s="1" t="str">
        <f t="shared" si="29"/>
        <v/>
      </c>
    </row>
    <row r="74" spans="1:47">
      <c r="A74" s="29">
        <v>64</v>
      </c>
      <c r="B74" s="231" t="str">
        <f>IF(①団体情報入力!C72="","",IF(C74="","",①団体情報入力!C72))</f>
        <v/>
      </c>
      <c r="C74" s="170"/>
      <c r="D74" s="53"/>
      <c r="E74" s="53"/>
      <c r="F74" s="171"/>
      <c r="G74" s="53"/>
      <c r="H74" s="54"/>
      <c r="I74" s="55"/>
      <c r="J74" s="174"/>
      <c r="K74" s="135"/>
      <c r="L74" s="55"/>
      <c r="M74" s="174"/>
      <c r="N74" s="135"/>
      <c r="O74" s="55"/>
      <c r="P74" s="174"/>
      <c r="Q74" s="247"/>
      <c r="R74" s="345"/>
      <c r="S74" s="346"/>
      <c r="T74" s="341"/>
      <c r="U74" s="342"/>
      <c r="AB74" s="5" t="str">
        <f t="shared" si="18"/>
        <v/>
      </c>
      <c r="AC74" s="5" t="str">
        <f t="shared" si="19"/>
        <v/>
      </c>
      <c r="AD74" s="5" t="str">
        <f t="shared" si="20"/>
        <v/>
      </c>
      <c r="AE74" s="5" t="str">
        <f t="shared" si="21"/>
        <v/>
      </c>
      <c r="AF74" s="5" t="str">
        <f t="shared" si="22"/>
        <v/>
      </c>
      <c r="AG74" s="8" t="str">
        <f>IF(G74="男",data_kyogisha!A65,"")</f>
        <v/>
      </c>
      <c r="AH74" s="5" t="str">
        <f t="shared" si="23"/>
        <v/>
      </c>
      <c r="AI74" s="5" t="str">
        <f t="shared" si="24"/>
        <v/>
      </c>
      <c r="AJ74" s="5" t="str">
        <f t="shared" si="25"/>
        <v/>
      </c>
      <c r="AK74" s="5" t="str">
        <f t="shared" si="26"/>
        <v/>
      </c>
      <c r="AL74" s="5" t="str">
        <f t="shared" si="27"/>
        <v/>
      </c>
      <c r="AM74" s="1" t="str">
        <f>IF(G74="女",data_kyogisha!A65,"")</f>
        <v/>
      </c>
      <c r="AN74" s="1">
        <f t="shared" si="30"/>
        <v>0</v>
      </c>
      <c r="AO74" s="1" t="str">
        <f t="shared" si="31"/>
        <v/>
      </c>
      <c r="AP74" s="1">
        <f t="shared" si="32"/>
        <v>0</v>
      </c>
      <c r="AQ74" s="1" t="str">
        <f t="shared" si="33"/>
        <v/>
      </c>
      <c r="AR74" s="1">
        <f t="shared" si="34"/>
        <v>0</v>
      </c>
      <c r="AS74" s="1" t="str">
        <f t="shared" si="28"/>
        <v/>
      </c>
      <c r="AT74" s="1">
        <f t="shared" si="35"/>
        <v>0</v>
      </c>
      <c r="AU74" s="1" t="str">
        <f t="shared" si="29"/>
        <v/>
      </c>
    </row>
    <row r="75" spans="1:47">
      <c r="A75" s="29">
        <v>65</v>
      </c>
      <c r="B75" s="231" t="str">
        <f>IF(①団体情報入力!C73="","",IF(C75="","",①団体情報入力!C73))</f>
        <v/>
      </c>
      <c r="C75" s="170"/>
      <c r="D75" s="53"/>
      <c r="E75" s="53"/>
      <c r="F75" s="171"/>
      <c r="G75" s="53"/>
      <c r="H75" s="54"/>
      <c r="I75" s="55"/>
      <c r="J75" s="174"/>
      <c r="K75" s="135"/>
      <c r="L75" s="55"/>
      <c r="M75" s="174"/>
      <c r="N75" s="135"/>
      <c r="O75" s="55"/>
      <c r="P75" s="174"/>
      <c r="Q75" s="247"/>
      <c r="R75" s="345"/>
      <c r="S75" s="346"/>
      <c r="T75" s="341"/>
      <c r="U75" s="342"/>
      <c r="AB75" s="5" t="str">
        <f t="shared" ref="AB75:AB100" si="36">IF(G75="男",C75,"")</f>
        <v/>
      </c>
      <c r="AC75" s="5" t="str">
        <f t="shared" ref="AC75:AC100" si="37">IF(G75="男",D75,"")</f>
        <v/>
      </c>
      <c r="AD75" s="5" t="str">
        <f t="shared" ref="AD75:AD100" si="38">IF(G75="男",E75,"")</f>
        <v/>
      </c>
      <c r="AE75" s="5" t="str">
        <f t="shared" ref="AE75:AE100" si="39">IF(G75="男",G75,"")</f>
        <v/>
      </c>
      <c r="AF75" s="5" t="str">
        <f t="shared" ref="AF75:AF100" si="40">IF(G75="男",IF(H75="","",H75),"")</f>
        <v/>
      </c>
      <c r="AG75" s="8" t="str">
        <f>IF(G75="男",data_kyogisha!A66,"")</f>
        <v/>
      </c>
      <c r="AH75" s="5" t="str">
        <f t="shared" ref="AH75:AH100" si="41">IF(G75="女",C75,"")</f>
        <v/>
      </c>
      <c r="AI75" s="5" t="str">
        <f t="shared" ref="AI75:AI100" si="42">IF(G75="女",D75,"")</f>
        <v/>
      </c>
      <c r="AJ75" s="5" t="str">
        <f t="shared" ref="AJ75:AJ100" si="43">IF(G75="女",E75,"")</f>
        <v/>
      </c>
      <c r="AK75" s="5" t="str">
        <f t="shared" ref="AK75:AK100" si="44">IF(G75="女",G75,"")</f>
        <v/>
      </c>
      <c r="AL75" s="5" t="str">
        <f t="shared" ref="AL75:AL100" si="45">IF(G75="女",IF(H75="","",H75),"")</f>
        <v/>
      </c>
      <c r="AM75" s="1" t="str">
        <f>IF(G75="女",data_kyogisha!A66,"")</f>
        <v/>
      </c>
      <c r="AN75" s="1">
        <f t="shared" si="30"/>
        <v>0</v>
      </c>
      <c r="AO75" s="1" t="str">
        <f t="shared" si="31"/>
        <v/>
      </c>
      <c r="AP75" s="1">
        <f t="shared" si="32"/>
        <v>0</v>
      </c>
      <c r="AQ75" s="1" t="str">
        <f t="shared" si="33"/>
        <v/>
      </c>
      <c r="AR75" s="1">
        <f t="shared" si="34"/>
        <v>0</v>
      </c>
      <c r="AS75" s="1" t="str">
        <f t="shared" ref="AS75:AS100" si="46">IF(AND($G75="女",$R75="○"),$C75,"")</f>
        <v/>
      </c>
      <c r="AT75" s="1">
        <f t="shared" si="35"/>
        <v>0</v>
      </c>
      <c r="AU75" s="1" t="str">
        <f t="shared" ref="AU75:AU100" si="47">IF(AND($G75="女",$T75="○"),$C75,"")</f>
        <v/>
      </c>
    </row>
    <row r="76" spans="1:47">
      <c r="A76" s="29">
        <v>66</v>
      </c>
      <c r="B76" s="231" t="str">
        <f>IF(①団体情報入力!C74="","",IF(C76="","",①団体情報入力!C74))</f>
        <v/>
      </c>
      <c r="C76" s="170"/>
      <c r="D76" s="53"/>
      <c r="E76" s="53"/>
      <c r="F76" s="171"/>
      <c r="G76" s="53"/>
      <c r="H76" s="54"/>
      <c r="I76" s="55"/>
      <c r="J76" s="174"/>
      <c r="K76" s="135"/>
      <c r="L76" s="55"/>
      <c r="M76" s="174"/>
      <c r="N76" s="135"/>
      <c r="O76" s="55"/>
      <c r="P76" s="174"/>
      <c r="Q76" s="247"/>
      <c r="R76" s="345"/>
      <c r="S76" s="346"/>
      <c r="T76" s="341"/>
      <c r="U76" s="342"/>
      <c r="AB76" s="5" t="str">
        <f t="shared" si="36"/>
        <v/>
      </c>
      <c r="AC76" s="5" t="str">
        <f t="shared" si="37"/>
        <v/>
      </c>
      <c r="AD76" s="5" t="str">
        <f t="shared" si="38"/>
        <v/>
      </c>
      <c r="AE76" s="5" t="str">
        <f t="shared" si="39"/>
        <v/>
      </c>
      <c r="AF76" s="5" t="str">
        <f t="shared" si="40"/>
        <v/>
      </c>
      <c r="AG76" s="8" t="str">
        <f>IF(G76="男",data_kyogisha!A67,"")</f>
        <v/>
      </c>
      <c r="AH76" s="5" t="str">
        <f t="shared" si="41"/>
        <v/>
      </c>
      <c r="AI76" s="5" t="str">
        <f t="shared" si="42"/>
        <v/>
      </c>
      <c r="AJ76" s="5" t="str">
        <f t="shared" si="43"/>
        <v/>
      </c>
      <c r="AK76" s="5" t="str">
        <f t="shared" si="44"/>
        <v/>
      </c>
      <c r="AL76" s="5" t="str">
        <f t="shared" si="45"/>
        <v/>
      </c>
      <c r="AM76" s="1" t="str">
        <f>IF(G76="女",data_kyogisha!A67,"")</f>
        <v/>
      </c>
      <c r="AN76" s="1">
        <f t="shared" ref="AN76:AN100" si="48">IF(AND(G76="男",R76="○"),AN75+1,AN75)</f>
        <v>0</v>
      </c>
      <c r="AO76" s="1" t="str">
        <f t="shared" ref="AO76:AO100" si="49">IF(AND(G76="男",R76="○"),C76,"")</f>
        <v/>
      </c>
      <c r="AP76" s="1">
        <f t="shared" ref="AP76:AP100" si="50">IF(AND(G76="男",T76="○"),AP75+1,AP75)</f>
        <v>0</v>
      </c>
      <c r="AQ76" s="1" t="str">
        <f t="shared" ref="AQ76:AQ100" si="51">IF(AND(G76="男",T76="○"),C76,"")</f>
        <v/>
      </c>
      <c r="AR76" s="1">
        <f t="shared" ref="AR76:AR100" si="52">IF(AND(G76="女",R76="○"),AR75+1,AR75)</f>
        <v>0</v>
      </c>
      <c r="AS76" s="1" t="str">
        <f t="shared" si="46"/>
        <v/>
      </c>
      <c r="AT76" s="1">
        <f t="shared" ref="AT76:AT100" si="53">IF(AND(G76="女",T76="○"),AT75+1,AT75)</f>
        <v>0</v>
      </c>
      <c r="AU76" s="1" t="str">
        <f t="shared" si="47"/>
        <v/>
      </c>
    </row>
    <row r="77" spans="1:47">
      <c r="A77" s="29">
        <v>67</v>
      </c>
      <c r="B77" s="231" t="str">
        <f>IF(①団体情報入力!C75="","",IF(C77="","",①団体情報入力!C75))</f>
        <v/>
      </c>
      <c r="C77" s="170"/>
      <c r="D77" s="53"/>
      <c r="E77" s="53"/>
      <c r="F77" s="171"/>
      <c r="G77" s="53"/>
      <c r="H77" s="54"/>
      <c r="I77" s="55"/>
      <c r="J77" s="174"/>
      <c r="K77" s="135"/>
      <c r="L77" s="55"/>
      <c r="M77" s="174"/>
      <c r="N77" s="135"/>
      <c r="O77" s="55"/>
      <c r="P77" s="174"/>
      <c r="Q77" s="247"/>
      <c r="R77" s="345"/>
      <c r="S77" s="346"/>
      <c r="T77" s="341"/>
      <c r="U77" s="342"/>
      <c r="AB77" s="5" t="str">
        <f t="shared" si="36"/>
        <v/>
      </c>
      <c r="AC77" s="5" t="str">
        <f t="shared" si="37"/>
        <v/>
      </c>
      <c r="AD77" s="5" t="str">
        <f t="shared" si="38"/>
        <v/>
      </c>
      <c r="AE77" s="5" t="str">
        <f t="shared" si="39"/>
        <v/>
      </c>
      <c r="AF77" s="5" t="str">
        <f t="shared" si="40"/>
        <v/>
      </c>
      <c r="AG77" s="8" t="str">
        <f>IF(G77="男",data_kyogisha!A68,"")</f>
        <v/>
      </c>
      <c r="AH77" s="5" t="str">
        <f t="shared" si="41"/>
        <v/>
      </c>
      <c r="AI77" s="5" t="str">
        <f t="shared" si="42"/>
        <v/>
      </c>
      <c r="AJ77" s="5" t="str">
        <f t="shared" si="43"/>
        <v/>
      </c>
      <c r="AK77" s="5" t="str">
        <f t="shared" si="44"/>
        <v/>
      </c>
      <c r="AL77" s="5" t="str">
        <f t="shared" si="45"/>
        <v/>
      </c>
      <c r="AM77" s="1" t="str">
        <f>IF(G77="女",data_kyogisha!A68,"")</f>
        <v/>
      </c>
      <c r="AN77" s="1">
        <f t="shared" si="48"/>
        <v>0</v>
      </c>
      <c r="AO77" s="1" t="str">
        <f t="shared" si="49"/>
        <v/>
      </c>
      <c r="AP77" s="1">
        <f t="shared" si="50"/>
        <v>0</v>
      </c>
      <c r="AQ77" s="1" t="str">
        <f t="shared" si="51"/>
        <v/>
      </c>
      <c r="AR77" s="1">
        <f t="shared" si="52"/>
        <v>0</v>
      </c>
      <c r="AS77" s="1" t="str">
        <f t="shared" si="46"/>
        <v/>
      </c>
      <c r="AT77" s="1">
        <f t="shared" si="53"/>
        <v>0</v>
      </c>
      <c r="AU77" s="1" t="str">
        <f t="shared" si="47"/>
        <v/>
      </c>
    </row>
    <row r="78" spans="1:47">
      <c r="A78" s="29">
        <v>68</v>
      </c>
      <c r="B78" s="231" t="str">
        <f>IF(①団体情報入力!C76="","",IF(C78="","",①団体情報入力!C76))</f>
        <v/>
      </c>
      <c r="C78" s="170"/>
      <c r="D78" s="53"/>
      <c r="E78" s="53"/>
      <c r="F78" s="171"/>
      <c r="G78" s="53"/>
      <c r="H78" s="54"/>
      <c r="I78" s="55"/>
      <c r="J78" s="174"/>
      <c r="K78" s="135"/>
      <c r="L78" s="55"/>
      <c r="M78" s="174"/>
      <c r="N78" s="135"/>
      <c r="O78" s="55"/>
      <c r="P78" s="174"/>
      <c r="Q78" s="247"/>
      <c r="R78" s="345"/>
      <c r="S78" s="346"/>
      <c r="T78" s="341"/>
      <c r="U78" s="342"/>
      <c r="AB78" s="5" t="str">
        <f t="shared" si="36"/>
        <v/>
      </c>
      <c r="AC78" s="5" t="str">
        <f t="shared" si="37"/>
        <v/>
      </c>
      <c r="AD78" s="5" t="str">
        <f t="shared" si="38"/>
        <v/>
      </c>
      <c r="AE78" s="5" t="str">
        <f t="shared" si="39"/>
        <v/>
      </c>
      <c r="AF78" s="5" t="str">
        <f t="shared" si="40"/>
        <v/>
      </c>
      <c r="AG78" s="8" t="str">
        <f>IF(G78="男",data_kyogisha!A69,"")</f>
        <v/>
      </c>
      <c r="AH78" s="5" t="str">
        <f t="shared" si="41"/>
        <v/>
      </c>
      <c r="AI78" s="5" t="str">
        <f t="shared" si="42"/>
        <v/>
      </c>
      <c r="AJ78" s="5" t="str">
        <f t="shared" si="43"/>
        <v/>
      </c>
      <c r="AK78" s="5" t="str">
        <f t="shared" si="44"/>
        <v/>
      </c>
      <c r="AL78" s="5" t="str">
        <f t="shared" si="45"/>
        <v/>
      </c>
      <c r="AM78" s="1" t="str">
        <f>IF(G78="女",data_kyogisha!A69,"")</f>
        <v/>
      </c>
      <c r="AN78" s="1">
        <f t="shared" si="48"/>
        <v>0</v>
      </c>
      <c r="AO78" s="1" t="str">
        <f t="shared" si="49"/>
        <v/>
      </c>
      <c r="AP78" s="1">
        <f t="shared" si="50"/>
        <v>0</v>
      </c>
      <c r="AQ78" s="1" t="str">
        <f t="shared" si="51"/>
        <v/>
      </c>
      <c r="AR78" s="1">
        <f t="shared" si="52"/>
        <v>0</v>
      </c>
      <c r="AS78" s="1" t="str">
        <f t="shared" si="46"/>
        <v/>
      </c>
      <c r="AT78" s="1">
        <f t="shared" si="53"/>
        <v>0</v>
      </c>
      <c r="AU78" s="1" t="str">
        <f t="shared" si="47"/>
        <v/>
      </c>
    </row>
    <row r="79" spans="1:47">
      <c r="A79" s="29">
        <v>69</v>
      </c>
      <c r="B79" s="231" t="str">
        <f>IF(①団体情報入力!C77="","",IF(C79="","",①団体情報入力!C77))</f>
        <v/>
      </c>
      <c r="C79" s="170"/>
      <c r="D79" s="53"/>
      <c r="E79" s="53"/>
      <c r="F79" s="171"/>
      <c r="G79" s="53"/>
      <c r="H79" s="54"/>
      <c r="I79" s="55"/>
      <c r="J79" s="174"/>
      <c r="K79" s="135"/>
      <c r="L79" s="55"/>
      <c r="M79" s="174"/>
      <c r="N79" s="135"/>
      <c r="O79" s="55"/>
      <c r="P79" s="174"/>
      <c r="Q79" s="247"/>
      <c r="R79" s="345"/>
      <c r="S79" s="346"/>
      <c r="T79" s="341"/>
      <c r="U79" s="342"/>
      <c r="AB79" s="5" t="str">
        <f t="shared" si="36"/>
        <v/>
      </c>
      <c r="AC79" s="5" t="str">
        <f t="shared" si="37"/>
        <v/>
      </c>
      <c r="AD79" s="5" t="str">
        <f t="shared" si="38"/>
        <v/>
      </c>
      <c r="AE79" s="5" t="str">
        <f t="shared" si="39"/>
        <v/>
      </c>
      <c r="AF79" s="5" t="str">
        <f t="shared" si="40"/>
        <v/>
      </c>
      <c r="AG79" s="8" t="str">
        <f>IF(G79="男",data_kyogisha!A70,"")</f>
        <v/>
      </c>
      <c r="AH79" s="5" t="str">
        <f t="shared" si="41"/>
        <v/>
      </c>
      <c r="AI79" s="5" t="str">
        <f t="shared" si="42"/>
        <v/>
      </c>
      <c r="AJ79" s="5" t="str">
        <f t="shared" si="43"/>
        <v/>
      </c>
      <c r="AK79" s="5" t="str">
        <f t="shared" si="44"/>
        <v/>
      </c>
      <c r="AL79" s="5" t="str">
        <f t="shared" si="45"/>
        <v/>
      </c>
      <c r="AM79" s="1" t="str">
        <f>IF(G79="女",data_kyogisha!A70,"")</f>
        <v/>
      </c>
      <c r="AN79" s="1">
        <f t="shared" si="48"/>
        <v>0</v>
      </c>
      <c r="AO79" s="1" t="str">
        <f t="shared" si="49"/>
        <v/>
      </c>
      <c r="AP79" s="1">
        <f t="shared" si="50"/>
        <v>0</v>
      </c>
      <c r="AQ79" s="1" t="str">
        <f t="shared" si="51"/>
        <v/>
      </c>
      <c r="AR79" s="1">
        <f t="shared" si="52"/>
        <v>0</v>
      </c>
      <c r="AS79" s="1" t="str">
        <f t="shared" si="46"/>
        <v/>
      </c>
      <c r="AT79" s="1">
        <f t="shared" si="53"/>
        <v>0</v>
      </c>
      <c r="AU79" s="1" t="str">
        <f t="shared" si="47"/>
        <v/>
      </c>
    </row>
    <row r="80" spans="1:47">
      <c r="A80" s="29">
        <v>70</v>
      </c>
      <c r="B80" s="231" t="str">
        <f>IF(①団体情報入力!C78="","",IF(C80="","",①団体情報入力!C78))</f>
        <v/>
      </c>
      <c r="C80" s="170"/>
      <c r="D80" s="53"/>
      <c r="E80" s="53"/>
      <c r="F80" s="171"/>
      <c r="G80" s="53"/>
      <c r="H80" s="54"/>
      <c r="I80" s="55"/>
      <c r="J80" s="174"/>
      <c r="K80" s="135"/>
      <c r="L80" s="55"/>
      <c r="M80" s="174"/>
      <c r="N80" s="135"/>
      <c r="O80" s="55"/>
      <c r="P80" s="174"/>
      <c r="Q80" s="247"/>
      <c r="R80" s="345"/>
      <c r="S80" s="346"/>
      <c r="T80" s="341"/>
      <c r="U80" s="342"/>
      <c r="AB80" s="5" t="str">
        <f t="shared" si="36"/>
        <v/>
      </c>
      <c r="AC80" s="5" t="str">
        <f t="shared" si="37"/>
        <v/>
      </c>
      <c r="AD80" s="5" t="str">
        <f t="shared" si="38"/>
        <v/>
      </c>
      <c r="AE80" s="5" t="str">
        <f t="shared" si="39"/>
        <v/>
      </c>
      <c r="AF80" s="5" t="str">
        <f t="shared" si="40"/>
        <v/>
      </c>
      <c r="AG80" s="8" t="str">
        <f>IF(G80="男",data_kyogisha!A71,"")</f>
        <v/>
      </c>
      <c r="AH80" s="5" t="str">
        <f t="shared" si="41"/>
        <v/>
      </c>
      <c r="AI80" s="5" t="str">
        <f t="shared" si="42"/>
        <v/>
      </c>
      <c r="AJ80" s="5" t="str">
        <f t="shared" si="43"/>
        <v/>
      </c>
      <c r="AK80" s="5" t="str">
        <f t="shared" si="44"/>
        <v/>
      </c>
      <c r="AL80" s="5" t="str">
        <f t="shared" si="45"/>
        <v/>
      </c>
      <c r="AM80" s="1" t="str">
        <f>IF(G80="女",data_kyogisha!A71,"")</f>
        <v/>
      </c>
      <c r="AN80" s="1">
        <f t="shared" si="48"/>
        <v>0</v>
      </c>
      <c r="AO80" s="1" t="str">
        <f t="shared" si="49"/>
        <v/>
      </c>
      <c r="AP80" s="1">
        <f t="shared" si="50"/>
        <v>0</v>
      </c>
      <c r="AQ80" s="1" t="str">
        <f t="shared" si="51"/>
        <v/>
      </c>
      <c r="AR80" s="1">
        <f t="shared" si="52"/>
        <v>0</v>
      </c>
      <c r="AS80" s="1" t="str">
        <f t="shared" si="46"/>
        <v/>
      </c>
      <c r="AT80" s="1">
        <f t="shared" si="53"/>
        <v>0</v>
      </c>
      <c r="AU80" s="1" t="str">
        <f t="shared" si="47"/>
        <v/>
      </c>
    </row>
    <row r="81" spans="1:47">
      <c r="A81" s="29">
        <v>71</v>
      </c>
      <c r="B81" s="231" t="str">
        <f>IF(①団体情報入力!C79="","",IF(C81="","",①団体情報入力!C79))</f>
        <v/>
      </c>
      <c r="C81" s="170"/>
      <c r="D81" s="53"/>
      <c r="E81" s="53"/>
      <c r="F81" s="171"/>
      <c r="G81" s="53"/>
      <c r="H81" s="54"/>
      <c r="I81" s="55"/>
      <c r="J81" s="174"/>
      <c r="K81" s="135"/>
      <c r="L81" s="55"/>
      <c r="M81" s="174"/>
      <c r="N81" s="135"/>
      <c r="O81" s="55"/>
      <c r="P81" s="174"/>
      <c r="Q81" s="247"/>
      <c r="R81" s="345"/>
      <c r="S81" s="346"/>
      <c r="T81" s="341"/>
      <c r="U81" s="342"/>
      <c r="AB81" s="5" t="str">
        <f t="shared" si="36"/>
        <v/>
      </c>
      <c r="AC81" s="5" t="str">
        <f t="shared" si="37"/>
        <v/>
      </c>
      <c r="AD81" s="5" t="str">
        <f t="shared" si="38"/>
        <v/>
      </c>
      <c r="AE81" s="5" t="str">
        <f t="shared" si="39"/>
        <v/>
      </c>
      <c r="AF81" s="5" t="str">
        <f t="shared" si="40"/>
        <v/>
      </c>
      <c r="AG81" s="8" t="str">
        <f>IF(G81="男",data_kyogisha!A72,"")</f>
        <v/>
      </c>
      <c r="AH81" s="5" t="str">
        <f t="shared" si="41"/>
        <v/>
      </c>
      <c r="AI81" s="5" t="str">
        <f t="shared" si="42"/>
        <v/>
      </c>
      <c r="AJ81" s="5" t="str">
        <f t="shared" si="43"/>
        <v/>
      </c>
      <c r="AK81" s="5" t="str">
        <f t="shared" si="44"/>
        <v/>
      </c>
      <c r="AL81" s="5" t="str">
        <f t="shared" si="45"/>
        <v/>
      </c>
      <c r="AM81" s="1" t="str">
        <f>IF(G81="女",data_kyogisha!A72,"")</f>
        <v/>
      </c>
      <c r="AN81" s="1">
        <f t="shared" si="48"/>
        <v>0</v>
      </c>
      <c r="AO81" s="1" t="str">
        <f t="shared" si="49"/>
        <v/>
      </c>
      <c r="AP81" s="1">
        <f t="shared" si="50"/>
        <v>0</v>
      </c>
      <c r="AQ81" s="1" t="str">
        <f t="shared" si="51"/>
        <v/>
      </c>
      <c r="AR81" s="1">
        <f t="shared" si="52"/>
        <v>0</v>
      </c>
      <c r="AS81" s="1" t="str">
        <f t="shared" si="46"/>
        <v/>
      </c>
      <c r="AT81" s="1">
        <f t="shared" si="53"/>
        <v>0</v>
      </c>
      <c r="AU81" s="1" t="str">
        <f t="shared" si="47"/>
        <v/>
      </c>
    </row>
    <row r="82" spans="1:47">
      <c r="A82" s="29">
        <v>72</v>
      </c>
      <c r="B82" s="231" t="str">
        <f>IF(①団体情報入力!C80="","",IF(C82="","",①団体情報入力!C80))</f>
        <v/>
      </c>
      <c r="C82" s="170"/>
      <c r="D82" s="53"/>
      <c r="E82" s="53"/>
      <c r="F82" s="171"/>
      <c r="G82" s="53"/>
      <c r="H82" s="54"/>
      <c r="I82" s="55"/>
      <c r="J82" s="174"/>
      <c r="K82" s="135"/>
      <c r="L82" s="55"/>
      <c r="M82" s="174"/>
      <c r="N82" s="135"/>
      <c r="O82" s="55"/>
      <c r="P82" s="174"/>
      <c r="Q82" s="247"/>
      <c r="R82" s="345"/>
      <c r="S82" s="346"/>
      <c r="T82" s="341"/>
      <c r="U82" s="342"/>
      <c r="AB82" s="5" t="str">
        <f t="shared" si="36"/>
        <v/>
      </c>
      <c r="AC82" s="5" t="str">
        <f t="shared" si="37"/>
        <v/>
      </c>
      <c r="AD82" s="5" t="str">
        <f t="shared" si="38"/>
        <v/>
      </c>
      <c r="AE82" s="5" t="str">
        <f t="shared" si="39"/>
        <v/>
      </c>
      <c r="AF82" s="5" t="str">
        <f t="shared" si="40"/>
        <v/>
      </c>
      <c r="AG82" s="8" t="str">
        <f>IF(G82="男",data_kyogisha!A73,"")</f>
        <v/>
      </c>
      <c r="AH82" s="5" t="str">
        <f t="shared" si="41"/>
        <v/>
      </c>
      <c r="AI82" s="5" t="str">
        <f t="shared" si="42"/>
        <v/>
      </c>
      <c r="AJ82" s="5" t="str">
        <f t="shared" si="43"/>
        <v/>
      </c>
      <c r="AK82" s="5" t="str">
        <f t="shared" si="44"/>
        <v/>
      </c>
      <c r="AL82" s="5" t="str">
        <f t="shared" si="45"/>
        <v/>
      </c>
      <c r="AM82" s="1" t="str">
        <f>IF(G82="女",data_kyogisha!A73,"")</f>
        <v/>
      </c>
      <c r="AN82" s="1">
        <f t="shared" si="48"/>
        <v>0</v>
      </c>
      <c r="AO82" s="1" t="str">
        <f t="shared" si="49"/>
        <v/>
      </c>
      <c r="AP82" s="1">
        <f t="shared" si="50"/>
        <v>0</v>
      </c>
      <c r="AQ82" s="1" t="str">
        <f t="shared" si="51"/>
        <v/>
      </c>
      <c r="AR82" s="1">
        <f t="shared" si="52"/>
        <v>0</v>
      </c>
      <c r="AS82" s="1" t="str">
        <f t="shared" si="46"/>
        <v/>
      </c>
      <c r="AT82" s="1">
        <f t="shared" si="53"/>
        <v>0</v>
      </c>
      <c r="AU82" s="1" t="str">
        <f t="shared" si="47"/>
        <v/>
      </c>
    </row>
    <row r="83" spans="1:47">
      <c r="A83" s="29">
        <v>73</v>
      </c>
      <c r="B83" s="231" t="str">
        <f>IF(①団体情報入力!C81="","",IF(C83="","",①団体情報入力!C81))</f>
        <v/>
      </c>
      <c r="C83" s="170"/>
      <c r="D83" s="53"/>
      <c r="E83" s="53"/>
      <c r="F83" s="171"/>
      <c r="G83" s="53"/>
      <c r="H83" s="54"/>
      <c r="I83" s="55"/>
      <c r="J83" s="174"/>
      <c r="K83" s="135"/>
      <c r="L83" s="55"/>
      <c r="M83" s="174"/>
      <c r="N83" s="135"/>
      <c r="O83" s="55"/>
      <c r="P83" s="174"/>
      <c r="Q83" s="247"/>
      <c r="R83" s="345"/>
      <c r="S83" s="346"/>
      <c r="T83" s="341"/>
      <c r="U83" s="342"/>
      <c r="AB83" s="5" t="str">
        <f t="shared" si="36"/>
        <v/>
      </c>
      <c r="AC83" s="5" t="str">
        <f t="shared" si="37"/>
        <v/>
      </c>
      <c r="AD83" s="5" t="str">
        <f t="shared" si="38"/>
        <v/>
      </c>
      <c r="AE83" s="5" t="str">
        <f t="shared" si="39"/>
        <v/>
      </c>
      <c r="AF83" s="5" t="str">
        <f t="shared" si="40"/>
        <v/>
      </c>
      <c r="AG83" s="8" t="str">
        <f>IF(G83="男",data_kyogisha!A74,"")</f>
        <v/>
      </c>
      <c r="AH83" s="5" t="str">
        <f t="shared" si="41"/>
        <v/>
      </c>
      <c r="AI83" s="5" t="str">
        <f t="shared" si="42"/>
        <v/>
      </c>
      <c r="AJ83" s="5" t="str">
        <f t="shared" si="43"/>
        <v/>
      </c>
      <c r="AK83" s="5" t="str">
        <f t="shared" si="44"/>
        <v/>
      </c>
      <c r="AL83" s="5" t="str">
        <f t="shared" si="45"/>
        <v/>
      </c>
      <c r="AM83" s="1" t="str">
        <f>IF(G83="女",data_kyogisha!A74,"")</f>
        <v/>
      </c>
      <c r="AN83" s="1">
        <f t="shared" si="48"/>
        <v>0</v>
      </c>
      <c r="AO83" s="1" t="str">
        <f t="shared" si="49"/>
        <v/>
      </c>
      <c r="AP83" s="1">
        <f t="shared" si="50"/>
        <v>0</v>
      </c>
      <c r="AQ83" s="1" t="str">
        <f t="shared" si="51"/>
        <v/>
      </c>
      <c r="AR83" s="1">
        <f t="shared" si="52"/>
        <v>0</v>
      </c>
      <c r="AS83" s="1" t="str">
        <f t="shared" si="46"/>
        <v/>
      </c>
      <c r="AT83" s="1">
        <f t="shared" si="53"/>
        <v>0</v>
      </c>
      <c r="AU83" s="1" t="str">
        <f t="shared" si="47"/>
        <v/>
      </c>
    </row>
    <row r="84" spans="1:47">
      <c r="A84" s="29">
        <v>74</v>
      </c>
      <c r="B84" s="231" t="str">
        <f>IF(①団体情報入力!C82="","",IF(C84="","",①団体情報入力!C82))</f>
        <v/>
      </c>
      <c r="C84" s="170"/>
      <c r="D84" s="53"/>
      <c r="E84" s="53"/>
      <c r="F84" s="171"/>
      <c r="G84" s="53"/>
      <c r="H84" s="54"/>
      <c r="I84" s="55"/>
      <c r="J84" s="174"/>
      <c r="K84" s="135"/>
      <c r="L84" s="55"/>
      <c r="M84" s="174"/>
      <c r="N84" s="135"/>
      <c r="O84" s="55"/>
      <c r="P84" s="174"/>
      <c r="Q84" s="247"/>
      <c r="R84" s="345"/>
      <c r="S84" s="346"/>
      <c r="T84" s="341"/>
      <c r="U84" s="342"/>
      <c r="AB84" s="5" t="str">
        <f t="shared" si="36"/>
        <v/>
      </c>
      <c r="AC84" s="5" t="str">
        <f t="shared" si="37"/>
        <v/>
      </c>
      <c r="AD84" s="5" t="str">
        <f t="shared" si="38"/>
        <v/>
      </c>
      <c r="AE84" s="5" t="str">
        <f t="shared" si="39"/>
        <v/>
      </c>
      <c r="AF84" s="5" t="str">
        <f t="shared" si="40"/>
        <v/>
      </c>
      <c r="AG84" s="8" t="str">
        <f>IF(G84="男",data_kyogisha!A75,"")</f>
        <v/>
      </c>
      <c r="AH84" s="5" t="str">
        <f t="shared" si="41"/>
        <v/>
      </c>
      <c r="AI84" s="5" t="str">
        <f t="shared" si="42"/>
        <v/>
      </c>
      <c r="AJ84" s="5" t="str">
        <f t="shared" si="43"/>
        <v/>
      </c>
      <c r="AK84" s="5" t="str">
        <f t="shared" si="44"/>
        <v/>
      </c>
      <c r="AL84" s="5" t="str">
        <f t="shared" si="45"/>
        <v/>
      </c>
      <c r="AM84" s="1" t="str">
        <f>IF(G84="女",data_kyogisha!A75,"")</f>
        <v/>
      </c>
      <c r="AN84" s="1">
        <f t="shared" si="48"/>
        <v>0</v>
      </c>
      <c r="AO84" s="1" t="str">
        <f t="shared" si="49"/>
        <v/>
      </c>
      <c r="AP84" s="1">
        <f t="shared" si="50"/>
        <v>0</v>
      </c>
      <c r="AQ84" s="1" t="str">
        <f t="shared" si="51"/>
        <v/>
      </c>
      <c r="AR84" s="1">
        <f t="shared" si="52"/>
        <v>0</v>
      </c>
      <c r="AS84" s="1" t="str">
        <f t="shared" si="46"/>
        <v/>
      </c>
      <c r="AT84" s="1">
        <f t="shared" si="53"/>
        <v>0</v>
      </c>
      <c r="AU84" s="1" t="str">
        <f t="shared" si="47"/>
        <v/>
      </c>
    </row>
    <row r="85" spans="1:47">
      <c r="A85" s="29">
        <v>75</v>
      </c>
      <c r="B85" s="231" t="str">
        <f>IF(①団体情報入力!C83="","",IF(C85="","",①団体情報入力!C83))</f>
        <v/>
      </c>
      <c r="C85" s="170"/>
      <c r="D85" s="53"/>
      <c r="E85" s="53"/>
      <c r="F85" s="171"/>
      <c r="G85" s="53"/>
      <c r="H85" s="54"/>
      <c r="I85" s="55"/>
      <c r="J85" s="174"/>
      <c r="K85" s="135"/>
      <c r="L85" s="55"/>
      <c r="M85" s="174"/>
      <c r="N85" s="135"/>
      <c r="O85" s="55"/>
      <c r="P85" s="174"/>
      <c r="Q85" s="247"/>
      <c r="R85" s="345"/>
      <c r="S85" s="346"/>
      <c r="T85" s="341"/>
      <c r="U85" s="342"/>
      <c r="AB85" s="5" t="str">
        <f t="shared" si="36"/>
        <v/>
      </c>
      <c r="AC85" s="5" t="str">
        <f t="shared" si="37"/>
        <v/>
      </c>
      <c r="AD85" s="5" t="str">
        <f t="shared" si="38"/>
        <v/>
      </c>
      <c r="AE85" s="5" t="str">
        <f t="shared" si="39"/>
        <v/>
      </c>
      <c r="AF85" s="5" t="str">
        <f t="shared" si="40"/>
        <v/>
      </c>
      <c r="AG85" s="8" t="str">
        <f>IF(G85="男",data_kyogisha!A76,"")</f>
        <v/>
      </c>
      <c r="AH85" s="5" t="str">
        <f t="shared" si="41"/>
        <v/>
      </c>
      <c r="AI85" s="5" t="str">
        <f t="shared" si="42"/>
        <v/>
      </c>
      <c r="AJ85" s="5" t="str">
        <f t="shared" si="43"/>
        <v/>
      </c>
      <c r="AK85" s="5" t="str">
        <f t="shared" si="44"/>
        <v/>
      </c>
      <c r="AL85" s="5" t="str">
        <f t="shared" si="45"/>
        <v/>
      </c>
      <c r="AM85" s="1" t="str">
        <f>IF(G85="女",data_kyogisha!A76,"")</f>
        <v/>
      </c>
      <c r="AN85" s="1">
        <f t="shared" si="48"/>
        <v>0</v>
      </c>
      <c r="AO85" s="1" t="str">
        <f t="shared" si="49"/>
        <v/>
      </c>
      <c r="AP85" s="1">
        <f t="shared" si="50"/>
        <v>0</v>
      </c>
      <c r="AQ85" s="1" t="str">
        <f t="shared" si="51"/>
        <v/>
      </c>
      <c r="AR85" s="1">
        <f t="shared" si="52"/>
        <v>0</v>
      </c>
      <c r="AS85" s="1" t="str">
        <f t="shared" si="46"/>
        <v/>
      </c>
      <c r="AT85" s="1">
        <f t="shared" si="53"/>
        <v>0</v>
      </c>
      <c r="AU85" s="1" t="str">
        <f t="shared" si="47"/>
        <v/>
      </c>
    </row>
    <row r="86" spans="1:47">
      <c r="A86" s="29">
        <v>76</v>
      </c>
      <c r="B86" s="231" t="str">
        <f>IF(①団体情報入力!C84="","",IF(C86="","",①団体情報入力!C84))</f>
        <v/>
      </c>
      <c r="C86" s="170"/>
      <c r="D86" s="53"/>
      <c r="E86" s="53"/>
      <c r="F86" s="171"/>
      <c r="G86" s="53"/>
      <c r="H86" s="54"/>
      <c r="I86" s="55"/>
      <c r="J86" s="174"/>
      <c r="K86" s="135"/>
      <c r="L86" s="55"/>
      <c r="M86" s="174"/>
      <c r="N86" s="135"/>
      <c r="O86" s="55"/>
      <c r="P86" s="174"/>
      <c r="Q86" s="247"/>
      <c r="R86" s="345"/>
      <c r="S86" s="346"/>
      <c r="T86" s="341"/>
      <c r="U86" s="342"/>
      <c r="AB86" s="5" t="str">
        <f t="shared" si="36"/>
        <v/>
      </c>
      <c r="AC86" s="5" t="str">
        <f t="shared" si="37"/>
        <v/>
      </c>
      <c r="AD86" s="5" t="str">
        <f t="shared" si="38"/>
        <v/>
      </c>
      <c r="AE86" s="5" t="str">
        <f t="shared" si="39"/>
        <v/>
      </c>
      <c r="AF86" s="5" t="str">
        <f t="shared" si="40"/>
        <v/>
      </c>
      <c r="AG86" s="8" t="str">
        <f>IF(G86="男",data_kyogisha!A77,"")</f>
        <v/>
      </c>
      <c r="AH86" s="5" t="str">
        <f t="shared" si="41"/>
        <v/>
      </c>
      <c r="AI86" s="5" t="str">
        <f t="shared" si="42"/>
        <v/>
      </c>
      <c r="AJ86" s="5" t="str">
        <f t="shared" si="43"/>
        <v/>
      </c>
      <c r="AK86" s="5" t="str">
        <f t="shared" si="44"/>
        <v/>
      </c>
      <c r="AL86" s="5" t="str">
        <f t="shared" si="45"/>
        <v/>
      </c>
      <c r="AM86" s="1" t="str">
        <f>IF(G86="女",data_kyogisha!A77,"")</f>
        <v/>
      </c>
      <c r="AN86" s="1">
        <f t="shared" si="48"/>
        <v>0</v>
      </c>
      <c r="AO86" s="1" t="str">
        <f t="shared" si="49"/>
        <v/>
      </c>
      <c r="AP86" s="1">
        <f t="shared" si="50"/>
        <v>0</v>
      </c>
      <c r="AQ86" s="1" t="str">
        <f t="shared" si="51"/>
        <v/>
      </c>
      <c r="AR86" s="1">
        <f t="shared" si="52"/>
        <v>0</v>
      </c>
      <c r="AS86" s="1" t="str">
        <f t="shared" si="46"/>
        <v/>
      </c>
      <c r="AT86" s="1">
        <f t="shared" si="53"/>
        <v>0</v>
      </c>
      <c r="AU86" s="1" t="str">
        <f t="shared" si="47"/>
        <v/>
      </c>
    </row>
    <row r="87" spans="1:47">
      <c r="A87" s="29">
        <v>77</v>
      </c>
      <c r="B87" s="231" t="str">
        <f>IF(①団体情報入力!C85="","",IF(C87="","",①団体情報入力!C85))</f>
        <v/>
      </c>
      <c r="C87" s="170"/>
      <c r="D87" s="53"/>
      <c r="E87" s="53"/>
      <c r="F87" s="171"/>
      <c r="G87" s="53"/>
      <c r="H87" s="54"/>
      <c r="I87" s="55"/>
      <c r="J87" s="174"/>
      <c r="K87" s="135"/>
      <c r="L87" s="55"/>
      <c r="M87" s="174"/>
      <c r="N87" s="135"/>
      <c r="O87" s="55"/>
      <c r="P87" s="174"/>
      <c r="Q87" s="247"/>
      <c r="R87" s="345"/>
      <c r="S87" s="346"/>
      <c r="T87" s="341"/>
      <c r="U87" s="342"/>
      <c r="AB87" s="5" t="str">
        <f t="shared" si="36"/>
        <v/>
      </c>
      <c r="AC87" s="5" t="str">
        <f t="shared" si="37"/>
        <v/>
      </c>
      <c r="AD87" s="5" t="str">
        <f t="shared" si="38"/>
        <v/>
      </c>
      <c r="AE87" s="5" t="str">
        <f t="shared" si="39"/>
        <v/>
      </c>
      <c r="AF87" s="5" t="str">
        <f t="shared" si="40"/>
        <v/>
      </c>
      <c r="AG87" s="8" t="str">
        <f>IF(G87="男",data_kyogisha!A78,"")</f>
        <v/>
      </c>
      <c r="AH87" s="5" t="str">
        <f t="shared" si="41"/>
        <v/>
      </c>
      <c r="AI87" s="5" t="str">
        <f t="shared" si="42"/>
        <v/>
      </c>
      <c r="AJ87" s="5" t="str">
        <f t="shared" si="43"/>
        <v/>
      </c>
      <c r="AK87" s="5" t="str">
        <f t="shared" si="44"/>
        <v/>
      </c>
      <c r="AL87" s="5" t="str">
        <f t="shared" si="45"/>
        <v/>
      </c>
      <c r="AM87" s="1" t="str">
        <f>IF(G87="女",data_kyogisha!A78,"")</f>
        <v/>
      </c>
      <c r="AN87" s="1">
        <f t="shared" si="48"/>
        <v>0</v>
      </c>
      <c r="AO87" s="1" t="str">
        <f t="shared" si="49"/>
        <v/>
      </c>
      <c r="AP87" s="1">
        <f t="shared" si="50"/>
        <v>0</v>
      </c>
      <c r="AQ87" s="1" t="str">
        <f t="shared" si="51"/>
        <v/>
      </c>
      <c r="AR87" s="1">
        <f t="shared" si="52"/>
        <v>0</v>
      </c>
      <c r="AS87" s="1" t="str">
        <f t="shared" si="46"/>
        <v/>
      </c>
      <c r="AT87" s="1">
        <f t="shared" si="53"/>
        <v>0</v>
      </c>
      <c r="AU87" s="1" t="str">
        <f t="shared" si="47"/>
        <v/>
      </c>
    </row>
    <row r="88" spans="1:47">
      <c r="A88" s="29">
        <v>78</v>
      </c>
      <c r="B88" s="231" t="str">
        <f>IF(①団体情報入力!C86="","",IF(C88="","",①団体情報入力!C86))</f>
        <v/>
      </c>
      <c r="C88" s="170"/>
      <c r="D88" s="53"/>
      <c r="E88" s="53"/>
      <c r="F88" s="171"/>
      <c r="G88" s="53"/>
      <c r="H88" s="54"/>
      <c r="I88" s="55"/>
      <c r="J88" s="174"/>
      <c r="K88" s="135"/>
      <c r="L88" s="55"/>
      <c r="M88" s="174"/>
      <c r="N88" s="135"/>
      <c r="O88" s="55"/>
      <c r="P88" s="174"/>
      <c r="Q88" s="247"/>
      <c r="R88" s="345"/>
      <c r="S88" s="346"/>
      <c r="T88" s="341"/>
      <c r="U88" s="342"/>
      <c r="AB88" s="5" t="str">
        <f t="shared" si="36"/>
        <v/>
      </c>
      <c r="AC88" s="5" t="str">
        <f t="shared" si="37"/>
        <v/>
      </c>
      <c r="AD88" s="5" t="str">
        <f t="shared" si="38"/>
        <v/>
      </c>
      <c r="AE88" s="5" t="str">
        <f t="shared" si="39"/>
        <v/>
      </c>
      <c r="AF88" s="5" t="str">
        <f t="shared" si="40"/>
        <v/>
      </c>
      <c r="AG88" s="8" t="str">
        <f>IF(G88="男",data_kyogisha!A79,"")</f>
        <v/>
      </c>
      <c r="AH88" s="5" t="str">
        <f t="shared" si="41"/>
        <v/>
      </c>
      <c r="AI88" s="5" t="str">
        <f t="shared" si="42"/>
        <v/>
      </c>
      <c r="AJ88" s="5" t="str">
        <f t="shared" si="43"/>
        <v/>
      </c>
      <c r="AK88" s="5" t="str">
        <f t="shared" si="44"/>
        <v/>
      </c>
      <c r="AL88" s="5" t="str">
        <f t="shared" si="45"/>
        <v/>
      </c>
      <c r="AM88" s="1" t="str">
        <f>IF(G88="女",data_kyogisha!A79,"")</f>
        <v/>
      </c>
      <c r="AN88" s="1">
        <f t="shared" si="48"/>
        <v>0</v>
      </c>
      <c r="AO88" s="1" t="str">
        <f t="shared" si="49"/>
        <v/>
      </c>
      <c r="AP88" s="1">
        <f t="shared" si="50"/>
        <v>0</v>
      </c>
      <c r="AQ88" s="1" t="str">
        <f t="shared" si="51"/>
        <v/>
      </c>
      <c r="AR88" s="1">
        <f t="shared" si="52"/>
        <v>0</v>
      </c>
      <c r="AS88" s="1" t="str">
        <f t="shared" si="46"/>
        <v/>
      </c>
      <c r="AT88" s="1">
        <f t="shared" si="53"/>
        <v>0</v>
      </c>
      <c r="AU88" s="1" t="str">
        <f t="shared" si="47"/>
        <v/>
      </c>
    </row>
    <row r="89" spans="1:47">
      <c r="A89" s="29">
        <v>79</v>
      </c>
      <c r="B89" s="231" t="str">
        <f>IF(①団体情報入力!C87="","",IF(C89="","",①団体情報入力!C87))</f>
        <v/>
      </c>
      <c r="C89" s="170"/>
      <c r="D89" s="53"/>
      <c r="E89" s="53"/>
      <c r="F89" s="171"/>
      <c r="G89" s="53"/>
      <c r="H89" s="54"/>
      <c r="I89" s="55"/>
      <c r="J89" s="174"/>
      <c r="K89" s="135"/>
      <c r="L89" s="55"/>
      <c r="M89" s="174"/>
      <c r="N89" s="135"/>
      <c r="O89" s="55"/>
      <c r="P89" s="174"/>
      <c r="Q89" s="247"/>
      <c r="R89" s="345"/>
      <c r="S89" s="346"/>
      <c r="T89" s="341"/>
      <c r="U89" s="342"/>
      <c r="AB89" s="5" t="str">
        <f t="shared" si="36"/>
        <v/>
      </c>
      <c r="AC89" s="5" t="str">
        <f t="shared" si="37"/>
        <v/>
      </c>
      <c r="AD89" s="5" t="str">
        <f t="shared" si="38"/>
        <v/>
      </c>
      <c r="AE89" s="5" t="str">
        <f t="shared" si="39"/>
        <v/>
      </c>
      <c r="AF89" s="5" t="str">
        <f t="shared" si="40"/>
        <v/>
      </c>
      <c r="AG89" s="8" t="str">
        <f>IF(G89="男",data_kyogisha!A80,"")</f>
        <v/>
      </c>
      <c r="AH89" s="5" t="str">
        <f t="shared" si="41"/>
        <v/>
      </c>
      <c r="AI89" s="5" t="str">
        <f t="shared" si="42"/>
        <v/>
      </c>
      <c r="AJ89" s="5" t="str">
        <f t="shared" si="43"/>
        <v/>
      </c>
      <c r="AK89" s="5" t="str">
        <f t="shared" si="44"/>
        <v/>
      </c>
      <c r="AL89" s="5" t="str">
        <f t="shared" si="45"/>
        <v/>
      </c>
      <c r="AM89" s="1" t="str">
        <f>IF(G89="女",data_kyogisha!A80,"")</f>
        <v/>
      </c>
      <c r="AN89" s="1">
        <f t="shared" si="48"/>
        <v>0</v>
      </c>
      <c r="AO89" s="1" t="str">
        <f t="shared" si="49"/>
        <v/>
      </c>
      <c r="AP89" s="1">
        <f t="shared" si="50"/>
        <v>0</v>
      </c>
      <c r="AQ89" s="1" t="str">
        <f t="shared" si="51"/>
        <v/>
      </c>
      <c r="AR89" s="1">
        <f t="shared" si="52"/>
        <v>0</v>
      </c>
      <c r="AS89" s="1" t="str">
        <f t="shared" si="46"/>
        <v/>
      </c>
      <c r="AT89" s="1">
        <f t="shared" si="53"/>
        <v>0</v>
      </c>
      <c r="AU89" s="1" t="str">
        <f t="shared" si="47"/>
        <v/>
      </c>
    </row>
    <row r="90" spans="1:47">
      <c r="A90" s="29">
        <v>80</v>
      </c>
      <c r="B90" s="231" t="str">
        <f>IF(①団体情報入力!C88="","",IF(C90="","",①団体情報入力!C88))</f>
        <v/>
      </c>
      <c r="C90" s="170"/>
      <c r="D90" s="53"/>
      <c r="E90" s="53"/>
      <c r="F90" s="171"/>
      <c r="G90" s="53"/>
      <c r="H90" s="54"/>
      <c r="I90" s="55"/>
      <c r="J90" s="174"/>
      <c r="K90" s="135"/>
      <c r="L90" s="55"/>
      <c r="M90" s="174"/>
      <c r="N90" s="135"/>
      <c r="O90" s="55"/>
      <c r="P90" s="174"/>
      <c r="Q90" s="247"/>
      <c r="R90" s="345"/>
      <c r="S90" s="346"/>
      <c r="T90" s="341"/>
      <c r="U90" s="342"/>
      <c r="AB90" s="5" t="str">
        <f t="shared" si="36"/>
        <v/>
      </c>
      <c r="AC90" s="5" t="str">
        <f t="shared" si="37"/>
        <v/>
      </c>
      <c r="AD90" s="5" t="str">
        <f t="shared" si="38"/>
        <v/>
      </c>
      <c r="AE90" s="5" t="str">
        <f t="shared" si="39"/>
        <v/>
      </c>
      <c r="AF90" s="5" t="str">
        <f t="shared" si="40"/>
        <v/>
      </c>
      <c r="AG90" s="8" t="str">
        <f>IF(G90="男",data_kyogisha!A81,"")</f>
        <v/>
      </c>
      <c r="AH90" s="5" t="str">
        <f t="shared" si="41"/>
        <v/>
      </c>
      <c r="AI90" s="5" t="str">
        <f t="shared" si="42"/>
        <v/>
      </c>
      <c r="AJ90" s="5" t="str">
        <f t="shared" si="43"/>
        <v/>
      </c>
      <c r="AK90" s="5" t="str">
        <f t="shared" si="44"/>
        <v/>
      </c>
      <c r="AL90" s="5" t="str">
        <f t="shared" si="45"/>
        <v/>
      </c>
      <c r="AM90" s="1" t="str">
        <f>IF(G90="女",data_kyogisha!A81,"")</f>
        <v/>
      </c>
      <c r="AN90" s="1">
        <f t="shared" si="48"/>
        <v>0</v>
      </c>
      <c r="AO90" s="1" t="str">
        <f t="shared" si="49"/>
        <v/>
      </c>
      <c r="AP90" s="1">
        <f t="shared" si="50"/>
        <v>0</v>
      </c>
      <c r="AQ90" s="1" t="str">
        <f t="shared" si="51"/>
        <v/>
      </c>
      <c r="AR90" s="1">
        <f t="shared" si="52"/>
        <v>0</v>
      </c>
      <c r="AS90" s="1" t="str">
        <f t="shared" si="46"/>
        <v/>
      </c>
      <c r="AT90" s="1">
        <f t="shared" si="53"/>
        <v>0</v>
      </c>
      <c r="AU90" s="1" t="str">
        <f t="shared" si="47"/>
        <v/>
      </c>
    </row>
    <row r="91" spans="1:47">
      <c r="A91" s="29">
        <v>81</v>
      </c>
      <c r="B91" s="231" t="str">
        <f>IF(①団体情報入力!C89="","",IF(C91="","",①団体情報入力!C89))</f>
        <v/>
      </c>
      <c r="C91" s="170"/>
      <c r="D91" s="53"/>
      <c r="E91" s="53"/>
      <c r="F91" s="171"/>
      <c r="G91" s="53"/>
      <c r="H91" s="54"/>
      <c r="I91" s="55"/>
      <c r="J91" s="174"/>
      <c r="K91" s="135"/>
      <c r="L91" s="55"/>
      <c r="M91" s="174"/>
      <c r="N91" s="135"/>
      <c r="O91" s="55"/>
      <c r="P91" s="174"/>
      <c r="Q91" s="247"/>
      <c r="R91" s="345"/>
      <c r="S91" s="346"/>
      <c r="T91" s="341"/>
      <c r="U91" s="342"/>
      <c r="AB91" s="5" t="str">
        <f t="shared" si="36"/>
        <v/>
      </c>
      <c r="AC91" s="5" t="str">
        <f t="shared" si="37"/>
        <v/>
      </c>
      <c r="AD91" s="5" t="str">
        <f t="shared" si="38"/>
        <v/>
      </c>
      <c r="AE91" s="5" t="str">
        <f t="shared" si="39"/>
        <v/>
      </c>
      <c r="AF91" s="5" t="str">
        <f t="shared" si="40"/>
        <v/>
      </c>
      <c r="AG91" s="8" t="str">
        <f>IF(G91="男",data_kyogisha!A82,"")</f>
        <v/>
      </c>
      <c r="AH91" s="5" t="str">
        <f t="shared" si="41"/>
        <v/>
      </c>
      <c r="AI91" s="5" t="str">
        <f t="shared" si="42"/>
        <v/>
      </c>
      <c r="AJ91" s="5" t="str">
        <f t="shared" si="43"/>
        <v/>
      </c>
      <c r="AK91" s="5" t="str">
        <f t="shared" si="44"/>
        <v/>
      </c>
      <c r="AL91" s="5" t="str">
        <f t="shared" si="45"/>
        <v/>
      </c>
      <c r="AM91" s="1" t="str">
        <f>IF(G91="女",data_kyogisha!A82,"")</f>
        <v/>
      </c>
      <c r="AN91" s="1">
        <f t="shared" si="48"/>
        <v>0</v>
      </c>
      <c r="AO91" s="1" t="str">
        <f t="shared" si="49"/>
        <v/>
      </c>
      <c r="AP91" s="1">
        <f t="shared" si="50"/>
        <v>0</v>
      </c>
      <c r="AQ91" s="1" t="str">
        <f t="shared" si="51"/>
        <v/>
      </c>
      <c r="AR91" s="1">
        <f t="shared" si="52"/>
        <v>0</v>
      </c>
      <c r="AS91" s="1" t="str">
        <f t="shared" si="46"/>
        <v/>
      </c>
      <c r="AT91" s="1">
        <f t="shared" si="53"/>
        <v>0</v>
      </c>
      <c r="AU91" s="1" t="str">
        <f t="shared" si="47"/>
        <v/>
      </c>
    </row>
    <row r="92" spans="1:47">
      <c r="A92" s="29">
        <v>82</v>
      </c>
      <c r="B92" s="231" t="str">
        <f>IF(①団体情報入力!C90="","",IF(C92="","",①団体情報入力!C90))</f>
        <v/>
      </c>
      <c r="C92" s="170"/>
      <c r="D92" s="53"/>
      <c r="E92" s="53"/>
      <c r="F92" s="171"/>
      <c r="G92" s="53"/>
      <c r="H92" s="54"/>
      <c r="I92" s="55"/>
      <c r="J92" s="174"/>
      <c r="K92" s="135"/>
      <c r="L92" s="55"/>
      <c r="M92" s="174"/>
      <c r="N92" s="135"/>
      <c r="O92" s="55"/>
      <c r="P92" s="174"/>
      <c r="Q92" s="247"/>
      <c r="R92" s="345"/>
      <c r="S92" s="346"/>
      <c r="T92" s="341"/>
      <c r="U92" s="342"/>
      <c r="AB92" s="5" t="str">
        <f t="shared" si="36"/>
        <v/>
      </c>
      <c r="AC92" s="5" t="str">
        <f t="shared" si="37"/>
        <v/>
      </c>
      <c r="AD92" s="5" t="str">
        <f t="shared" si="38"/>
        <v/>
      </c>
      <c r="AE92" s="5" t="str">
        <f t="shared" si="39"/>
        <v/>
      </c>
      <c r="AF92" s="5" t="str">
        <f t="shared" si="40"/>
        <v/>
      </c>
      <c r="AG92" s="8" t="str">
        <f>IF(G92="男",data_kyogisha!A83,"")</f>
        <v/>
      </c>
      <c r="AH92" s="5" t="str">
        <f t="shared" si="41"/>
        <v/>
      </c>
      <c r="AI92" s="5" t="str">
        <f t="shared" si="42"/>
        <v/>
      </c>
      <c r="AJ92" s="5" t="str">
        <f t="shared" si="43"/>
        <v/>
      </c>
      <c r="AK92" s="5" t="str">
        <f t="shared" si="44"/>
        <v/>
      </c>
      <c r="AL92" s="5" t="str">
        <f t="shared" si="45"/>
        <v/>
      </c>
      <c r="AM92" s="1" t="str">
        <f>IF(G92="女",data_kyogisha!A83,"")</f>
        <v/>
      </c>
      <c r="AN92" s="1">
        <f t="shared" si="48"/>
        <v>0</v>
      </c>
      <c r="AO92" s="1" t="str">
        <f t="shared" si="49"/>
        <v/>
      </c>
      <c r="AP92" s="1">
        <f t="shared" si="50"/>
        <v>0</v>
      </c>
      <c r="AQ92" s="1" t="str">
        <f t="shared" si="51"/>
        <v/>
      </c>
      <c r="AR92" s="1">
        <f t="shared" si="52"/>
        <v>0</v>
      </c>
      <c r="AS92" s="1" t="str">
        <f t="shared" si="46"/>
        <v/>
      </c>
      <c r="AT92" s="1">
        <f t="shared" si="53"/>
        <v>0</v>
      </c>
      <c r="AU92" s="1" t="str">
        <f t="shared" si="47"/>
        <v/>
      </c>
    </row>
    <row r="93" spans="1:47">
      <c r="A93" s="29">
        <v>83</v>
      </c>
      <c r="B93" s="231" t="str">
        <f>IF(①団体情報入力!C91="","",IF(C93="","",①団体情報入力!C91))</f>
        <v/>
      </c>
      <c r="C93" s="170"/>
      <c r="D93" s="53"/>
      <c r="E93" s="53"/>
      <c r="F93" s="171"/>
      <c r="G93" s="53"/>
      <c r="H93" s="54"/>
      <c r="I93" s="55"/>
      <c r="J93" s="174"/>
      <c r="K93" s="135"/>
      <c r="L93" s="55"/>
      <c r="M93" s="174"/>
      <c r="N93" s="135"/>
      <c r="O93" s="55"/>
      <c r="P93" s="174"/>
      <c r="Q93" s="247"/>
      <c r="R93" s="345"/>
      <c r="S93" s="346"/>
      <c r="T93" s="341"/>
      <c r="U93" s="342"/>
      <c r="AB93" s="5" t="str">
        <f t="shared" si="36"/>
        <v/>
      </c>
      <c r="AC93" s="5" t="str">
        <f t="shared" si="37"/>
        <v/>
      </c>
      <c r="AD93" s="5" t="str">
        <f t="shared" si="38"/>
        <v/>
      </c>
      <c r="AE93" s="5" t="str">
        <f t="shared" si="39"/>
        <v/>
      </c>
      <c r="AF93" s="5" t="str">
        <f t="shared" si="40"/>
        <v/>
      </c>
      <c r="AG93" s="8" t="str">
        <f>IF(G93="男",data_kyogisha!A84,"")</f>
        <v/>
      </c>
      <c r="AH93" s="5" t="str">
        <f t="shared" si="41"/>
        <v/>
      </c>
      <c r="AI93" s="5" t="str">
        <f t="shared" si="42"/>
        <v/>
      </c>
      <c r="AJ93" s="5" t="str">
        <f t="shared" si="43"/>
        <v/>
      </c>
      <c r="AK93" s="5" t="str">
        <f t="shared" si="44"/>
        <v/>
      </c>
      <c r="AL93" s="5" t="str">
        <f t="shared" si="45"/>
        <v/>
      </c>
      <c r="AM93" s="1" t="str">
        <f>IF(G93="女",data_kyogisha!A84,"")</f>
        <v/>
      </c>
      <c r="AN93" s="1">
        <f t="shared" si="48"/>
        <v>0</v>
      </c>
      <c r="AO93" s="1" t="str">
        <f t="shared" si="49"/>
        <v/>
      </c>
      <c r="AP93" s="1">
        <f t="shared" si="50"/>
        <v>0</v>
      </c>
      <c r="AQ93" s="1" t="str">
        <f t="shared" si="51"/>
        <v/>
      </c>
      <c r="AR93" s="1">
        <f t="shared" si="52"/>
        <v>0</v>
      </c>
      <c r="AS93" s="1" t="str">
        <f t="shared" si="46"/>
        <v/>
      </c>
      <c r="AT93" s="1">
        <f t="shared" si="53"/>
        <v>0</v>
      </c>
      <c r="AU93" s="1" t="str">
        <f t="shared" si="47"/>
        <v/>
      </c>
    </row>
    <row r="94" spans="1:47">
      <c r="A94" s="29">
        <v>84</v>
      </c>
      <c r="B94" s="231" t="str">
        <f>IF(①団体情報入力!C92="","",IF(C94="","",①団体情報入力!C92))</f>
        <v/>
      </c>
      <c r="C94" s="170"/>
      <c r="D94" s="53"/>
      <c r="E94" s="53"/>
      <c r="F94" s="171"/>
      <c r="G94" s="53"/>
      <c r="H94" s="54"/>
      <c r="I94" s="55"/>
      <c r="J94" s="174"/>
      <c r="K94" s="135"/>
      <c r="L94" s="55"/>
      <c r="M94" s="174"/>
      <c r="N94" s="135"/>
      <c r="O94" s="55"/>
      <c r="P94" s="174"/>
      <c r="Q94" s="247"/>
      <c r="R94" s="345"/>
      <c r="S94" s="346"/>
      <c r="T94" s="341"/>
      <c r="U94" s="342"/>
      <c r="AB94" s="5" t="str">
        <f t="shared" si="36"/>
        <v/>
      </c>
      <c r="AC94" s="5" t="str">
        <f t="shared" si="37"/>
        <v/>
      </c>
      <c r="AD94" s="5" t="str">
        <f t="shared" si="38"/>
        <v/>
      </c>
      <c r="AE94" s="5" t="str">
        <f t="shared" si="39"/>
        <v/>
      </c>
      <c r="AF94" s="5" t="str">
        <f t="shared" si="40"/>
        <v/>
      </c>
      <c r="AG94" s="8" t="str">
        <f>IF(G94="男",data_kyogisha!A85,"")</f>
        <v/>
      </c>
      <c r="AH94" s="5" t="str">
        <f t="shared" si="41"/>
        <v/>
      </c>
      <c r="AI94" s="5" t="str">
        <f t="shared" si="42"/>
        <v/>
      </c>
      <c r="AJ94" s="5" t="str">
        <f t="shared" si="43"/>
        <v/>
      </c>
      <c r="AK94" s="5" t="str">
        <f t="shared" si="44"/>
        <v/>
      </c>
      <c r="AL94" s="5" t="str">
        <f t="shared" si="45"/>
        <v/>
      </c>
      <c r="AM94" s="1" t="str">
        <f>IF(G94="女",data_kyogisha!A85,"")</f>
        <v/>
      </c>
      <c r="AN94" s="1">
        <f t="shared" si="48"/>
        <v>0</v>
      </c>
      <c r="AO94" s="1" t="str">
        <f t="shared" si="49"/>
        <v/>
      </c>
      <c r="AP94" s="1">
        <f t="shared" si="50"/>
        <v>0</v>
      </c>
      <c r="AQ94" s="1" t="str">
        <f t="shared" si="51"/>
        <v/>
      </c>
      <c r="AR94" s="1">
        <f t="shared" si="52"/>
        <v>0</v>
      </c>
      <c r="AS94" s="1" t="str">
        <f t="shared" si="46"/>
        <v/>
      </c>
      <c r="AT94" s="1">
        <f t="shared" si="53"/>
        <v>0</v>
      </c>
      <c r="AU94" s="1" t="str">
        <f t="shared" si="47"/>
        <v/>
      </c>
    </row>
    <row r="95" spans="1:47">
      <c r="A95" s="29">
        <v>85</v>
      </c>
      <c r="B95" s="231" t="str">
        <f>IF(①団体情報入力!C93="","",IF(C95="","",①団体情報入力!C93))</f>
        <v/>
      </c>
      <c r="C95" s="170"/>
      <c r="D95" s="53"/>
      <c r="E95" s="53"/>
      <c r="F95" s="171"/>
      <c r="G95" s="53"/>
      <c r="H95" s="54"/>
      <c r="I95" s="55"/>
      <c r="J95" s="174"/>
      <c r="K95" s="135"/>
      <c r="L95" s="55"/>
      <c r="M95" s="174"/>
      <c r="N95" s="135"/>
      <c r="O95" s="55"/>
      <c r="P95" s="174"/>
      <c r="Q95" s="247"/>
      <c r="R95" s="345"/>
      <c r="S95" s="346"/>
      <c r="T95" s="341"/>
      <c r="U95" s="342"/>
      <c r="AB95" s="5" t="str">
        <f t="shared" si="36"/>
        <v/>
      </c>
      <c r="AC95" s="5" t="str">
        <f t="shared" si="37"/>
        <v/>
      </c>
      <c r="AD95" s="5" t="str">
        <f t="shared" si="38"/>
        <v/>
      </c>
      <c r="AE95" s="5" t="str">
        <f t="shared" si="39"/>
        <v/>
      </c>
      <c r="AF95" s="5" t="str">
        <f t="shared" si="40"/>
        <v/>
      </c>
      <c r="AG95" s="8" t="str">
        <f>IF(G95="男",data_kyogisha!A86,"")</f>
        <v/>
      </c>
      <c r="AH95" s="5" t="str">
        <f t="shared" si="41"/>
        <v/>
      </c>
      <c r="AI95" s="5" t="str">
        <f t="shared" si="42"/>
        <v/>
      </c>
      <c r="AJ95" s="5" t="str">
        <f t="shared" si="43"/>
        <v/>
      </c>
      <c r="AK95" s="5" t="str">
        <f t="shared" si="44"/>
        <v/>
      </c>
      <c r="AL95" s="5" t="str">
        <f t="shared" si="45"/>
        <v/>
      </c>
      <c r="AM95" s="1" t="str">
        <f>IF(G95="女",data_kyogisha!A86,"")</f>
        <v/>
      </c>
      <c r="AN95" s="1">
        <f t="shared" si="48"/>
        <v>0</v>
      </c>
      <c r="AO95" s="1" t="str">
        <f t="shared" si="49"/>
        <v/>
      </c>
      <c r="AP95" s="1">
        <f t="shared" si="50"/>
        <v>0</v>
      </c>
      <c r="AQ95" s="1" t="str">
        <f t="shared" si="51"/>
        <v/>
      </c>
      <c r="AR95" s="1">
        <f t="shared" si="52"/>
        <v>0</v>
      </c>
      <c r="AS95" s="1" t="str">
        <f t="shared" si="46"/>
        <v/>
      </c>
      <c r="AT95" s="1">
        <f t="shared" si="53"/>
        <v>0</v>
      </c>
      <c r="AU95" s="1" t="str">
        <f t="shared" si="47"/>
        <v/>
      </c>
    </row>
    <row r="96" spans="1:47">
      <c r="A96" s="29">
        <v>86</v>
      </c>
      <c r="B96" s="231" t="str">
        <f>IF(①団体情報入力!C94="","",IF(C96="","",①団体情報入力!C94))</f>
        <v/>
      </c>
      <c r="C96" s="170"/>
      <c r="D96" s="53"/>
      <c r="E96" s="53"/>
      <c r="F96" s="171"/>
      <c r="G96" s="53"/>
      <c r="H96" s="54"/>
      <c r="I96" s="55"/>
      <c r="J96" s="174"/>
      <c r="K96" s="135"/>
      <c r="L96" s="55"/>
      <c r="M96" s="174"/>
      <c r="N96" s="135"/>
      <c r="O96" s="55"/>
      <c r="P96" s="174"/>
      <c r="Q96" s="247"/>
      <c r="R96" s="345"/>
      <c r="S96" s="346"/>
      <c r="T96" s="341"/>
      <c r="U96" s="342"/>
      <c r="AB96" s="5" t="str">
        <f t="shared" si="36"/>
        <v/>
      </c>
      <c r="AC96" s="5" t="str">
        <f t="shared" si="37"/>
        <v/>
      </c>
      <c r="AD96" s="5" t="str">
        <f t="shared" si="38"/>
        <v/>
      </c>
      <c r="AE96" s="5" t="str">
        <f t="shared" si="39"/>
        <v/>
      </c>
      <c r="AF96" s="5" t="str">
        <f t="shared" si="40"/>
        <v/>
      </c>
      <c r="AG96" s="8" t="str">
        <f>IF(G96="男",data_kyogisha!A87,"")</f>
        <v/>
      </c>
      <c r="AH96" s="5" t="str">
        <f t="shared" si="41"/>
        <v/>
      </c>
      <c r="AI96" s="5" t="str">
        <f t="shared" si="42"/>
        <v/>
      </c>
      <c r="AJ96" s="5" t="str">
        <f t="shared" si="43"/>
        <v/>
      </c>
      <c r="AK96" s="5" t="str">
        <f t="shared" si="44"/>
        <v/>
      </c>
      <c r="AL96" s="5" t="str">
        <f t="shared" si="45"/>
        <v/>
      </c>
      <c r="AM96" s="1" t="str">
        <f>IF(G96="女",data_kyogisha!A87,"")</f>
        <v/>
      </c>
      <c r="AN96" s="1">
        <f t="shared" si="48"/>
        <v>0</v>
      </c>
      <c r="AO96" s="1" t="str">
        <f t="shared" si="49"/>
        <v/>
      </c>
      <c r="AP96" s="1">
        <f t="shared" si="50"/>
        <v>0</v>
      </c>
      <c r="AQ96" s="1" t="str">
        <f t="shared" si="51"/>
        <v/>
      </c>
      <c r="AR96" s="1">
        <f t="shared" si="52"/>
        <v>0</v>
      </c>
      <c r="AS96" s="1" t="str">
        <f t="shared" si="46"/>
        <v/>
      </c>
      <c r="AT96" s="1">
        <f t="shared" si="53"/>
        <v>0</v>
      </c>
      <c r="AU96" s="1" t="str">
        <f t="shared" si="47"/>
        <v/>
      </c>
    </row>
    <row r="97" spans="1:47">
      <c r="A97" s="29">
        <v>87</v>
      </c>
      <c r="B97" s="231" t="str">
        <f>IF(①団体情報入力!C95="","",IF(C97="","",①団体情報入力!C95))</f>
        <v/>
      </c>
      <c r="C97" s="170"/>
      <c r="D97" s="53"/>
      <c r="E97" s="53"/>
      <c r="F97" s="171"/>
      <c r="G97" s="53"/>
      <c r="H97" s="54"/>
      <c r="I97" s="55"/>
      <c r="J97" s="174"/>
      <c r="K97" s="135"/>
      <c r="L97" s="55"/>
      <c r="M97" s="174"/>
      <c r="N97" s="135"/>
      <c r="O97" s="55"/>
      <c r="P97" s="174"/>
      <c r="Q97" s="247"/>
      <c r="R97" s="345"/>
      <c r="S97" s="346"/>
      <c r="T97" s="341"/>
      <c r="U97" s="342"/>
      <c r="AB97" s="5" t="str">
        <f t="shared" si="36"/>
        <v/>
      </c>
      <c r="AC97" s="5" t="str">
        <f t="shared" si="37"/>
        <v/>
      </c>
      <c r="AD97" s="5" t="str">
        <f t="shared" si="38"/>
        <v/>
      </c>
      <c r="AE97" s="5" t="str">
        <f t="shared" si="39"/>
        <v/>
      </c>
      <c r="AF97" s="5" t="str">
        <f t="shared" si="40"/>
        <v/>
      </c>
      <c r="AG97" s="8" t="str">
        <f>IF(G97="男",data_kyogisha!A88,"")</f>
        <v/>
      </c>
      <c r="AH97" s="5" t="str">
        <f t="shared" si="41"/>
        <v/>
      </c>
      <c r="AI97" s="5" t="str">
        <f t="shared" si="42"/>
        <v/>
      </c>
      <c r="AJ97" s="5" t="str">
        <f t="shared" si="43"/>
        <v/>
      </c>
      <c r="AK97" s="5" t="str">
        <f t="shared" si="44"/>
        <v/>
      </c>
      <c r="AL97" s="5" t="str">
        <f t="shared" si="45"/>
        <v/>
      </c>
      <c r="AM97" s="1" t="str">
        <f>IF(G97="女",data_kyogisha!A88,"")</f>
        <v/>
      </c>
      <c r="AN97" s="1">
        <f t="shared" si="48"/>
        <v>0</v>
      </c>
      <c r="AO97" s="1" t="str">
        <f t="shared" si="49"/>
        <v/>
      </c>
      <c r="AP97" s="1">
        <f t="shared" si="50"/>
        <v>0</v>
      </c>
      <c r="AQ97" s="1" t="str">
        <f t="shared" si="51"/>
        <v/>
      </c>
      <c r="AR97" s="1">
        <f t="shared" si="52"/>
        <v>0</v>
      </c>
      <c r="AS97" s="1" t="str">
        <f t="shared" si="46"/>
        <v/>
      </c>
      <c r="AT97" s="1">
        <f t="shared" si="53"/>
        <v>0</v>
      </c>
      <c r="AU97" s="1" t="str">
        <f t="shared" si="47"/>
        <v/>
      </c>
    </row>
    <row r="98" spans="1:47">
      <c r="A98" s="29">
        <v>88</v>
      </c>
      <c r="B98" s="231" t="str">
        <f>IF(①団体情報入力!C96="","",IF(C98="","",①団体情報入力!C96))</f>
        <v/>
      </c>
      <c r="C98" s="170"/>
      <c r="D98" s="53"/>
      <c r="E98" s="53"/>
      <c r="F98" s="171"/>
      <c r="G98" s="53"/>
      <c r="H98" s="54"/>
      <c r="I98" s="55"/>
      <c r="J98" s="174"/>
      <c r="K98" s="135"/>
      <c r="L98" s="55"/>
      <c r="M98" s="174"/>
      <c r="N98" s="135"/>
      <c r="O98" s="55"/>
      <c r="P98" s="174"/>
      <c r="Q98" s="247"/>
      <c r="R98" s="345"/>
      <c r="S98" s="346"/>
      <c r="T98" s="341"/>
      <c r="U98" s="342"/>
      <c r="AB98" s="5" t="str">
        <f t="shared" si="36"/>
        <v/>
      </c>
      <c r="AC98" s="5" t="str">
        <f t="shared" si="37"/>
        <v/>
      </c>
      <c r="AD98" s="5" t="str">
        <f t="shared" si="38"/>
        <v/>
      </c>
      <c r="AE98" s="5" t="str">
        <f t="shared" si="39"/>
        <v/>
      </c>
      <c r="AF98" s="5" t="str">
        <f t="shared" si="40"/>
        <v/>
      </c>
      <c r="AG98" s="8" t="str">
        <f>IF(G98="男",data_kyogisha!A89,"")</f>
        <v/>
      </c>
      <c r="AH98" s="5" t="str">
        <f t="shared" si="41"/>
        <v/>
      </c>
      <c r="AI98" s="5" t="str">
        <f t="shared" si="42"/>
        <v/>
      </c>
      <c r="AJ98" s="5" t="str">
        <f t="shared" si="43"/>
        <v/>
      </c>
      <c r="AK98" s="5" t="str">
        <f t="shared" si="44"/>
        <v/>
      </c>
      <c r="AL98" s="5" t="str">
        <f t="shared" si="45"/>
        <v/>
      </c>
      <c r="AM98" s="1" t="str">
        <f>IF(G98="女",data_kyogisha!A89,"")</f>
        <v/>
      </c>
      <c r="AN98" s="1">
        <f t="shared" si="48"/>
        <v>0</v>
      </c>
      <c r="AO98" s="1" t="str">
        <f t="shared" si="49"/>
        <v/>
      </c>
      <c r="AP98" s="1">
        <f t="shared" si="50"/>
        <v>0</v>
      </c>
      <c r="AQ98" s="1" t="str">
        <f t="shared" si="51"/>
        <v/>
      </c>
      <c r="AR98" s="1">
        <f t="shared" si="52"/>
        <v>0</v>
      </c>
      <c r="AS98" s="1" t="str">
        <f t="shared" si="46"/>
        <v/>
      </c>
      <c r="AT98" s="1">
        <f t="shared" si="53"/>
        <v>0</v>
      </c>
      <c r="AU98" s="1" t="str">
        <f t="shared" si="47"/>
        <v/>
      </c>
    </row>
    <row r="99" spans="1:47">
      <c r="A99" s="29">
        <v>89</v>
      </c>
      <c r="B99" s="231" t="str">
        <f>IF(①団体情報入力!C97="","",IF(C99="","",①団体情報入力!C97))</f>
        <v/>
      </c>
      <c r="C99" s="170"/>
      <c r="D99" s="53"/>
      <c r="E99" s="53"/>
      <c r="F99" s="171"/>
      <c r="G99" s="53"/>
      <c r="H99" s="54"/>
      <c r="I99" s="55"/>
      <c r="J99" s="174"/>
      <c r="K99" s="135"/>
      <c r="L99" s="55"/>
      <c r="M99" s="174"/>
      <c r="N99" s="135"/>
      <c r="O99" s="55"/>
      <c r="P99" s="174"/>
      <c r="Q99" s="247"/>
      <c r="R99" s="345"/>
      <c r="S99" s="346"/>
      <c r="T99" s="341"/>
      <c r="U99" s="342"/>
      <c r="AB99" s="5" t="str">
        <f t="shared" si="36"/>
        <v/>
      </c>
      <c r="AC99" s="5" t="str">
        <f t="shared" si="37"/>
        <v/>
      </c>
      <c r="AD99" s="5" t="str">
        <f t="shared" si="38"/>
        <v/>
      </c>
      <c r="AE99" s="5" t="str">
        <f t="shared" si="39"/>
        <v/>
      </c>
      <c r="AF99" s="5" t="str">
        <f t="shared" si="40"/>
        <v/>
      </c>
      <c r="AG99" s="8" t="str">
        <f>IF(G99="男",data_kyogisha!A90,"")</f>
        <v/>
      </c>
      <c r="AH99" s="5" t="str">
        <f t="shared" si="41"/>
        <v/>
      </c>
      <c r="AI99" s="5" t="str">
        <f t="shared" si="42"/>
        <v/>
      </c>
      <c r="AJ99" s="5" t="str">
        <f t="shared" si="43"/>
        <v/>
      </c>
      <c r="AK99" s="5" t="str">
        <f t="shared" si="44"/>
        <v/>
      </c>
      <c r="AL99" s="5" t="str">
        <f t="shared" si="45"/>
        <v/>
      </c>
      <c r="AM99" s="1" t="str">
        <f>IF(G99="女",data_kyogisha!A90,"")</f>
        <v/>
      </c>
      <c r="AN99" s="1">
        <f t="shared" si="48"/>
        <v>0</v>
      </c>
      <c r="AO99" s="1" t="str">
        <f t="shared" si="49"/>
        <v/>
      </c>
      <c r="AP99" s="1">
        <f t="shared" si="50"/>
        <v>0</v>
      </c>
      <c r="AQ99" s="1" t="str">
        <f t="shared" si="51"/>
        <v/>
      </c>
      <c r="AR99" s="1">
        <f t="shared" si="52"/>
        <v>0</v>
      </c>
      <c r="AS99" s="1" t="str">
        <f t="shared" si="46"/>
        <v/>
      </c>
      <c r="AT99" s="1">
        <f t="shared" si="53"/>
        <v>0</v>
      </c>
      <c r="AU99" s="1" t="str">
        <f t="shared" si="47"/>
        <v/>
      </c>
    </row>
    <row r="100" spans="1:47" ht="14.25" thickBot="1">
      <c r="A100" s="190">
        <v>90</v>
      </c>
      <c r="B100" s="232" t="str">
        <f>IF(①団体情報入力!C98="","",IF(C100="","",①団体情報入力!C98))</f>
        <v/>
      </c>
      <c r="C100" s="191"/>
      <c r="D100" s="192"/>
      <c r="E100" s="192"/>
      <c r="F100" s="193"/>
      <c r="G100" s="192"/>
      <c r="H100" s="194"/>
      <c r="I100" s="195"/>
      <c r="J100" s="196"/>
      <c r="K100" s="197"/>
      <c r="L100" s="195"/>
      <c r="M100" s="196"/>
      <c r="N100" s="197"/>
      <c r="O100" s="195"/>
      <c r="P100" s="196"/>
      <c r="Q100" s="248"/>
      <c r="R100" s="347"/>
      <c r="S100" s="348"/>
      <c r="T100" s="343"/>
      <c r="U100" s="344"/>
      <c r="V100" s="5"/>
      <c r="W100" s="5"/>
      <c r="X100" s="5"/>
      <c r="Y100" s="198"/>
      <c r="Z100" s="5"/>
      <c r="AA100" s="5"/>
      <c r="AB100" s="5" t="str">
        <f t="shared" si="36"/>
        <v/>
      </c>
      <c r="AC100" s="5" t="str">
        <f t="shared" si="37"/>
        <v/>
      </c>
      <c r="AD100" s="5" t="str">
        <f t="shared" si="38"/>
        <v/>
      </c>
      <c r="AE100" s="5" t="str">
        <f t="shared" si="39"/>
        <v/>
      </c>
      <c r="AF100" s="5" t="str">
        <f t="shared" si="40"/>
        <v/>
      </c>
      <c r="AG100" s="8" t="str">
        <f>IF(G100="男",data_kyogisha!A91,"")</f>
        <v/>
      </c>
      <c r="AH100" s="5" t="str">
        <f t="shared" si="41"/>
        <v/>
      </c>
      <c r="AI100" s="5" t="str">
        <f t="shared" si="42"/>
        <v/>
      </c>
      <c r="AJ100" s="5" t="str">
        <f t="shared" si="43"/>
        <v/>
      </c>
      <c r="AK100" s="5" t="str">
        <f t="shared" si="44"/>
        <v/>
      </c>
      <c r="AL100" s="5" t="str">
        <f t="shared" si="45"/>
        <v/>
      </c>
      <c r="AM100" s="1" t="str">
        <f>IF(G100="女",data_kyogisha!A91,"")</f>
        <v/>
      </c>
      <c r="AN100" s="5">
        <f t="shared" si="48"/>
        <v>0</v>
      </c>
      <c r="AO100" s="1" t="str">
        <f t="shared" si="49"/>
        <v/>
      </c>
      <c r="AP100" s="5">
        <f t="shared" si="50"/>
        <v>0</v>
      </c>
      <c r="AQ100" s="1" t="str">
        <f t="shared" si="51"/>
        <v/>
      </c>
      <c r="AR100" s="5">
        <f t="shared" si="52"/>
        <v>0</v>
      </c>
      <c r="AS100" s="1" t="str">
        <f t="shared" si="46"/>
        <v/>
      </c>
      <c r="AT100" s="5">
        <f t="shared" si="53"/>
        <v>0</v>
      </c>
      <c r="AU100" s="1" t="str">
        <f t="shared" si="47"/>
        <v/>
      </c>
    </row>
    <row r="101" spans="1:47">
      <c r="A101" s="189"/>
      <c r="B101" s="189"/>
      <c r="C101" s="189"/>
      <c r="D101" s="189"/>
      <c r="E101" s="189"/>
      <c r="F101" s="199" t="s">
        <v>153</v>
      </c>
      <c r="G101" s="200">
        <f>SUM(J101:P101)</f>
        <v>0</v>
      </c>
      <c r="H101" s="189"/>
      <c r="I101" s="189"/>
      <c r="J101" s="189">
        <f>COUNTA(J11:J100)</f>
        <v>0</v>
      </c>
      <c r="K101" s="189"/>
      <c r="L101" s="189"/>
      <c r="M101" s="189">
        <f>COUNTA(M11:M100)</f>
        <v>0</v>
      </c>
      <c r="N101" s="189"/>
      <c r="O101" s="189"/>
      <c r="P101" s="189">
        <f>COUNTA(P11:P100)</f>
        <v>0</v>
      </c>
      <c r="Q101" s="189"/>
      <c r="R101" s="189"/>
      <c r="S101" s="189"/>
      <c r="T101" s="189"/>
      <c r="U101" s="189"/>
      <c r="V101" s="189"/>
      <c r="W101" s="189"/>
      <c r="X101" s="189"/>
      <c r="Y101" s="201"/>
      <c r="Z101" s="189"/>
      <c r="AA101" s="189"/>
      <c r="AB101" s="189"/>
      <c r="AC101" s="189"/>
      <c r="AD101" s="189"/>
      <c r="AE101" s="189"/>
      <c r="AF101" s="189"/>
      <c r="AG101" s="189"/>
      <c r="AH101" s="189"/>
      <c r="AI101" s="189"/>
      <c r="AJ101" s="189"/>
      <c r="AK101" s="189"/>
      <c r="AL101" s="189"/>
      <c r="AM101" s="189"/>
      <c r="AN101" s="189"/>
      <c r="AO101" s="189"/>
      <c r="AP101" s="189"/>
      <c r="AQ101" s="189"/>
      <c r="AR101" s="189"/>
      <c r="AS101" s="189"/>
      <c r="AT101" s="189"/>
      <c r="AU101" s="189"/>
    </row>
    <row r="102" spans="1:47">
      <c r="F102" s="13" t="s">
        <v>157</v>
      </c>
      <c r="G102" s="62">
        <f>③リレー情報確認!F14+③リレー情報確認!L14+③リレー情報確認!R14+③リレー情報確認!X14</f>
        <v>0</v>
      </c>
    </row>
    <row r="103" spans="1:47">
      <c r="F103" s="13" t="s">
        <v>163</v>
      </c>
      <c r="G103" s="62">
        <f>COUNTIF(G11:G100,"男")</f>
        <v>0</v>
      </c>
    </row>
    <row r="104" spans="1:47">
      <c r="F104" s="1" t="s">
        <v>164</v>
      </c>
      <c r="G104" s="1">
        <f>COUNTIF(G11:G100,"女")</f>
        <v>0</v>
      </c>
    </row>
    <row r="105" spans="1:47">
      <c r="F105" s="1" t="s">
        <v>229</v>
      </c>
      <c r="G105" s="1">
        <f>SUM(G103:G104)</f>
        <v>0</v>
      </c>
    </row>
  </sheetData>
  <sheetProtection sheet="1" objects="1" scenarios="1" formatCells="0" formatColumns="0" formatRows="0" insertColumns="0" insertRows="0" deleteColumns="0" deleteRows="0" selectLockedCells="1"/>
  <mergeCells count="189">
    <mergeCell ref="B9:C9"/>
    <mergeCell ref="R13:S13"/>
    <mergeCell ref="R14:S14"/>
    <mergeCell ref="R15:S15"/>
    <mergeCell ref="R16:S16"/>
    <mergeCell ref="R17:S17"/>
    <mergeCell ref="Q3:U3"/>
    <mergeCell ref="R9:S9"/>
    <mergeCell ref="R10:S10"/>
    <mergeCell ref="R11:S11"/>
    <mergeCell ref="R12:S12"/>
    <mergeCell ref="T4:U4"/>
    <mergeCell ref="Q4:Q5"/>
    <mergeCell ref="R23:S23"/>
    <mergeCell ref="R24:S24"/>
    <mergeCell ref="R25:S25"/>
    <mergeCell ref="R26:S26"/>
    <mergeCell ref="R27:S27"/>
    <mergeCell ref="R18:S18"/>
    <mergeCell ref="R19:S19"/>
    <mergeCell ref="R20:S20"/>
    <mergeCell ref="R21:S21"/>
    <mergeCell ref="R22:S22"/>
    <mergeCell ref="R33:S33"/>
    <mergeCell ref="R34:S34"/>
    <mergeCell ref="R35:S35"/>
    <mergeCell ref="R36:S36"/>
    <mergeCell ref="R37:S37"/>
    <mergeCell ref="R28:S28"/>
    <mergeCell ref="R29:S29"/>
    <mergeCell ref="R30:S30"/>
    <mergeCell ref="R31:S31"/>
    <mergeCell ref="R32:S32"/>
    <mergeCell ref="R43:S43"/>
    <mergeCell ref="R44:S44"/>
    <mergeCell ref="R45:S45"/>
    <mergeCell ref="R46:S46"/>
    <mergeCell ref="R47:S47"/>
    <mergeCell ref="R38:S38"/>
    <mergeCell ref="R39:S39"/>
    <mergeCell ref="R40:S40"/>
    <mergeCell ref="R41:S41"/>
    <mergeCell ref="R42:S42"/>
    <mergeCell ref="R53:S53"/>
    <mergeCell ref="R54:S54"/>
    <mergeCell ref="R55:S55"/>
    <mergeCell ref="R56:S56"/>
    <mergeCell ref="R57:S57"/>
    <mergeCell ref="R48:S48"/>
    <mergeCell ref="R49:S49"/>
    <mergeCell ref="R50:S50"/>
    <mergeCell ref="R51:S51"/>
    <mergeCell ref="R52:S52"/>
    <mergeCell ref="R63:S63"/>
    <mergeCell ref="R64:S64"/>
    <mergeCell ref="R65:S65"/>
    <mergeCell ref="R66:S66"/>
    <mergeCell ref="R67:S67"/>
    <mergeCell ref="R58:S58"/>
    <mergeCell ref="R59:S59"/>
    <mergeCell ref="R60:S60"/>
    <mergeCell ref="R61:S61"/>
    <mergeCell ref="R62:S62"/>
    <mergeCell ref="R73:S73"/>
    <mergeCell ref="R74:S74"/>
    <mergeCell ref="R75:S75"/>
    <mergeCell ref="R76:S76"/>
    <mergeCell ref="R77:S77"/>
    <mergeCell ref="R68:S68"/>
    <mergeCell ref="R69:S69"/>
    <mergeCell ref="R70:S70"/>
    <mergeCell ref="R71:S71"/>
    <mergeCell ref="R72:S72"/>
    <mergeCell ref="R91:S91"/>
    <mergeCell ref="R92:S92"/>
    <mergeCell ref="R83:S83"/>
    <mergeCell ref="R84:S84"/>
    <mergeCell ref="R85:S85"/>
    <mergeCell ref="R86:S86"/>
    <mergeCell ref="R87:S87"/>
    <mergeCell ref="R78:S78"/>
    <mergeCell ref="R79:S79"/>
    <mergeCell ref="R80:S80"/>
    <mergeCell ref="R81:S81"/>
    <mergeCell ref="R82:S82"/>
    <mergeCell ref="R98:S98"/>
    <mergeCell ref="R99:S99"/>
    <mergeCell ref="R100:S100"/>
    <mergeCell ref="R4:S4"/>
    <mergeCell ref="T9:U9"/>
    <mergeCell ref="T10:U10"/>
    <mergeCell ref="T11:U11"/>
    <mergeCell ref="T12:U12"/>
    <mergeCell ref="T13:U13"/>
    <mergeCell ref="T14:U14"/>
    <mergeCell ref="T15:U15"/>
    <mergeCell ref="T16:U16"/>
    <mergeCell ref="T17:U17"/>
    <mergeCell ref="T18:U18"/>
    <mergeCell ref="T19:U19"/>
    <mergeCell ref="T20:U20"/>
    <mergeCell ref="R93:S93"/>
    <mergeCell ref="R94:S94"/>
    <mergeCell ref="R95:S95"/>
    <mergeCell ref="R96:S96"/>
    <mergeCell ref="R97:S97"/>
    <mergeCell ref="R88:S88"/>
    <mergeCell ref="R89:S89"/>
    <mergeCell ref="R90:S90"/>
    <mergeCell ref="T26:U26"/>
    <mergeCell ref="T27:U27"/>
    <mergeCell ref="T28:U28"/>
    <mergeCell ref="T29:U29"/>
    <mergeCell ref="T30:U30"/>
    <mergeCell ref="T21:U21"/>
    <mergeCell ref="T22:U22"/>
    <mergeCell ref="T23:U23"/>
    <mergeCell ref="T24:U24"/>
    <mergeCell ref="T25:U25"/>
    <mergeCell ref="T36:U36"/>
    <mergeCell ref="T37:U37"/>
    <mergeCell ref="T38:U38"/>
    <mergeCell ref="T39:U39"/>
    <mergeCell ref="T40:U40"/>
    <mergeCell ref="T31:U31"/>
    <mergeCell ref="T32:U32"/>
    <mergeCell ref="T33:U33"/>
    <mergeCell ref="T34:U34"/>
    <mergeCell ref="T35:U35"/>
    <mergeCell ref="T46:U46"/>
    <mergeCell ref="T47:U47"/>
    <mergeCell ref="T48:U48"/>
    <mergeCell ref="T49:U49"/>
    <mergeCell ref="T50:U50"/>
    <mergeCell ref="T41:U41"/>
    <mergeCell ref="T42:U42"/>
    <mergeCell ref="T43:U43"/>
    <mergeCell ref="T44:U44"/>
    <mergeCell ref="T45:U45"/>
    <mergeCell ref="T56:U56"/>
    <mergeCell ref="T57:U57"/>
    <mergeCell ref="T58:U58"/>
    <mergeCell ref="T59:U59"/>
    <mergeCell ref="T60:U60"/>
    <mergeCell ref="T51:U51"/>
    <mergeCell ref="T52:U52"/>
    <mergeCell ref="T53:U53"/>
    <mergeCell ref="T54:U54"/>
    <mergeCell ref="T55:U55"/>
    <mergeCell ref="T66:U66"/>
    <mergeCell ref="T67:U67"/>
    <mergeCell ref="T68:U68"/>
    <mergeCell ref="T69:U69"/>
    <mergeCell ref="T70:U70"/>
    <mergeCell ref="T61:U61"/>
    <mergeCell ref="T62:U62"/>
    <mergeCell ref="T63:U63"/>
    <mergeCell ref="T64:U64"/>
    <mergeCell ref="T65:U65"/>
    <mergeCell ref="T76:U76"/>
    <mergeCell ref="T77:U77"/>
    <mergeCell ref="T78:U78"/>
    <mergeCell ref="T79:U79"/>
    <mergeCell ref="T80:U80"/>
    <mergeCell ref="T71:U71"/>
    <mergeCell ref="T72:U72"/>
    <mergeCell ref="T73:U73"/>
    <mergeCell ref="T74:U74"/>
    <mergeCell ref="T75:U75"/>
    <mergeCell ref="T86:U86"/>
    <mergeCell ref="T87:U87"/>
    <mergeCell ref="T88:U88"/>
    <mergeCell ref="T89:U89"/>
    <mergeCell ref="T90:U90"/>
    <mergeCell ref="T81:U81"/>
    <mergeCell ref="T82:U82"/>
    <mergeCell ref="T83:U83"/>
    <mergeCell ref="T84:U84"/>
    <mergeCell ref="T85:U85"/>
    <mergeCell ref="T96:U96"/>
    <mergeCell ref="T97:U97"/>
    <mergeCell ref="T98:U98"/>
    <mergeCell ref="T99:U99"/>
    <mergeCell ref="T100:U100"/>
    <mergeCell ref="T91:U91"/>
    <mergeCell ref="T92:U92"/>
    <mergeCell ref="T93:U93"/>
    <mergeCell ref="T94:U94"/>
    <mergeCell ref="T95:U95"/>
  </mergeCells>
  <phoneticPr fontId="5"/>
  <dataValidations count="13">
    <dataValidation type="list" allowBlank="1" showInputMessage="1" showErrorMessage="1" sqref="P11:P100">
      <formula1>IF(G11="","",IF(G11="男",$Y$11:$Y$37,$Z$11:$Z$37))</formula1>
    </dataValidation>
    <dataValidation imeMode="off" allowBlank="1" showInputMessage="1" showErrorMessage="1" sqref="N11:N100 H11:H100 K11:K100 Q11:Q100 U6:U7 S6:S7 F11:F100"/>
    <dataValidation type="list" allowBlank="1" showInputMessage="1" showErrorMessage="1" sqref="T23:T100">
      <formula1>$AA$12</formula1>
    </dataValidation>
    <dataValidation imeMode="hiragana" allowBlank="1" showInputMessage="1" showErrorMessage="1" sqref="D11:D100"/>
    <dataValidation imeMode="halfKatakana" allowBlank="1" showInputMessage="1" showErrorMessage="1" sqref="F10 E10:E100"/>
    <dataValidation type="whole" imeMode="off" allowBlank="1" showInputMessage="1" showErrorMessage="1" sqref="C11:C100">
      <formula1>0</formula1>
      <formula2>9999</formula2>
    </dataValidation>
    <dataValidation type="list" imeMode="off" allowBlank="1" showInputMessage="1" showErrorMessage="1" sqref="O11:O100 L11:L100 I11:I100">
      <formula1>"OP"</formula1>
    </dataValidation>
    <dataValidation type="list" imeMode="off" allowBlank="1" showInputMessage="1" showErrorMessage="1" sqref="T11:U22 R11:S100">
      <formula1>"○"</formula1>
    </dataValidation>
    <dataValidation type="list" allowBlank="1" showInputMessage="1" showErrorMessage="1" sqref="R6:R7 T6:T7">
      <formula1>"OP"</formula1>
    </dataValidation>
    <dataValidation type="list" allowBlank="1" showInputMessage="1" showErrorMessage="1" sqref="J11:J100">
      <formula1>IF(G11="","",IF(G11="男",$Y$11:$Y$24,$Z$11:$Z$21))</formula1>
    </dataValidation>
    <dataValidation type="list" allowBlank="1" showInputMessage="1" showErrorMessage="1" sqref="M11:M100">
      <formula1>IF(G11="","",IF(G11="男",$Y$11:$Y$30,$Z$11:$Z$29))</formula1>
    </dataValidation>
    <dataValidation type="list" allowBlank="1" showInputMessage="1" showErrorMessage="1" sqref="G11:G100">
      <formula1>$X$12:$X$13</formula1>
    </dataValidation>
    <dataValidation type="custom" imeMode="off" allowBlank="1" showInputMessage="1" showErrorMessage="1" sqref="B11:B100">
      <formula1>EXACT(B11,UPPER(ASC(B11)))</formula1>
    </dataValidation>
  </dataValidations>
  <pageMargins left="0.7" right="0.7" top="0.75" bottom="0.75" header="0.3" footer="0.3"/>
  <pageSetup paperSize="9" orientation="portrait" verticalDpi="0" r:id="rId1"/>
  <ignoredErrors>
    <ignoredError sqref="AP11"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X14"/>
  <sheetViews>
    <sheetView workbookViewId="0">
      <selection activeCell="C14" sqref="C14"/>
    </sheetView>
  </sheetViews>
  <sheetFormatPr defaultColWidth="9" defaultRowHeight="13.5"/>
  <cols>
    <col min="1" max="1" width="1.875" style="33" customWidth="1"/>
    <col min="2" max="2" width="4.5" style="33" customWidth="1"/>
    <col min="3" max="3" width="9.75" style="33" customWidth="1"/>
    <col min="4" max="4" width="12.25" style="33" bestFit="1" customWidth="1"/>
    <col min="5" max="5" width="9.5" style="33" customWidth="1"/>
    <col min="6" max="6" width="8.5" style="33" bestFit="1" customWidth="1"/>
    <col min="7" max="7" width="5" style="34" customWidth="1"/>
    <col min="8" max="8" width="4.5" style="33" customWidth="1"/>
    <col min="9" max="9" width="6.5" style="33" customWidth="1"/>
    <col min="10" max="10" width="12.25" style="33" customWidth="1"/>
    <col min="11" max="11" width="9.5" style="33" customWidth="1"/>
    <col min="12" max="12" width="8.5" style="33" bestFit="1" customWidth="1"/>
    <col min="13" max="13" width="5" style="36" customWidth="1"/>
    <col min="14" max="14" width="4.5" style="33" customWidth="1"/>
    <col min="15" max="15" width="6.5" style="33" bestFit="1" customWidth="1"/>
    <col min="16" max="16" width="12.25" style="33" customWidth="1"/>
    <col min="17" max="17" width="9.5" style="33" customWidth="1"/>
    <col min="18" max="18" width="8.5" style="33" bestFit="1" customWidth="1"/>
    <col min="19" max="19" width="5" style="36" customWidth="1"/>
    <col min="20" max="20" width="4.5" style="33" customWidth="1"/>
    <col min="21" max="21" width="6.5" style="33" bestFit="1" customWidth="1"/>
    <col min="22" max="22" width="12.25" style="33" customWidth="1"/>
    <col min="23" max="23" width="9.5" style="33" customWidth="1"/>
    <col min="24" max="24" width="8.5" style="33" bestFit="1" customWidth="1"/>
    <col min="25" max="26" width="9" style="33"/>
    <col min="27" max="27" width="9" style="33" customWidth="1"/>
    <col min="28" max="16384" width="9" style="33"/>
  </cols>
  <sheetData>
    <row r="1" spans="1:24" ht="18" thickBot="1">
      <c r="A1" s="32" t="s">
        <v>235</v>
      </c>
      <c r="H1" s="35"/>
      <c r="I1" s="56" t="s">
        <v>71</v>
      </c>
      <c r="J1" s="359" t="str">
        <f>IF(①団体情報入力!D5="","",①団体情報入力!D5)</f>
        <v/>
      </c>
      <c r="K1" s="360"/>
      <c r="L1" s="361"/>
      <c r="M1" s="31"/>
      <c r="O1" s="56" t="s">
        <v>114</v>
      </c>
      <c r="P1" s="359" t="str">
        <f>IF(①団体情報入力!D6="","",①団体情報入力!D6)</f>
        <v/>
      </c>
      <c r="Q1" s="360"/>
      <c r="R1" s="361"/>
      <c r="T1" s="35"/>
      <c r="W1" s="92"/>
    </row>
    <row r="2" spans="1:24">
      <c r="H2" s="35"/>
      <c r="N2" s="35"/>
      <c r="T2" s="35"/>
    </row>
    <row r="3" spans="1:24" s="97" customFormat="1">
      <c r="A3" s="98"/>
      <c r="B3" s="94"/>
      <c r="C3" s="95" t="s">
        <v>145</v>
      </c>
      <c r="D3" s="96"/>
      <c r="E3" s="96"/>
      <c r="F3" s="96"/>
      <c r="G3" s="96"/>
      <c r="H3" s="96"/>
      <c r="I3" s="96"/>
      <c r="J3" s="96"/>
      <c r="K3" s="96"/>
      <c r="L3" s="96"/>
      <c r="M3" s="96"/>
      <c r="N3" s="96"/>
      <c r="O3" s="96"/>
      <c r="P3" s="112"/>
      <c r="Q3" s="112"/>
      <c r="R3" s="112"/>
      <c r="S3" s="112"/>
      <c r="T3" s="112"/>
      <c r="U3" s="112"/>
      <c r="V3" s="112"/>
      <c r="W3" s="112"/>
    </row>
    <row r="4" spans="1:24" s="97" customFormat="1">
      <c r="A4" s="98"/>
      <c r="B4" s="94"/>
      <c r="C4" s="95" t="s">
        <v>146</v>
      </c>
      <c r="D4" s="96"/>
      <c r="E4" s="96"/>
      <c r="F4" s="96"/>
      <c r="G4" s="96"/>
      <c r="H4" s="96"/>
      <c r="I4" s="96"/>
      <c r="J4" s="96"/>
      <c r="K4" s="96"/>
      <c r="L4" s="96"/>
      <c r="M4" s="96"/>
      <c r="N4" s="96"/>
      <c r="O4" s="96"/>
      <c r="P4" s="112"/>
      <c r="Q4" s="112"/>
      <c r="R4" s="112"/>
      <c r="S4" s="112"/>
      <c r="T4" s="112"/>
      <c r="U4" s="112"/>
      <c r="V4" s="112"/>
      <c r="W4" s="112"/>
    </row>
    <row r="5" spans="1:24">
      <c r="C5" s="95" t="s">
        <v>266</v>
      </c>
      <c r="D5" s="96"/>
      <c r="E5" s="96"/>
      <c r="F5" s="96"/>
      <c r="G5" s="96"/>
      <c r="H5" s="96"/>
      <c r="I5" s="96"/>
      <c r="J5" s="96"/>
      <c r="K5" s="96"/>
      <c r="L5" s="96"/>
      <c r="M5" s="96"/>
      <c r="N5" s="96"/>
      <c r="O5" s="96"/>
      <c r="P5" s="205"/>
      <c r="Q5" s="205"/>
      <c r="R5" s="205"/>
      <c r="S5" s="206"/>
      <c r="T5" s="207"/>
      <c r="U5" s="205"/>
      <c r="V5" s="205"/>
    </row>
    <row r="6" spans="1:24" s="99" customFormat="1">
      <c r="A6" s="109"/>
      <c r="B6" s="363" t="s">
        <v>104</v>
      </c>
      <c r="C6" s="363"/>
      <c r="D6" s="363"/>
      <c r="E6" s="363"/>
      <c r="F6" s="363"/>
      <c r="G6" s="110"/>
      <c r="H6" s="365" t="s">
        <v>105</v>
      </c>
      <c r="I6" s="366"/>
      <c r="J6" s="366"/>
      <c r="K6" s="366"/>
      <c r="L6" s="367"/>
      <c r="M6" s="111"/>
      <c r="N6" s="364" t="s">
        <v>106</v>
      </c>
      <c r="O6" s="364"/>
      <c r="P6" s="364"/>
      <c r="Q6" s="364"/>
      <c r="R6" s="364"/>
      <c r="S6" s="111"/>
      <c r="T6" s="364" t="s">
        <v>107</v>
      </c>
      <c r="U6" s="364"/>
      <c r="V6" s="364"/>
      <c r="W6" s="364"/>
      <c r="X6" s="364"/>
    </row>
    <row r="7" spans="1:24">
      <c r="B7" s="100" t="s">
        <v>90</v>
      </c>
      <c r="C7" s="100" t="s">
        <v>0</v>
      </c>
      <c r="D7" s="100" t="s">
        <v>93</v>
      </c>
      <c r="E7" s="100" t="s">
        <v>133</v>
      </c>
      <c r="F7" s="100" t="s">
        <v>40</v>
      </c>
      <c r="H7" s="101" t="s">
        <v>90</v>
      </c>
      <c r="I7" s="101" t="s">
        <v>0</v>
      </c>
      <c r="J7" s="100" t="s">
        <v>93</v>
      </c>
      <c r="K7" s="100" t="s">
        <v>133</v>
      </c>
      <c r="L7" s="100" t="s">
        <v>40</v>
      </c>
      <c r="N7" s="101" t="s">
        <v>90</v>
      </c>
      <c r="O7" s="101" t="s">
        <v>0</v>
      </c>
      <c r="P7" s="100" t="s">
        <v>93</v>
      </c>
      <c r="Q7" s="100" t="s">
        <v>133</v>
      </c>
      <c r="R7" s="100" t="s">
        <v>40</v>
      </c>
      <c r="T7" s="101" t="s">
        <v>90</v>
      </c>
      <c r="U7" s="101" t="s">
        <v>0</v>
      </c>
      <c r="V7" s="100" t="s">
        <v>93</v>
      </c>
      <c r="W7" s="100" t="s">
        <v>133</v>
      </c>
      <c r="X7" s="100" t="s">
        <v>40</v>
      </c>
    </row>
    <row r="8" spans="1:24">
      <c r="B8" s="102">
        <v>1</v>
      </c>
      <c r="C8" s="102" t="str">
        <f>IF(②選手情報入力!$AO$10&lt;1,"",VLOOKUP(B8,②選手情報入力!$AN$11:$AO$100,2,FALSE))</f>
        <v/>
      </c>
      <c r="D8" s="83" t="str">
        <f>IF(C8="","",VLOOKUP(C8,②選手情報入力!$AB$11:$AC$100,2,FALSE))</f>
        <v/>
      </c>
      <c r="E8" s="83" t="str">
        <f>IF(C8="","",VLOOKUP(C8,②選手情報入力!$AB$11:$AH$100,6,FALSE))</f>
        <v/>
      </c>
      <c r="F8" s="362" t="str">
        <f>IF(②選手情報入力!S6="","",②選手情報入力!S6)</f>
        <v/>
      </c>
      <c r="H8" s="102">
        <v>1</v>
      </c>
      <c r="I8" s="102" t="str">
        <f>IF(②選手情報入力!$AQ$10&lt;1,"",VLOOKUP(H8,②選手情報入力!$AP$11:$AQ$100,2,FALSE))</f>
        <v/>
      </c>
      <c r="J8" s="83" t="str">
        <f>IF(I8="","",VLOOKUP(I8,②選手情報入力!$AB$11:$AC$100,2,FALSE))</f>
        <v/>
      </c>
      <c r="K8" s="83" t="str">
        <f>IF(I8="","",VLOOKUP(I8,②選手情報入力!$AB$11:$AH$100,6,FALSE))</f>
        <v/>
      </c>
      <c r="L8" s="368" t="str">
        <f>IF(②選手情報入力!U6="","",②選手情報入力!U6)</f>
        <v/>
      </c>
      <c r="N8" s="102">
        <v>1</v>
      </c>
      <c r="O8" s="102" t="str">
        <f>IF(②選手情報入力!$AS$10&lt;1,"",VLOOKUP(N8,②選手情報入力!$AR$11:$AS$100,2,FALSE))</f>
        <v/>
      </c>
      <c r="P8" s="83" t="str">
        <f>IF(O8="","",VLOOKUP(O8,②選手情報入力!$AH$11:$AI$100,2,FALSE))</f>
        <v/>
      </c>
      <c r="Q8" s="83" t="str">
        <f>IF(O8="","",VLOOKUP(O8,②選手情報入力!$AH$11:$AO$100,6,FALSE))</f>
        <v/>
      </c>
      <c r="R8" s="362" t="str">
        <f>IF(②選手情報入力!S7="","",②選手情報入力!S7)</f>
        <v/>
      </c>
      <c r="T8" s="102">
        <v>1</v>
      </c>
      <c r="U8" s="102" t="str">
        <f>IF(②選手情報入力!$AU$10&lt;1,"",VLOOKUP(T8,②選手情報入力!$AT$11:$AU$100,2,FALSE))</f>
        <v/>
      </c>
      <c r="V8" s="83" t="str">
        <f>IF(U8="","",VLOOKUP(U8,②選手情報入力!$AH$11:$AI$100,2,FALSE))</f>
        <v/>
      </c>
      <c r="W8" s="83" t="str">
        <f>IF(U8="","",VLOOKUP(U8,②選手情報入力!$AH$11:$AO$100,6,FALSE))</f>
        <v/>
      </c>
      <c r="X8" s="362" t="str">
        <f>IF(②選手情報入力!U7="","",②選手情報入力!U7)</f>
        <v/>
      </c>
    </row>
    <row r="9" spans="1:24">
      <c r="B9" s="103">
        <v>2</v>
      </c>
      <c r="C9" s="102" t="str">
        <f>IF(②選手情報入力!$AO$10&lt;2,"",VLOOKUP(B9,②選手情報入力!$AN$11:$AO$100,2,FALSE))</f>
        <v/>
      </c>
      <c r="D9" s="83" t="str">
        <f>IF(C9="","",VLOOKUP(C9,②選手情報入力!$AB$11:$AC$100,2,FALSE))</f>
        <v/>
      </c>
      <c r="E9" s="84" t="str">
        <f>IF(C9="","",VLOOKUP(C9,②選手情報入力!$AB$11:$AH$100,6,FALSE))</f>
        <v/>
      </c>
      <c r="F9" s="362"/>
      <c r="H9" s="103">
        <v>2</v>
      </c>
      <c r="I9" s="103" t="str">
        <f>IF(②選手情報入力!$AQ$10&lt;2,"",VLOOKUP(H9,②選手情報入力!$AP$11:$AQ$100,2,FALSE))</f>
        <v/>
      </c>
      <c r="J9" s="84" t="str">
        <f>IF(I9="","",VLOOKUP(I9,②選手情報入力!$AB$11:$AC$100,2,FALSE))</f>
        <v/>
      </c>
      <c r="K9" s="84" t="str">
        <f>IF(I9="","",VLOOKUP(I9,②選手情報入力!$AB$11:$AH$100,6,FALSE))</f>
        <v/>
      </c>
      <c r="L9" s="369"/>
      <c r="N9" s="103">
        <v>2</v>
      </c>
      <c r="O9" s="103" t="str">
        <f>IF(②選手情報入力!$AS$10&lt;2,"",VLOOKUP(N9,②選手情報入力!$AR$11:$AS$100,2,FALSE))</f>
        <v/>
      </c>
      <c r="P9" s="84" t="str">
        <f>IF(O9="","",VLOOKUP(O9,②選手情報入力!$AH$11:$AI$100,2,FALSE))</f>
        <v/>
      </c>
      <c r="Q9" s="84" t="str">
        <f>IF(O9="","",VLOOKUP(O9,②選手情報入力!$AH$11:$AO$100,6,FALSE))</f>
        <v/>
      </c>
      <c r="R9" s="362"/>
      <c r="T9" s="103">
        <v>2</v>
      </c>
      <c r="U9" s="103" t="str">
        <f>IF(②選手情報入力!$AU$10&lt;2,"",VLOOKUP(T9,②選手情報入力!$AT$11:$AU$100,2,FALSE))</f>
        <v/>
      </c>
      <c r="V9" s="84" t="str">
        <f>IF(U9="","",VLOOKUP(U9,②選手情報入力!$AH$11:$AI$100,2,FALSE))</f>
        <v/>
      </c>
      <c r="W9" s="84" t="str">
        <f>IF(U9="","",VLOOKUP(U9,②選手情報入力!$AH$11:$AO$100,6,FALSE))</f>
        <v/>
      </c>
      <c r="X9" s="362"/>
    </row>
    <row r="10" spans="1:24">
      <c r="B10" s="103">
        <v>3</v>
      </c>
      <c r="C10" s="102" t="str">
        <f>IF(②選手情報入力!$AO$10&lt;3,"",VLOOKUP(B10,②選手情報入力!$AN$11:$AO$100,2,FALSE))</f>
        <v/>
      </c>
      <c r="D10" s="83" t="str">
        <f>IF(C10="","",VLOOKUP(C10,②選手情報入力!$AB$11:$AC$100,2,FALSE))</f>
        <v/>
      </c>
      <c r="E10" s="84" t="str">
        <f>IF(C10="","",VLOOKUP(C10,②選手情報入力!$AB$11:$AH$100,6,FALSE))</f>
        <v/>
      </c>
      <c r="F10" s="362"/>
      <c r="H10" s="103">
        <v>3</v>
      </c>
      <c r="I10" s="103" t="str">
        <f>IF(②選手情報入力!$AQ$10&lt;3,"",VLOOKUP(H10,②選手情報入力!$AP$11:$AQ$100,2,FALSE))</f>
        <v/>
      </c>
      <c r="J10" s="84" t="str">
        <f>IF(I10="","",VLOOKUP(I10,②選手情報入力!$AB$11:$AC$100,2,FALSE))</f>
        <v/>
      </c>
      <c r="K10" s="84" t="str">
        <f>IF(I10="","",VLOOKUP(I10,②選手情報入力!$AB$11:$AH$100,6,FALSE))</f>
        <v/>
      </c>
      <c r="L10" s="369"/>
      <c r="N10" s="103">
        <v>3</v>
      </c>
      <c r="O10" s="103" t="str">
        <f>IF(②選手情報入力!$AS$10&lt;3,"",VLOOKUP(N10,②選手情報入力!$AR$11:$AS$100,2,FALSE))</f>
        <v/>
      </c>
      <c r="P10" s="84" t="str">
        <f>IF(O10="","",VLOOKUP(O10,②選手情報入力!$AH$11:$AI$100,2,FALSE))</f>
        <v/>
      </c>
      <c r="Q10" s="84" t="str">
        <f>IF(O10="","",VLOOKUP(O10,②選手情報入力!$AH$11:$AO$100,6,FALSE))</f>
        <v/>
      </c>
      <c r="R10" s="362"/>
      <c r="T10" s="103">
        <v>3</v>
      </c>
      <c r="U10" s="103" t="str">
        <f>IF(②選手情報入力!$AU$10&lt;3,"",VLOOKUP(T10,②選手情報入力!$AT$11:$AU$100,2,FALSE))</f>
        <v/>
      </c>
      <c r="V10" s="84" t="str">
        <f>IF(U10="","",VLOOKUP(U10,②選手情報入力!$AH$11:$AI$100,2,FALSE))</f>
        <v/>
      </c>
      <c r="W10" s="84" t="str">
        <f>IF(U10="","",VLOOKUP(U10,②選手情報入力!$AH$11:$AO$100,6,FALSE))</f>
        <v/>
      </c>
      <c r="X10" s="362"/>
    </row>
    <row r="11" spans="1:24">
      <c r="B11" s="103">
        <v>4</v>
      </c>
      <c r="C11" s="102" t="str">
        <f>IF(②選手情報入力!$AO$10&lt;4,"",VLOOKUP(B11,②選手情報入力!$AN$11:$AO$100,2,FALSE))</f>
        <v/>
      </c>
      <c r="D11" s="83" t="str">
        <f>IF(C11="","",VLOOKUP(C11,②選手情報入力!$AB$11:$AC$100,2,FALSE))</f>
        <v/>
      </c>
      <c r="E11" s="84" t="str">
        <f>IF(C11="","",VLOOKUP(C11,②選手情報入力!$AB$11:$AH$100,6,FALSE))</f>
        <v/>
      </c>
      <c r="F11" s="362"/>
      <c r="H11" s="103">
        <v>4</v>
      </c>
      <c r="I11" s="103" t="str">
        <f>IF(②選手情報入力!$AQ$10&lt;4,"",VLOOKUP(H11,②選手情報入力!$AP$11:$AQ$100,2,FALSE))</f>
        <v/>
      </c>
      <c r="J11" s="84" t="str">
        <f>IF(I11="","",VLOOKUP(I11,②選手情報入力!$AB$11:$AC$100,2,FALSE))</f>
        <v/>
      </c>
      <c r="K11" s="84" t="str">
        <f>IF(I11="","",VLOOKUP(I11,②選手情報入力!$AB$11:$AH$100,6,FALSE))</f>
        <v/>
      </c>
      <c r="L11" s="369"/>
      <c r="N11" s="103">
        <v>4</v>
      </c>
      <c r="O11" s="103" t="str">
        <f>IF(②選手情報入力!$AS$10&lt;4,"",VLOOKUP(N11,②選手情報入力!$AR$11:$AS$100,2,FALSE))</f>
        <v/>
      </c>
      <c r="P11" s="84" t="str">
        <f>IF(O11="","",VLOOKUP(O11,②選手情報入力!$AH$11:$AI$100,2,FALSE))</f>
        <v/>
      </c>
      <c r="Q11" s="84" t="str">
        <f>IF(O11="","",VLOOKUP(O11,②選手情報入力!$AH$11:$AO$100,6,FALSE))</f>
        <v/>
      </c>
      <c r="R11" s="362"/>
      <c r="T11" s="103">
        <v>4</v>
      </c>
      <c r="U11" s="103" t="str">
        <f>IF(②選手情報入力!$AU$10&lt;4,"",VLOOKUP(T11,②選手情報入力!$AT$11:$AU$100,2,FALSE))</f>
        <v/>
      </c>
      <c r="V11" s="84" t="str">
        <f>IF(U11="","",VLOOKUP(U11,②選手情報入力!$AH$11:$AI$100,2,FALSE))</f>
        <v/>
      </c>
      <c r="W11" s="84" t="str">
        <f>IF(U11="","",VLOOKUP(U11,②選手情報入力!$AH$11:$AO$100,6,FALSE))</f>
        <v/>
      </c>
      <c r="X11" s="362"/>
    </row>
    <row r="12" spans="1:24">
      <c r="B12" s="103">
        <v>5</v>
      </c>
      <c r="C12" s="102" t="str">
        <f>IF(②選手情報入力!$AO$10&lt;5,"",VLOOKUP(B12,②選手情報入力!$AN$11:$AO$100,2,FALSE))</f>
        <v/>
      </c>
      <c r="D12" s="83" t="str">
        <f>IF(C12="","",VLOOKUP(C12,②選手情報入力!$AB$11:$AC$100,2,FALSE))</f>
        <v/>
      </c>
      <c r="E12" s="84" t="str">
        <f>IF(C12="","",VLOOKUP(C12,②選手情報入力!$AB$11:$AH$100,6,FALSE))</f>
        <v/>
      </c>
      <c r="F12" s="362"/>
      <c r="H12" s="103">
        <v>5</v>
      </c>
      <c r="I12" s="103" t="str">
        <f>IF(②選手情報入力!$AQ$10&lt;5,"",VLOOKUP(H12,②選手情報入力!$AP$11:$AQ$100,2,FALSE))</f>
        <v/>
      </c>
      <c r="J12" s="84" t="str">
        <f>IF(I12="","",VLOOKUP(I12,②選手情報入力!$AB$11:$AC$100,2,FALSE))</f>
        <v/>
      </c>
      <c r="K12" s="84" t="str">
        <f>IF(I12="","",VLOOKUP(I12,②選手情報入力!$AB$11:$AH$100,6,FALSE))</f>
        <v/>
      </c>
      <c r="L12" s="369"/>
      <c r="N12" s="103">
        <v>5</v>
      </c>
      <c r="O12" s="103" t="str">
        <f>IF(②選手情報入力!$AS$10&lt;5,"",VLOOKUP(N12,②選手情報入力!$AR$11:$AS$100,2,FALSE))</f>
        <v/>
      </c>
      <c r="P12" s="84" t="str">
        <f>IF(O12="","",VLOOKUP(O12,②選手情報入力!$AH$11:$AI$100,2,FALSE))</f>
        <v/>
      </c>
      <c r="Q12" s="84" t="str">
        <f>IF(O12="","",VLOOKUP(O12,②選手情報入力!$AH$11:$AO$100,6,FALSE))</f>
        <v/>
      </c>
      <c r="R12" s="362"/>
      <c r="T12" s="103">
        <v>5</v>
      </c>
      <c r="U12" s="103" t="str">
        <f>IF(②選手情報入力!$AU$10&lt;5,"",VLOOKUP(T12,②選手情報入力!$AT$11:$AU$100,2,FALSE))</f>
        <v/>
      </c>
      <c r="V12" s="84" t="str">
        <f>IF(U12="","",VLOOKUP(U12,②選手情報入力!$AH$11:$AI$100,2,FALSE))</f>
        <v/>
      </c>
      <c r="W12" s="84" t="str">
        <f>IF(U12="","",VLOOKUP(U12,②選手情報入力!$AH$11:$AO$100,6,FALSE))</f>
        <v/>
      </c>
      <c r="X12" s="362"/>
    </row>
    <row r="13" spans="1:24">
      <c r="B13" s="104">
        <v>6</v>
      </c>
      <c r="C13" s="102" t="str">
        <f>IF(②選手情報入力!$AO$10&lt;6,"",VLOOKUP(B13,②選手情報入力!$AN$11:$AO$100,2,FALSE))</f>
        <v/>
      </c>
      <c r="D13" s="83" t="str">
        <f>IF(C13="","",VLOOKUP(C13,②選手情報入力!$AB$11:$AC$100,2,FALSE))</f>
        <v/>
      </c>
      <c r="E13" s="85" t="str">
        <f>IF(C13="","",VLOOKUP(C13,②選手情報入力!$AB$11:$AH$100,6,FALSE))</f>
        <v/>
      </c>
      <c r="F13" s="362"/>
      <c r="H13" s="104">
        <v>6</v>
      </c>
      <c r="I13" s="104" t="str">
        <f>IF(②選手情報入力!$AQ$10&lt;6,"",VLOOKUP(H13,②選手情報入力!$AP$11:$AQ$100,2,FALSE))</f>
        <v/>
      </c>
      <c r="J13" s="85" t="str">
        <f>IF(I13="","",VLOOKUP(I13,②選手情報入力!$AB$11:$AC$100,2,FALSE))</f>
        <v/>
      </c>
      <c r="K13" s="85" t="str">
        <f>IF(I13="","",VLOOKUP(I13,②選手情報入力!$AB$11:$AH$100,6,FALSE))</f>
        <v/>
      </c>
      <c r="L13" s="370"/>
      <c r="N13" s="104">
        <v>6</v>
      </c>
      <c r="O13" s="104" t="str">
        <f>IF(②選手情報入力!$AS$10&lt;6,"",VLOOKUP(N13,②選手情報入力!$AR$11:$AS$100,2,FALSE))</f>
        <v/>
      </c>
      <c r="P13" s="85" t="str">
        <f>IF(O13="","",VLOOKUP(O13,②選手情報入力!$AH$11:$AI$100,2,FALSE))</f>
        <v/>
      </c>
      <c r="Q13" s="85" t="str">
        <f>IF(O13="","",VLOOKUP(O13,②選手情報入力!$AH$11:$AO$100,6,FALSE))</f>
        <v/>
      </c>
      <c r="R13" s="362"/>
      <c r="T13" s="104">
        <v>6</v>
      </c>
      <c r="U13" s="104" t="str">
        <f>IF(②選手情報入力!$AU$10&lt;6,"",VLOOKUP(T13,②選手情報入力!$AT$11:$AU$100,2,FALSE))</f>
        <v/>
      </c>
      <c r="V13" s="85" t="str">
        <f>IF(U13="","",VLOOKUP(U13,②選手情報入力!$AH$11:$AI$100,2,FALSE))</f>
        <v/>
      </c>
      <c r="W13" s="85" t="str">
        <f>IF(U13="","",VLOOKUP(U13,②選手情報入力!$AH$11:$AO$100,6,FALSE))</f>
        <v/>
      </c>
      <c r="X13" s="362"/>
    </row>
    <row r="14" spans="1:24">
      <c r="C14" s="105"/>
      <c r="D14" s="106" t="s">
        <v>70</v>
      </c>
      <c r="E14" s="107"/>
      <c r="F14" s="108">
        <f>IF(②選手情報入力!AO10&gt;=4,1,0)</f>
        <v>0</v>
      </c>
      <c r="H14" s="105"/>
      <c r="I14" s="105"/>
      <c r="J14" s="106" t="s">
        <v>70</v>
      </c>
      <c r="K14" s="107"/>
      <c r="L14" s="108">
        <f>IF(②選手情報入力!AQ10&gt;=4,1,0)</f>
        <v>0</v>
      </c>
      <c r="N14" s="105"/>
      <c r="O14" s="105"/>
      <c r="P14" s="106" t="s">
        <v>70</v>
      </c>
      <c r="Q14" s="107"/>
      <c r="R14" s="108">
        <f>IF(②選手情報入力!AS10&gt;=4,1,0)</f>
        <v>0</v>
      </c>
      <c r="T14" s="105"/>
      <c r="U14" s="105"/>
      <c r="V14" s="106" t="s">
        <v>70</v>
      </c>
      <c r="W14" s="107"/>
      <c r="X14" s="108">
        <f>IF(②選手情報入力!AU10&gt;=4,1,0)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5"/>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N31"/>
  <sheetViews>
    <sheetView workbookViewId="0">
      <selection activeCell="D7" sqref="D7"/>
    </sheetView>
  </sheetViews>
  <sheetFormatPr defaultColWidth="9" defaultRowHeight="13.5"/>
  <cols>
    <col min="1" max="1" width="3.75" style="118" customWidth="1"/>
    <col min="2" max="2" width="26.25" style="118" customWidth="1"/>
    <col min="3" max="3" width="10" style="118" customWidth="1"/>
    <col min="4" max="4" width="4.875" style="118" customWidth="1"/>
    <col min="5" max="5" width="9" style="118" customWidth="1"/>
    <col min="6" max="6" width="26.25" style="118" customWidth="1"/>
    <col min="7" max="7" width="15.5" style="118" customWidth="1"/>
    <col min="8" max="8" width="3.75" style="118" customWidth="1"/>
    <col min="9" max="10" width="9" style="118"/>
    <col min="11" max="11" width="11.625" style="118" hidden="1" customWidth="1"/>
    <col min="12" max="12" width="8.25" style="118" hidden="1" customWidth="1"/>
    <col min="13" max="13" width="11.5" style="118" hidden="1" customWidth="1"/>
    <col min="14" max="14" width="8.25" style="118" hidden="1" customWidth="1"/>
    <col min="15" max="16384" width="9" style="118"/>
  </cols>
  <sheetData>
    <row r="1" spans="1:14" ht="17.25">
      <c r="A1" s="32" t="s">
        <v>236</v>
      </c>
      <c r="B1" s="113"/>
      <c r="C1" s="114"/>
      <c r="D1" s="114"/>
      <c r="E1" s="114"/>
      <c r="F1" s="115"/>
      <c r="G1" s="116"/>
      <c r="H1" s="117"/>
    </row>
    <row r="2" spans="1:14" ht="24.75" customHeight="1">
      <c r="A2" s="383" t="s">
        <v>762</v>
      </c>
      <c r="B2" s="383"/>
      <c r="C2" s="383"/>
      <c r="D2" s="383"/>
      <c r="E2" s="383"/>
      <c r="F2" s="383"/>
      <c r="G2" s="383"/>
      <c r="H2" s="383"/>
    </row>
    <row r="3" spans="1:14" ht="30" customHeight="1">
      <c r="A3" s="385" t="str">
        <f>注意事項!C3</f>
        <v>２０１８年度名古屋地区プレシーズンゲーム</v>
      </c>
      <c r="B3" s="386"/>
      <c r="C3" s="386"/>
      <c r="D3" s="386"/>
      <c r="E3" s="387"/>
      <c r="G3" s="140" t="str">
        <f>IF(①団体情報入力!D3="","",①団体情報入力!D3)</f>
        <v/>
      </c>
      <c r="H3" s="119"/>
    </row>
    <row r="4" spans="1:14" ht="19.5" thickBot="1">
      <c r="A4" s="384" t="s">
        <v>53</v>
      </c>
      <c r="B4" s="384"/>
      <c r="C4" s="384"/>
      <c r="D4" s="384"/>
      <c r="E4" s="384"/>
      <c r="F4" s="384"/>
      <c r="G4" s="384"/>
      <c r="H4" s="384"/>
    </row>
    <row r="5" spans="1:14" ht="19.5" customHeight="1" thickBot="1">
      <c r="A5" s="120"/>
      <c r="B5" s="164" t="s">
        <v>165</v>
      </c>
      <c r="C5" s="391" t="str">
        <f>IF(①団体情報入力!C7="","",①団体情報入力!C7)</f>
        <v/>
      </c>
      <c r="D5" s="392"/>
      <c r="E5" s="392"/>
      <c r="F5" s="393"/>
      <c r="G5" s="121" t="s">
        <v>51</v>
      </c>
      <c r="H5" s="114"/>
    </row>
    <row r="6" spans="1:14" ht="22.5" customHeight="1" thickBot="1">
      <c r="A6" s="114"/>
      <c r="B6" s="163" t="str">
        <f>IF(①団体情報入力!C8="","",①団体情報入力!C8)</f>
        <v/>
      </c>
      <c r="C6" s="148" t="s">
        <v>113</v>
      </c>
      <c r="D6" s="388" t="str">
        <f>IF(①団体情報入力!C5="","",①団体情報入力!C5)</f>
        <v/>
      </c>
      <c r="E6" s="389"/>
      <c r="F6" s="389"/>
      <c r="G6" s="390"/>
      <c r="H6" s="122"/>
    </row>
    <row r="7" spans="1:14" ht="21" customHeight="1" thickBot="1">
      <c r="A7" s="114"/>
      <c r="B7" s="372" t="s">
        <v>152</v>
      </c>
      <c r="C7" s="373"/>
      <c r="D7" s="144"/>
      <c r="E7" s="124"/>
      <c r="F7" s="372" t="s">
        <v>52</v>
      </c>
      <c r="G7" s="372"/>
      <c r="H7" s="114"/>
      <c r="K7" s="118">
        <f>種目情報!A25</f>
        <v>0</v>
      </c>
      <c r="L7" s="125">
        <f>COUNTIF(②選手情報入力!$J$11:$Q$100,K7)</f>
        <v>0</v>
      </c>
      <c r="M7" s="118">
        <f>種目情報!E27</f>
        <v>0</v>
      </c>
      <c r="N7" s="125">
        <f>COUNTIF(②選手情報入力!$J$11:$Q$100,M7)</f>
        <v>0</v>
      </c>
    </row>
    <row r="8" spans="1:14" ht="21" customHeight="1" thickBot="1">
      <c r="B8" s="126" t="s">
        <v>154</v>
      </c>
      <c r="C8" s="377">
        <f>②選手情報入力!G101</f>
        <v>0</v>
      </c>
      <c r="D8" s="378"/>
      <c r="E8" s="124"/>
      <c r="F8" s="127" t="s">
        <v>166</v>
      </c>
      <c r="G8" s="128">
        <f>C8*700</f>
        <v>0</v>
      </c>
      <c r="H8" s="151"/>
      <c r="K8" s="118">
        <f>種目情報!A26</f>
        <v>0</v>
      </c>
    </row>
    <row r="9" spans="1:14" ht="21" customHeight="1" thickBot="1">
      <c r="A9" s="114"/>
      <c r="B9" s="129" t="s">
        <v>155</v>
      </c>
      <c r="C9" s="381">
        <f>②選手情報入力!G102</f>
        <v>0</v>
      </c>
      <c r="D9" s="382"/>
      <c r="E9" s="124"/>
      <c r="F9" s="168" t="s">
        <v>159</v>
      </c>
      <c r="G9" s="128">
        <f>C9*1000</f>
        <v>0</v>
      </c>
      <c r="H9" s="114"/>
      <c r="K9" s="118">
        <f>種目情報!A27</f>
        <v>0</v>
      </c>
    </row>
    <row r="10" spans="1:14" ht="21" customHeight="1" thickTop="1" thickBot="1">
      <c r="A10" s="114"/>
      <c r="B10" s="149" t="s">
        <v>158</v>
      </c>
      <c r="C10" s="157">
        <f>IF(①団体情報入力!C10="",0,①団体情報入力!C10)</f>
        <v>0</v>
      </c>
      <c r="D10" s="145" t="s">
        <v>161</v>
      </c>
      <c r="F10" s="169" t="s">
        <v>263</v>
      </c>
      <c r="G10" s="143">
        <f>C10*800</f>
        <v>0</v>
      </c>
      <c r="H10" s="114"/>
    </row>
    <row r="11" spans="1:14" ht="21" customHeight="1" thickBot="1">
      <c r="A11" s="114"/>
      <c r="F11" s="141" t="s">
        <v>160</v>
      </c>
      <c r="G11" s="142">
        <f>SUM(G8:G10)</f>
        <v>0</v>
      </c>
      <c r="H11" s="114"/>
    </row>
    <row r="12" spans="1:14" ht="18.75" customHeight="1" thickBot="1">
      <c r="A12" s="114"/>
      <c r="B12" s="336" t="s">
        <v>216</v>
      </c>
      <c r="C12" s="337"/>
      <c r="D12" s="337"/>
      <c r="E12" s="338"/>
      <c r="F12" s="141" t="s">
        <v>228</v>
      </c>
      <c r="G12" s="183" t="str">
        <f>IF(②選手情報入力!G105=0,"",②選手情報入力!G105)</f>
        <v/>
      </c>
      <c r="H12" s="114"/>
    </row>
    <row r="13" spans="1:14" ht="18.75" customHeight="1">
      <c r="A13" s="131"/>
      <c r="B13" s="158" t="str">
        <f>IF(①団体情報入力!B11="","",①団体情報入力!B11)</f>
        <v/>
      </c>
      <c r="C13" s="379" t="str">
        <f>IF(①団体情報入力!F11="","",①団体情報入力!F11)</f>
        <v/>
      </c>
      <c r="D13" s="379"/>
      <c r="E13" s="380"/>
      <c r="H13" s="131"/>
    </row>
    <row r="14" spans="1:14" ht="18.75" customHeight="1" thickBot="1">
      <c r="A14" s="114"/>
      <c r="B14" s="159" t="str">
        <f>IF(①団体情報入力!B12="","",①団体情報入力!B12)</f>
        <v/>
      </c>
      <c r="C14" s="374" t="str">
        <f>IF(①団体情報入力!F12="","",①団体情報入力!F12)</f>
        <v/>
      </c>
      <c r="D14" s="375"/>
      <c r="E14" s="376"/>
      <c r="F14" s="371">
        <f ca="1">TODAY()</f>
        <v>43504</v>
      </c>
      <c r="G14" s="371"/>
      <c r="H14" s="114"/>
    </row>
    <row r="15" spans="1:14" ht="18.75" customHeight="1">
      <c r="A15" s="114"/>
      <c r="B15" s="151"/>
      <c r="C15" s="151"/>
      <c r="D15" s="151"/>
      <c r="E15" s="151"/>
      <c r="F15" s="151"/>
      <c r="G15" s="151"/>
      <c r="H15" s="114"/>
    </row>
    <row r="16" spans="1:14" ht="14.25">
      <c r="A16" s="114"/>
      <c r="B16" s="160" t="s">
        <v>1234</v>
      </c>
      <c r="C16" s="86"/>
      <c r="D16" s="86"/>
      <c r="E16" s="130"/>
      <c r="H16" s="114"/>
    </row>
    <row r="17" spans="1:8" ht="14.25">
      <c r="A17" s="114"/>
      <c r="C17" s="123"/>
      <c r="D17" s="123"/>
      <c r="E17" s="130"/>
      <c r="H17" s="114"/>
    </row>
    <row r="18" spans="1:8" ht="14.25">
      <c r="A18" s="114"/>
      <c r="E18" s="130"/>
      <c r="H18" s="114"/>
    </row>
    <row r="19" spans="1:8" ht="14.25">
      <c r="A19" s="114"/>
      <c r="B19" s="130"/>
      <c r="C19" s="130"/>
      <c r="D19" s="130"/>
      <c r="E19" s="130"/>
      <c r="H19" s="114"/>
    </row>
    <row r="20" spans="1:8" ht="14.25">
      <c r="A20" s="114"/>
      <c r="B20" s="131"/>
      <c r="C20" s="131"/>
      <c r="D20" s="131"/>
      <c r="E20" s="131"/>
      <c r="F20" s="131"/>
      <c r="G20" s="131"/>
      <c r="H20" s="114"/>
    </row>
    <row r="21" spans="1:8" ht="14.25">
      <c r="A21" s="114"/>
      <c r="B21" s="130"/>
      <c r="C21" s="130"/>
      <c r="D21" s="130"/>
      <c r="E21" s="130"/>
      <c r="H21" s="114"/>
    </row>
    <row r="22" spans="1:8" ht="18.75">
      <c r="A22" s="114"/>
      <c r="B22" s="132"/>
      <c r="C22" s="132"/>
      <c r="D22" s="132"/>
      <c r="E22" s="132"/>
      <c r="H22" s="114"/>
    </row>
    <row r="23" spans="1:8" ht="18.75">
      <c r="A23" s="114"/>
      <c r="B23" s="132"/>
      <c r="C23" s="132"/>
      <c r="D23" s="132"/>
      <c r="E23" s="132"/>
      <c r="F23" s="132"/>
      <c r="G23" s="132"/>
      <c r="H23" s="114"/>
    </row>
    <row r="24" spans="1:8" ht="14.25">
      <c r="A24" s="114"/>
      <c r="B24" s="133"/>
      <c r="C24" s="130"/>
      <c r="D24" s="130"/>
      <c r="E24" s="130"/>
      <c r="F24" s="134"/>
      <c r="G24" s="130"/>
      <c r="H24" s="114"/>
    </row>
    <row r="25" spans="1:8" ht="14.25">
      <c r="B25" s="133"/>
      <c r="C25" s="130"/>
      <c r="D25" s="130"/>
      <c r="E25" s="130"/>
      <c r="F25" s="134"/>
      <c r="G25" s="130"/>
    </row>
    <row r="26" spans="1:8" ht="14.25">
      <c r="B26" s="133"/>
      <c r="C26" s="130"/>
      <c r="D26" s="130"/>
      <c r="E26" s="130"/>
      <c r="F26" s="134"/>
      <c r="G26" s="130"/>
    </row>
    <row r="27" spans="1:8" ht="14.25">
      <c r="B27" s="133"/>
      <c r="C27" s="130"/>
      <c r="D27" s="130"/>
      <c r="E27" s="130"/>
      <c r="F27" s="134"/>
      <c r="G27" s="130"/>
    </row>
    <row r="28" spans="1:8" ht="14.25">
      <c r="B28" s="133"/>
      <c r="C28" s="130"/>
      <c r="D28" s="130"/>
      <c r="E28" s="130"/>
      <c r="F28" s="134"/>
      <c r="G28" s="130"/>
    </row>
    <row r="29" spans="1:8" ht="14.25">
      <c r="B29" s="133"/>
      <c r="C29" s="130"/>
      <c r="D29" s="130"/>
      <c r="E29" s="130"/>
      <c r="F29" s="134"/>
      <c r="G29" s="130"/>
    </row>
    <row r="30" spans="1:8" ht="14.25">
      <c r="B30" s="133"/>
      <c r="C30" s="130"/>
      <c r="D30" s="130"/>
      <c r="E30" s="130"/>
      <c r="F30" s="134"/>
      <c r="G30" s="130"/>
    </row>
    <row r="31" spans="1:8" ht="14.25">
      <c r="B31" s="133"/>
      <c r="C31" s="130"/>
      <c r="D31" s="130"/>
      <c r="E31" s="130"/>
      <c r="F31" s="134"/>
      <c r="G31" s="130"/>
    </row>
  </sheetData>
  <sheetProtection sheet="1" objects="1" scenarios="1" selectLockedCells="1"/>
  <mergeCells count="13">
    <mergeCell ref="A2:H2"/>
    <mergeCell ref="A4:H4"/>
    <mergeCell ref="A3:E3"/>
    <mergeCell ref="D6:G6"/>
    <mergeCell ref="C5:F5"/>
    <mergeCell ref="F14:G14"/>
    <mergeCell ref="B7:C7"/>
    <mergeCell ref="F7:G7"/>
    <mergeCell ref="C14:E14"/>
    <mergeCell ref="C8:D8"/>
    <mergeCell ref="C13:E13"/>
    <mergeCell ref="B12:E12"/>
    <mergeCell ref="C9:D9"/>
  </mergeCells>
  <phoneticPr fontId="5"/>
  <dataValidations count="1">
    <dataValidation imeMode="off" allowBlank="1" showInputMessage="1" showErrorMessage="1" sqref="G1"/>
  </dataValidations>
  <printOptions horizontalCentered="1"/>
  <pageMargins left="0.39370078740157483" right="0.39370078740157483" top="0.59055118110236227" bottom="0.59055118110236227" header="0.31496062992125984" footer="0.31496062992125984"/>
  <pageSetup paperSize="9" scale="97" orientation="portrait" horizontalDpi="4294967293" verticalDpi="0" r:id="rId1"/>
  <ignoredErrors>
    <ignoredError sqref="G9" formula="1"/>
    <ignoredError sqref="B13:E14" unlockedFormula="1"/>
  </ignoredErrors>
  <drawing r:id="rId2"/>
  <legacyDrawing r:id="rId3"/>
  <controls>
    <mc:AlternateContent xmlns:mc="http://schemas.openxmlformats.org/markup-compatibility/2006">
      <mc:Choice Requires="x14">
        <control shapeId="10241" r:id="rId4" name="btn印刷">
          <controlPr defaultSize="0" autoLine="0" r:id="rId5">
            <anchor moveWithCells="1">
              <from>
                <xdr:col>5</xdr:col>
                <xdr:colOff>85725</xdr:colOff>
                <xdr:row>2</xdr:row>
                <xdr:rowOff>19050</xdr:rowOff>
              </from>
              <to>
                <xdr:col>5</xdr:col>
                <xdr:colOff>1857375</xdr:colOff>
                <xdr:row>2</xdr:row>
                <xdr:rowOff>371475</xdr:rowOff>
              </to>
            </anchor>
          </controlPr>
        </control>
      </mc:Choice>
      <mc:Fallback>
        <control shapeId="10241" r:id="rId4" name="btn印刷"/>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election activeCell="K34" sqref="K34"/>
    </sheetView>
  </sheetViews>
  <sheetFormatPr defaultRowHeight="13.5"/>
  <sheetData/>
  <sheetProtection selectLockedCells="1" selectUnlockedCells="1"/>
  <phoneticPr fontId="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1"/>
  <sheetViews>
    <sheetView workbookViewId="0">
      <selection activeCell="I25" sqref="I25"/>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2.75" bestFit="1" customWidth="1"/>
    <col min="10" max="10" width="5.2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397" t="s">
        <v>108</v>
      </c>
      <c r="B1" s="397"/>
      <c r="C1" s="397"/>
      <c r="E1" s="397" t="s">
        <v>109</v>
      </c>
      <c r="F1" s="397"/>
      <c r="G1" s="397"/>
      <c r="I1" s="397" t="s">
        <v>117</v>
      </c>
      <c r="J1" s="397"/>
      <c r="K1" s="397"/>
      <c r="O1" s="63"/>
    </row>
    <row r="2" spans="1:15">
      <c r="A2" s="397" t="s">
        <v>103</v>
      </c>
      <c r="B2" s="172" t="s">
        <v>103</v>
      </c>
      <c r="C2" s="172" t="s">
        <v>110</v>
      </c>
      <c r="E2" s="397" t="s">
        <v>103</v>
      </c>
      <c r="F2" s="172" t="s">
        <v>103</v>
      </c>
      <c r="G2" s="172" t="s">
        <v>110</v>
      </c>
      <c r="I2" s="397" t="s">
        <v>103</v>
      </c>
      <c r="J2" s="172" t="s">
        <v>103</v>
      </c>
      <c r="K2" s="172" t="s">
        <v>110</v>
      </c>
      <c r="N2" s="397" t="s">
        <v>122</v>
      </c>
      <c r="O2" s="397"/>
    </row>
    <row r="3" spans="1:15" ht="14.25" thickBot="1">
      <c r="A3" s="397"/>
      <c r="B3" s="172" t="s">
        <v>218</v>
      </c>
      <c r="C3" s="172" t="s">
        <v>219</v>
      </c>
      <c r="E3" s="397"/>
      <c r="F3" s="172" t="s">
        <v>218</v>
      </c>
      <c r="G3" s="172" t="s">
        <v>219</v>
      </c>
      <c r="I3" s="397"/>
      <c r="J3" s="172" t="s">
        <v>175</v>
      </c>
      <c r="K3" s="172" t="s">
        <v>219</v>
      </c>
      <c r="N3" s="63"/>
      <c r="O3" s="63"/>
    </row>
    <row r="4" spans="1:15">
      <c r="A4" t="s">
        <v>819</v>
      </c>
      <c r="B4" s="39">
        <v>1</v>
      </c>
      <c r="C4">
        <v>2</v>
      </c>
      <c r="E4" t="s">
        <v>831</v>
      </c>
      <c r="F4" s="39">
        <v>14</v>
      </c>
      <c r="G4">
        <v>2</v>
      </c>
      <c r="I4" t="s">
        <v>150</v>
      </c>
      <c r="J4" s="39">
        <v>24</v>
      </c>
      <c r="K4">
        <v>2</v>
      </c>
      <c r="M4" s="394" t="s">
        <v>120</v>
      </c>
      <c r="N4" s="187" t="s">
        <v>176</v>
      </c>
      <c r="O4" s="188" t="s">
        <v>176</v>
      </c>
    </row>
    <row r="5" spans="1:15">
      <c r="A5" t="s">
        <v>820</v>
      </c>
      <c r="B5" s="39">
        <v>2</v>
      </c>
      <c r="C5">
        <v>2</v>
      </c>
      <c r="E5" t="s">
        <v>832</v>
      </c>
      <c r="F5" s="39">
        <v>15</v>
      </c>
      <c r="G5">
        <v>2</v>
      </c>
      <c r="J5" s="39"/>
      <c r="M5" s="395"/>
      <c r="N5" s="30" t="s">
        <v>178</v>
      </c>
      <c r="O5" s="64" t="s">
        <v>178</v>
      </c>
    </row>
    <row r="6" spans="1:15">
      <c r="A6" t="s">
        <v>821</v>
      </c>
      <c r="B6" s="39">
        <v>3</v>
      </c>
      <c r="C6">
        <v>2</v>
      </c>
      <c r="E6" t="s">
        <v>833</v>
      </c>
      <c r="F6" s="39">
        <v>16</v>
      </c>
      <c r="G6">
        <v>2</v>
      </c>
      <c r="I6" t="s">
        <v>151</v>
      </c>
      <c r="J6" s="39">
        <v>25</v>
      </c>
      <c r="K6">
        <v>2</v>
      </c>
      <c r="M6" s="395"/>
      <c r="N6" s="30" t="s">
        <v>180</v>
      </c>
      <c r="O6" s="64" t="s">
        <v>180</v>
      </c>
    </row>
    <row r="7" spans="1:15">
      <c r="A7" t="s">
        <v>822</v>
      </c>
      <c r="B7" s="39">
        <v>4</v>
      </c>
      <c r="C7">
        <v>2</v>
      </c>
      <c r="E7" t="s">
        <v>827</v>
      </c>
      <c r="F7" s="39">
        <v>17</v>
      </c>
      <c r="G7">
        <v>2</v>
      </c>
      <c r="J7" s="39"/>
      <c r="M7" s="395"/>
      <c r="N7" s="30" t="s">
        <v>182</v>
      </c>
      <c r="O7" s="64" t="s">
        <v>182</v>
      </c>
    </row>
    <row r="8" spans="1:15">
      <c r="A8" t="s">
        <v>823</v>
      </c>
      <c r="B8" s="39">
        <v>5</v>
      </c>
      <c r="C8">
        <v>0</v>
      </c>
      <c r="E8" t="s">
        <v>834</v>
      </c>
      <c r="F8" s="39">
        <v>18</v>
      </c>
      <c r="G8">
        <v>0</v>
      </c>
      <c r="M8" s="395"/>
      <c r="N8" s="30" t="s">
        <v>184</v>
      </c>
      <c r="O8" s="64" t="s">
        <v>184</v>
      </c>
    </row>
    <row r="9" spans="1:15">
      <c r="A9" t="s">
        <v>824</v>
      </c>
      <c r="B9" s="39">
        <v>6</v>
      </c>
      <c r="C9">
        <v>0</v>
      </c>
      <c r="E9" t="s">
        <v>835</v>
      </c>
      <c r="F9" s="39">
        <v>19</v>
      </c>
      <c r="G9">
        <v>0</v>
      </c>
      <c r="M9" s="395"/>
      <c r="N9" s="30" t="s">
        <v>186</v>
      </c>
      <c r="O9" s="64" t="s">
        <v>186</v>
      </c>
    </row>
    <row r="10" spans="1:15">
      <c r="A10" t="s">
        <v>828</v>
      </c>
      <c r="B10" s="39">
        <v>7</v>
      </c>
      <c r="C10">
        <v>0</v>
      </c>
      <c r="E10" t="s">
        <v>836</v>
      </c>
      <c r="F10" s="39">
        <v>20</v>
      </c>
      <c r="G10">
        <v>0</v>
      </c>
      <c r="M10" s="395"/>
      <c r="N10" s="30" t="s">
        <v>221</v>
      </c>
      <c r="O10" s="64" t="s">
        <v>221</v>
      </c>
    </row>
    <row r="11" spans="1:15">
      <c r="A11" t="s">
        <v>825</v>
      </c>
      <c r="B11" s="39">
        <v>8</v>
      </c>
      <c r="C11">
        <v>0</v>
      </c>
      <c r="E11" t="s">
        <v>829</v>
      </c>
      <c r="F11" s="39">
        <v>21</v>
      </c>
      <c r="G11">
        <v>0</v>
      </c>
      <c r="M11" s="395"/>
      <c r="N11" s="30" t="s">
        <v>188</v>
      </c>
      <c r="O11" s="64" t="s">
        <v>188</v>
      </c>
    </row>
    <row r="12" spans="1:15">
      <c r="A12" t="s">
        <v>826</v>
      </c>
      <c r="B12" s="39">
        <v>11</v>
      </c>
      <c r="C12">
        <v>0</v>
      </c>
      <c r="E12" t="s">
        <v>830</v>
      </c>
      <c r="F12" s="39">
        <v>23</v>
      </c>
      <c r="G12">
        <v>0</v>
      </c>
      <c r="M12" s="395"/>
      <c r="N12" s="30" t="s">
        <v>190</v>
      </c>
      <c r="O12" s="64" t="s">
        <v>190</v>
      </c>
    </row>
    <row r="13" spans="1:15">
      <c r="B13" s="39"/>
      <c r="F13" s="39"/>
      <c r="M13" s="395"/>
      <c r="N13" s="30" t="s">
        <v>191</v>
      </c>
      <c r="O13" s="64" t="s">
        <v>191</v>
      </c>
    </row>
    <row r="14" spans="1:15">
      <c r="B14" s="39"/>
      <c r="F14" s="39"/>
      <c r="M14" s="395"/>
      <c r="N14" s="30" t="s">
        <v>193</v>
      </c>
      <c r="O14" s="64" t="s">
        <v>193</v>
      </c>
    </row>
    <row r="15" spans="1:15">
      <c r="B15" s="39"/>
      <c r="F15" s="39"/>
      <c r="M15" s="395"/>
      <c r="N15" s="30" t="s">
        <v>195</v>
      </c>
      <c r="O15" s="64" t="s">
        <v>195</v>
      </c>
    </row>
    <row r="16" spans="1:15">
      <c r="B16" s="39"/>
      <c r="F16" s="39"/>
      <c r="M16" s="395"/>
      <c r="N16" s="30" t="s">
        <v>197</v>
      </c>
      <c r="O16" s="64" t="s">
        <v>197</v>
      </c>
    </row>
    <row r="17" spans="2:15">
      <c r="B17" s="39"/>
      <c r="F17" s="39"/>
      <c r="M17" s="395"/>
      <c r="N17" s="30" t="s">
        <v>199</v>
      </c>
      <c r="O17" s="64" t="s">
        <v>199</v>
      </c>
    </row>
    <row r="18" spans="2:15">
      <c r="B18" s="39"/>
      <c r="F18" s="39"/>
      <c r="M18" s="395"/>
      <c r="N18" s="30" t="s">
        <v>201</v>
      </c>
      <c r="O18" s="64" t="s">
        <v>201</v>
      </c>
    </row>
    <row r="19" spans="2:15">
      <c r="F19" s="39"/>
      <c r="M19" s="395"/>
      <c r="N19" s="30" t="s">
        <v>203</v>
      </c>
      <c r="O19" s="64" t="s">
        <v>203</v>
      </c>
    </row>
    <row r="20" spans="2:15">
      <c r="M20" s="395"/>
      <c r="N20" s="30" t="s">
        <v>205</v>
      </c>
      <c r="O20" s="64" t="s">
        <v>205</v>
      </c>
    </row>
    <row r="21" spans="2:15">
      <c r="M21" s="395"/>
      <c r="N21" s="30" t="s">
        <v>207</v>
      </c>
      <c r="O21" s="64" t="s">
        <v>207</v>
      </c>
    </row>
    <row r="22" spans="2:15">
      <c r="M22" s="395"/>
      <c r="N22" s="30" t="s">
        <v>209</v>
      </c>
      <c r="O22" s="64" t="s">
        <v>209</v>
      </c>
    </row>
    <row r="23" spans="2:15">
      <c r="M23" s="395"/>
      <c r="N23" s="30"/>
      <c r="O23" s="64"/>
    </row>
    <row r="24" spans="2:15">
      <c r="M24" s="395"/>
      <c r="N24" s="30"/>
      <c r="O24" s="64"/>
    </row>
    <row r="25" spans="2:15">
      <c r="M25" s="395"/>
      <c r="N25" s="30"/>
      <c r="O25" s="64"/>
    </row>
    <row r="26" spans="2:15">
      <c r="M26" s="395"/>
      <c r="N26" s="30"/>
      <c r="O26" s="64"/>
    </row>
    <row r="27" spans="2:15">
      <c r="M27" s="395"/>
      <c r="N27" s="30"/>
      <c r="O27" s="64"/>
    </row>
    <row r="28" spans="2:15">
      <c r="M28" s="395"/>
      <c r="N28" s="30"/>
      <c r="O28" s="64"/>
    </row>
    <row r="29" spans="2:15" ht="14.25" thickBot="1">
      <c r="M29" s="396"/>
      <c r="N29" s="82"/>
      <c r="O29" s="65"/>
    </row>
    <row r="30" spans="2:15">
      <c r="M30" s="184"/>
      <c r="N30" s="185"/>
      <c r="O30" s="186"/>
    </row>
    <row r="31" spans="2:15">
      <c r="M31" s="395" t="s">
        <v>121</v>
      </c>
      <c r="N31" s="30" t="s">
        <v>177</v>
      </c>
      <c r="O31" s="64" t="s">
        <v>177</v>
      </c>
    </row>
    <row r="32" spans="2:15">
      <c r="M32" s="395"/>
      <c r="N32" s="30" t="s">
        <v>179</v>
      </c>
      <c r="O32" s="64" t="s">
        <v>179</v>
      </c>
    </row>
    <row r="33" spans="13:15">
      <c r="M33" s="395"/>
      <c r="N33" s="30" t="s">
        <v>181</v>
      </c>
      <c r="O33" s="64" t="s">
        <v>181</v>
      </c>
    </row>
    <row r="34" spans="13:15">
      <c r="M34" s="395"/>
      <c r="N34" s="30" t="s">
        <v>183</v>
      </c>
      <c r="O34" s="64" t="s">
        <v>183</v>
      </c>
    </row>
    <row r="35" spans="13:15">
      <c r="M35" s="395"/>
      <c r="N35" s="30" t="s">
        <v>185</v>
      </c>
      <c r="O35" s="64" t="s">
        <v>185</v>
      </c>
    </row>
    <row r="36" spans="13:15">
      <c r="M36" s="395"/>
      <c r="N36" s="30" t="s">
        <v>220</v>
      </c>
      <c r="O36" s="64" t="s">
        <v>220</v>
      </c>
    </row>
    <row r="37" spans="13:15">
      <c r="M37" s="395"/>
      <c r="N37" s="30" t="s">
        <v>187</v>
      </c>
      <c r="O37" s="64" t="s">
        <v>187</v>
      </c>
    </row>
    <row r="38" spans="13:15">
      <c r="M38" s="395"/>
      <c r="N38" s="30" t="s">
        <v>189</v>
      </c>
      <c r="O38" s="64" t="s">
        <v>189</v>
      </c>
    </row>
    <row r="39" spans="13:15">
      <c r="M39" s="395"/>
      <c r="N39" s="30" t="s">
        <v>227</v>
      </c>
      <c r="O39" s="64" t="s">
        <v>227</v>
      </c>
    </row>
    <row r="40" spans="13:15">
      <c r="M40" s="395"/>
      <c r="N40" s="30" t="s">
        <v>192</v>
      </c>
      <c r="O40" s="64" t="s">
        <v>192</v>
      </c>
    </row>
    <row r="41" spans="13:15">
      <c r="M41" s="395"/>
      <c r="N41" s="30" t="s">
        <v>194</v>
      </c>
      <c r="O41" s="64" t="s">
        <v>194</v>
      </c>
    </row>
    <row r="42" spans="13:15">
      <c r="M42" s="395"/>
      <c r="N42" s="30" t="s">
        <v>196</v>
      </c>
      <c r="O42" s="64" t="s">
        <v>196</v>
      </c>
    </row>
    <row r="43" spans="13:15">
      <c r="M43" s="395"/>
      <c r="N43" s="30" t="s">
        <v>198</v>
      </c>
      <c r="O43" s="64" t="s">
        <v>198</v>
      </c>
    </row>
    <row r="44" spans="13:15">
      <c r="M44" s="395"/>
      <c r="N44" s="30" t="s">
        <v>200</v>
      </c>
      <c r="O44" s="64" t="s">
        <v>200</v>
      </c>
    </row>
    <row r="45" spans="13:15">
      <c r="M45" s="395"/>
      <c r="N45" s="30" t="s">
        <v>202</v>
      </c>
      <c r="O45" s="64" t="s">
        <v>202</v>
      </c>
    </row>
    <row r="46" spans="13:15">
      <c r="M46" s="395"/>
      <c r="N46" s="137" t="s">
        <v>204</v>
      </c>
      <c r="O46" s="64" t="s">
        <v>204</v>
      </c>
    </row>
    <row r="47" spans="13:15">
      <c r="M47" s="395"/>
      <c r="N47" s="30" t="s">
        <v>206</v>
      </c>
      <c r="O47" s="64" t="s">
        <v>206</v>
      </c>
    </row>
    <row r="48" spans="13:15">
      <c r="M48" s="395"/>
      <c r="N48" s="30" t="s">
        <v>208</v>
      </c>
      <c r="O48" s="64" t="s">
        <v>208</v>
      </c>
    </row>
    <row r="49" spans="13:15">
      <c r="M49" s="395"/>
      <c r="N49" s="30"/>
      <c r="O49" s="64"/>
    </row>
    <row r="50" spans="13:15">
      <c r="M50" s="395"/>
      <c r="N50" s="30"/>
      <c r="O50" s="64"/>
    </row>
    <row r="51" spans="13:15" ht="14.25" thickBot="1">
      <c r="M51" s="396"/>
      <c r="N51" s="82"/>
      <c r="O51" s="65"/>
    </row>
  </sheetData>
  <sheetProtection selectLockedCells="1" selectUnlockedCells="1"/>
  <mergeCells count="9">
    <mergeCell ref="M4:M29"/>
    <mergeCell ref="M31:M51"/>
    <mergeCell ref="N2:O2"/>
    <mergeCell ref="A1:C1"/>
    <mergeCell ref="E1:G1"/>
    <mergeCell ref="I1:K1"/>
    <mergeCell ref="A2:A3"/>
    <mergeCell ref="E2:E3"/>
    <mergeCell ref="I2:I3"/>
  </mergeCells>
  <phoneticPr fontId="43"/>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92"/>
  <sheetViews>
    <sheetView workbookViewId="0">
      <selection activeCell="A2" sqref="A2"/>
    </sheetView>
  </sheetViews>
  <sheetFormatPr defaultRowHeight="13.5"/>
  <cols>
    <col min="1" max="1" width="10.5" bestFit="1" customWidth="1"/>
    <col min="15" max="34" width="8.75"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IF(E2="","",Sheet1!A1)</f>
        <v/>
      </c>
      <c r="B2" t="str">
        <f>IF(E2="","",①団体情報入力!$C$4)</f>
        <v/>
      </c>
      <c r="D2" t="str">
        <f>IF(②選手情報入力!B11="","",②選手情報入力!B11)</f>
        <v/>
      </c>
      <c r="E2" t="str">
        <f>IF(②選手情報入力!C11="","",②選手情報入力!C11)</f>
        <v/>
      </c>
      <c r="F2" t="str">
        <f>IF(E2="","",②選手情報入力!D11)</f>
        <v/>
      </c>
      <c r="G2" t="str">
        <f>IF(E2="","",ASC(②選手情報入力!E11))</f>
        <v/>
      </c>
      <c r="H2" t="str">
        <f>IF(E2="","",F2)</f>
        <v/>
      </c>
      <c r="I2" t="str">
        <f>IF(E2="","",IF(②選手情報入力!G11="男",1,2))</f>
        <v/>
      </c>
      <c r="J2" t="str">
        <f>IF(E2="","",IF(②選手情報入力!H11="","",②選手情報入力!H11))</f>
        <v/>
      </c>
      <c r="M2" t="str">
        <f>IF(E2="","","愛知")</f>
        <v/>
      </c>
      <c r="O2" t="str">
        <f>IF(E2="","",IF(②選手情報入力!J11="","",IF(I2=1,VLOOKUP(②選手情報入力!J11,種目情報!$A$4:$B$31,2,FALSE),VLOOKUP(②選手情報入力!J11,種目情報!$E$4:$F$34,2,FALSE))))</f>
        <v/>
      </c>
      <c r="P2" t="str">
        <f>IF(E2="","",IF(②選手情報入力!K11="","",②選手情報入力!K11))</f>
        <v/>
      </c>
      <c r="Q2" s="30" t="str">
        <f>IF(E2="","",IF(②選手情報入力!I11="","",1))</f>
        <v/>
      </c>
      <c r="R2" t="str">
        <f>IF(E2="","",IF(②選手情報入力!J11="","",IF(I2=1,VLOOKUP(②選手情報入力!J11,種目情報!$A$4:$C$35,3,FALSE),VLOOKUP(②選手情報入力!J11,種目情報!$E$4:$G$39,3,FALSE))))</f>
        <v/>
      </c>
      <c r="S2" t="str">
        <f>IF(E2="","",IF(②選手情報入力!M11="","",IF(I2=1,VLOOKUP(②選手情報入力!M11,種目情報!$A$4:$B$35,2,FALSE),VLOOKUP(②選手情報入力!M11,種目情報!$E$4:$F$39,2,FALSE))))</f>
        <v/>
      </c>
      <c r="T2" t="str">
        <f>IF(E2="","",IF(②選手情報入力!N11="","",②選手情報入力!N11))</f>
        <v/>
      </c>
      <c r="U2" s="30" t="str">
        <f>IF(E2="","",IF(②選手情報入力!L11="","",1))</f>
        <v/>
      </c>
      <c r="V2" t="str">
        <f>IF(E2="","",IF(②選手情報入力!M11="","",IF(I2=1,VLOOKUP(②選手情報入力!M11,種目情報!$A$4:$C$35,3,FALSE),VLOOKUP(②選手情報入力!M11,種目情報!$E$4:$G$39,3,FALSE))))</f>
        <v/>
      </c>
      <c r="W2" t="str">
        <f>IF(E2="","",IF(②選手情報入力!P11="","",IF(I2=1,VLOOKUP(②選手情報入力!P11,種目情報!$A$4:$B$35,2,FALSE),VLOOKUP(②選手情報入力!P11,種目情報!$E$4:$F$39,2,FALSE))))</f>
        <v/>
      </c>
      <c r="X2" t="str">
        <f>IF(E2="","",IF(②選手情報入力!Q11="","",②選手情報入力!Q11))</f>
        <v/>
      </c>
      <c r="Y2" s="30" t="str">
        <f>IF(E2="","",IF(②選手情報入力!O11="","",1))</f>
        <v/>
      </c>
      <c r="Z2" t="str">
        <f>IF(E2="","",IF(②選手情報入力!P11="","",IF(I2=1,VLOOKUP(②選手情報入力!P11,種目情報!$A$4:$C$35,3,FALSE),VLOOKUP(②選手情報入力!P11,種目情報!$E$4:$G$39,3,FALSE))))</f>
        <v/>
      </c>
      <c r="AA2" t="str">
        <f>IF(E2="","",IF(②選手情報入力!R11="","",IF(I2=1,種目情報!$J$4,種目情報!$J$6)))</f>
        <v/>
      </c>
      <c r="AB2" t="str">
        <f>IF(E2="","",IF(②選手情報入力!R11="","",IF(I2=1,IF(②選手情報入力!$S$6="","",②選手情報入力!$S$6),IF(②選手情報入力!$S$7="","",②選手情報入力!$S$7))))</f>
        <v/>
      </c>
      <c r="AC2" t="str">
        <f>IF(E2="","",IF(②選手情報入力!R11="","",IF(I2=1,IF(②選手情報入力!$R$6="",0,1),IF(②選手情報入力!$R$7="",0,1))))</f>
        <v/>
      </c>
      <c r="AD2" t="str">
        <f>IF(E2="","",IF(②選手情報入力!R11="","",2))</f>
        <v/>
      </c>
      <c r="AE2" t="str">
        <f>IF(E2="","",IF(②選手情報入力!T11="","",IF(I2=1,種目情報!$J$5,種目情報!$J$7)))</f>
        <v/>
      </c>
      <c r="AF2" t="str">
        <f>IF(E2="","",IF(②選手情報入力!T11="","",IF(I2=1,IF(②選手情報入力!$U$6="","",②選手情報入力!$U$6),IF(②選手情報入力!$U$7="","",②選手情報入力!$U$7))))</f>
        <v/>
      </c>
      <c r="AG2" t="str">
        <f>IF(E2="","",IF(②選手情報入力!T11="","",IF(I2=1,IF(②選手情報入力!$T$6="",0,1),IF(②選手情報入力!$T$7="",0,1))))</f>
        <v/>
      </c>
      <c r="AH2" t="str">
        <f>IF(E2="","",IF(②選手情報入力!T11="","",2))</f>
        <v/>
      </c>
    </row>
    <row r="3" spans="1:34">
      <c r="A3" t="str">
        <f>IF(E3="","",Sheet1!A2)</f>
        <v/>
      </c>
      <c r="B3" t="str">
        <f>IF(E3="","",①団体情報入力!$C$4)</f>
        <v/>
      </c>
      <c r="D3" t="str">
        <f>IF(②選手情報入力!B12="","",②選手情報入力!B12)</f>
        <v/>
      </c>
      <c r="E3" t="str">
        <f>IF(②選手情報入力!C12="","",②選手情報入力!C12)</f>
        <v/>
      </c>
      <c r="F3" t="str">
        <f>IF(E3="","",②選手情報入力!D12)</f>
        <v/>
      </c>
      <c r="G3" t="str">
        <f>IF(E3="","",ASC(②選手情報入力!E12))</f>
        <v/>
      </c>
      <c r="H3" t="str">
        <f t="shared" ref="H3:H66" si="0">IF(E3="","",F3)</f>
        <v/>
      </c>
      <c r="I3" t="str">
        <f>IF(E3="","",IF(②選手情報入力!G12="男",1,2))</f>
        <v/>
      </c>
      <c r="J3" t="str">
        <f>IF(E3="","",IF(②選手情報入力!H12="","",②選手情報入力!H12))</f>
        <v/>
      </c>
      <c r="M3" t="str">
        <f t="shared" ref="M3:M66" si="1">IF(E3="","","愛知")</f>
        <v/>
      </c>
      <c r="O3" t="str">
        <f>IF(E3="","",IF(②選手情報入力!J12="","",IF(I3=1,VLOOKUP(②選手情報入力!J12,種目情報!$A$4:$B$31,2,FALSE),VLOOKUP(②選手情報入力!J12,種目情報!$E$4:$F$34,2,FALSE))))</f>
        <v/>
      </c>
      <c r="P3" t="str">
        <f>IF(E3="","",IF(②選手情報入力!K12="","",②選手情報入力!K12))</f>
        <v/>
      </c>
      <c r="Q3" s="30" t="str">
        <f>IF(E3="","",IF(②選手情報入力!I12="","",1))</f>
        <v/>
      </c>
      <c r="R3" t="str">
        <f>IF(E3="","",IF(②選手情報入力!J12="","",IF(I3=1,VLOOKUP(②選手情報入力!J12,種目情報!$A$4:$C$35,3,FALSE),VLOOKUP(②選手情報入力!J12,種目情報!$E$4:$G$39,3,FALSE))))</f>
        <v/>
      </c>
      <c r="S3" t="str">
        <f>IF(E3="","",IF(②選手情報入力!M12="","",IF(I3=1,VLOOKUP(②選手情報入力!M12,種目情報!$A$4:$B$35,2,FALSE),VLOOKUP(②選手情報入力!M12,種目情報!$E$4:$F$39,2,FALSE))))</f>
        <v/>
      </c>
      <c r="T3" t="str">
        <f>IF(E3="","",IF(②選手情報入力!N12="","",②選手情報入力!N12))</f>
        <v/>
      </c>
      <c r="U3" s="30" t="str">
        <f>IF(E3="","",IF(②選手情報入力!L12="","",1))</f>
        <v/>
      </c>
      <c r="V3" t="str">
        <f>IF(E3="","",IF(②選手情報入力!M12="","",IF(I3=1,VLOOKUP(②選手情報入力!M12,種目情報!$A$4:$C$35,3,FALSE),VLOOKUP(②選手情報入力!M12,種目情報!$E$4:$G$39,3,FALSE))))</f>
        <v/>
      </c>
      <c r="W3" t="str">
        <f>IF(E3="","",IF(②選手情報入力!P12="","",IF(I3=1,VLOOKUP(②選手情報入力!P12,種目情報!$A$4:$B$35,2,FALSE),VLOOKUP(②選手情報入力!P12,種目情報!$E$4:$F$39,2,FALSE))))</f>
        <v/>
      </c>
      <c r="X3" t="str">
        <f>IF(E3="","",IF(②選手情報入力!Q12="","",②選手情報入力!Q12))</f>
        <v/>
      </c>
      <c r="Y3" s="30" t="str">
        <f>IF(E3="","",IF(②選手情報入力!O12="","",1))</f>
        <v/>
      </c>
      <c r="Z3" t="str">
        <f>IF(E3="","",IF(②選手情報入力!P12="","",IF(I3=1,VLOOKUP(②選手情報入力!P12,種目情報!$A$4:$C$35,3,FALSE),VLOOKUP(②選手情報入力!P12,種目情報!$E$4:$G$39,3,FALSE))))</f>
        <v/>
      </c>
      <c r="AA3" t="str">
        <f>IF(E3="","",IF(②選手情報入力!R12="","",IF(I3=1,種目情報!$J$4,種目情報!$J$6)))</f>
        <v/>
      </c>
      <c r="AB3" t="str">
        <f>IF(E3="","",IF(②選手情報入力!R12="","",IF(I3=1,IF(②選手情報入力!$S$6="","",②選手情報入力!$S$6),IF(②選手情報入力!$S$7="","",②選手情報入力!$S$7))))</f>
        <v/>
      </c>
      <c r="AC3" t="str">
        <f>IF(E3="","",IF(②選手情報入力!R12="","",IF(I3=1,IF(②選手情報入力!$R$6="",0,1),IF(②選手情報入力!$R$7="",0,1))))</f>
        <v/>
      </c>
      <c r="AD3" t="str">
        <f>IF(E3="","",IF(②選手情報入力!R12="","",2))</f>
        <v/>
      </c>
      <c r="AE3" t="str">
        <f>IF(E3="","",IF(②選手情報入力!T12="","",IF(I3=1,種目情報!$J$5,種目情報!$J$7)))</f>
        <v/>
      </c>
      <c r="AF3" t="str">
        <f>IF(E3="","",IF(②選手情報入力!T12="","",IF(I3=1,IF(②選手情報入力!$U$6="","",②選手情報入力!$U$6),IF(②選手情報入力!$U$7="","",②選手情報入力!$U$7))))</f>
        <v/>
      </c>
      <c r="AG3" t="str">
        <f>IF(E3="","",IF(②選手情報入力!T12="","",IF(I3=1,IF(②選手情報入力!$T$6="",0,1),IF(②選手情報入力!$T$7="",0,1))))</f>
        <v/>
      </c>
      <c r="AH3" t="str">
        <f>IF(E3="","",IF(②選手情報入力!T12="","",2))</f>
        <v/>
      </c>
    </row>
    <row r="4" spans="1:34">
      <c r="A4" t="str">
        <f>IF(E4="","",Sheet1!A3)</f>
        <v/>
      </c>
      <c r="B4" t="str">
        <f>IF(E4="","",①団体情報入力!$C$4)</f>
        <v/>
      </c>
      <c r="D4" t="str">
        <f>IF(②選手情報入力!B13="","",②選手情報入力!B13)</f>
        <v/>
      </c>
      <c r="E4" t="str">
        <f>IF(②選手情報入力!C13="","",②選手情報入力!C13)</f>
        <v/>
      </c>
      <c r="F4" t="str">
        <f>IF(E4="","",②選手情報入力!D13)</f>
        <v/>
      </c>
      <c r="G4" t="str">
        <f>IF(E4="","",ASC(②選手情報入力!E13))</f>
        <v/>
      </c>
      <c r="H4" t="str">
        <f t="shared" si="0"/>
        <v/>
      </c>
      <c r="I4" t="str">
        <f>IF(E4="","",IF(②選手情報入力!G13="男",1,2))</f>
        <v/>
      </c>
      <c r="J4" t="str">
        <f>IF(E4="","",IF(②選手情報入力!H13="","",②選手情報入力!H13))</f>
        <v/>
      </c>
      <c r="M4" t="str">
        <f t="shared" si="1"/>
        <v/>
      </c>
      <c r="O4" t="str">
        <f>IF(E4="","",IF(②選手情報入力!J13="","",IF(I4=1,VLOOKUP(②選手情報入力!J13,種目情報!$A$4:$B$31,2,FALSE),VLOOKUP(②選手情報入力!J13,種目情報!$E$4:$F$34,2,FALSE))))</f>
        <v/>
      </c>
      <c r="P4" t="str">
        <f>IF(E4="","",IF(②選手情報入力!K13="","",②選手情報入力!K13))</f>
        <v/>
      </c>
      <c r="Q4" s="30" t="str">
        <f>IF(E4="","",IF(②選手情報入力!I13="","",1))</f>
        <v/>
      </c>
      <c r="R4" t="str">
        <f>IF(E4="","",IF(②選手情報入力!J13="","",IF(I4=1,VLOOKUP(②選手情報入力!J13,種目情報!$A$4:$C$35,3,FALSE),VLOOKUP(②選手情報入力!J13,種目情報!$E$4:$G$39,3,FALSE))))</f>
        <v/>
      </c>
      <c r="S4" t="str">
        <f>IF(E4="","",IF(②選手情報入力!M13="","",IF(I4=1,VLOOKUP(②選手情報入力!M13,種目情報!$A$4:$B$35,2,FALSE),VLOOKUP(②選手情報入力!M13,種目情報!$E$4:$F$39,2,FALSE))))</f>
        <v/>
      </c>
      <c r="T4" t="str">
        <f>IF(E4="","",IF(②選手情報入力!N13="","",②選手情報入力!N13))</f>
        <v/>
      </c>
      <c r="U4" s="30" t="str">
        <f>IF(E4="","",IF(②選手情報入力!L13="","",1))</f>
        <v/>
      </c>
      <c r="V4" t="str">
        <f>IF(E4="","",IF(②選手情報入力!M13="","",IF(I4=1,VLOOKUP(②選手情報入力!M13,種目情報!$A$4:$C$35,3,FALSE),VLOOKUP(②選手情報入力!M13,種目情報!$E$4:$G$39,3,FALSE))))</f>
        <v/>
      </c>
      <c r="W4" t="str">
        <f>IF(E4="","",IF(②選手情報入力!P13="","",IF(I4=1,VLOOKUP(②選手情報入力!P13,種目情報!$A$4:$B$35,2,FALSE),VLOOKUP(②選手情報入力!P13,種目情報!$E$4:$F$39,2,FALSE))))</f>
        <v/>
      </c>
      <c r="X4" t="str">
        <f>IF(E4="","",IF(②選手情報入力!Q13="","",②選手情報入力!Q13))</f>
        <v/>
      </c>
      <c r="Y4" s="30" t="str">
        <f>IF(E4="","",IF(②選手情報入力!O13="","",1))</f>
        <v/>
      </c>
      <c r="Z4" t="str">
        <f>IF(E4="","",IF(②選手情報入力!P13="","",IF(I4=1,VLOOKUP(②選手情報入力!P13,種目情報!$A$4:$C$35,3,FALSE),VLOOKUP(②選手情報入力!P13,種目情報!$E$4:$G$39,3,FALSE))))</f>
        <v/>
      </c>
      <c r="AA4" t="str">
        <f>IF(E4="","",IF(②選手情報入力!R13="","",IF(I4=1,種目情報!$J$4,種目情報!$J$6)))</f>
        <v/>
      </c>
      <c r="AB4" t="str">
        <f>IF(E4="","",IF(②選手情報入力!R13="","",IF(I4=1,IF(②選手情報入力!$S$6="","",②選手情報入力!$S$6),IF(②選手情報入力!$S$7="","",②選手情報入力!$S$7))))</f>
        <v/>
      </c>
      <c r="AC4" t="str">
        <f>IF(E4="","",IF(②選手情報入力!R13="","",IF(I4=1,IF(②選手情報入力!$R$6="",0,1),IF(②選手情報入力!$R$7="",0,1))))</f>
        <v/>
      </c>
      <c r="AD4" t="str">
        <f>IF(E4="","",IF(②選手情報入力!R13="","",2))</f>
        <v/>
      </c>
      <c r="AE4" t="str">
        <f>IF(E4="","",IF(②選手情報入力!T13="","",IF(I4=1,種目情報!$J$5,種目情報!$J$7)))</f>
        <v/>
      </c>
      <c r="AF4" t="str">
        <f>IF(E4="","",IF(②選手情報入力!T13="","",IF(I4=1,IF(②選手情報入力!$U$6="","",②選手情報入力!$U$6),IF(②選手情報入力!$U$7="","",②選手情報入力!$U$7))))</f>
        <v/>
      </c>
      <c r="AG4" t="str">
        <f>IF(E4="","",IF(②選手情報入力!T13="","",IF(I4=1,IF(②選手情報入力!$T$6="",0,1),IF(②選手情報入力!$T$7="",0,1))))</f>
        <v/>
      </c>
      <c r="AH4" t="str">
        <f>IF(E4="","",IF(②選手情報入力!T13="","",2))</f>
        <v/>
      </c>
    </row>
    <row r="5" spans="1:34">
      <c r="A5" t="str">
        <f>IF(E5="","",Sheet1!A4)</f>
        <v/>
      </c>
      <c r="B5" t="str">
        <f>IF(E5="","",①団体情報入力!$C$4)</f>
        <v/>
      </c>
      <c r="D5" t="str">
        <f>IF(②選手情報入力!B14="","",②選手情報入力!B14)</f>
        <v/>
      </c>
      <c r="E5" t="str">
        <f>IF(②選手情報入力!C14="","",②選手情報入力!C14)</f>
        <v/>
      </c>
      <c r="F5" t="str">
        <f>IF(E5="","",②選手情報入力!D14)</f>
        <v/>
      </c>
      <c r="G5" t="str">
        <f>IF(E5="","",ASC(②選手情報入力!E14))</f>
        <v/>
      </c>
      <c r="H5" t="str">
        <f t="shared" si="0"/>
        <v/>
      </c>
      <c r="I5" t="str">
        <f>IF(E5="","",IF(②選手情報入力!G14="男",1,2))</f>
        <v/>
      </c>
      <c r="J5" t="str">
        <f>IF(E5="","",IF(②選手情報入力!H14="","",②選手情報入力!H14))</f>
        <v/>
      </c>
      <c r="M5" t="str">
        <f t="shared" si="1"/>
        <v/>
      </c>
      <c r="O5" t="str">
        <f>IF(E5="","",IF(②選手情報入力!J14="","",IF(I5=1,VLOOKUP(②選手情報入力!J14,種目情報!$A$4:$B$31,2,FALSE),VLOOKUP(②選手情報入力!J14,種目情報!$E$4:$F$34,2,FALSE))))</f>
        <v/>
      </c>
      <c r="P5" t="str">
        <f>IF(E5="","",IF(②選手情報入力!K14="","",②選手情報入力!K14))</f>
        <v/>
      </c>
      <c r="Q5" s="30" t="str">
        <f>IF(E5="","",IF(②選手情報入力!I14="","",1))</f>
        <v/>
      </c>
      <c r="R5" t="str">
        <f>IF(E5="","",IF(②選手情報入力!J14="","",IF(I5=1,VLOOKUP(②選手情報入力!J14,種目情報!$A$4:$C$35,3,FALSE),VLOOKUP(②選手情報入力!J14,種目情報!$E$4:$G$39,3,FALSE))))</f>
        <v/>
      </c>
      <c r="S5" t="str">
        <f>IF(E5="","",IF(②選手情報入力!M14="","",IF(I5=1,VLOOKUP(②選手情報入力!M14,種目情報!$A$4:$B$35,2,FALSE),VLOOKUP(②選手情報入力!M14,種目情報!$E$4:$F$39,2,FALSE))))</f>
        <v/>
      </c>
      <c r="T5" t="str">
        <f>IF(E5="","",IF(②選手情報入力!N14="","",②選手情報入力!N14))</f>
        <v/>
      </c>
      <c r="U5" s="30" t="str">
        <f>IF(E5="","",IF(②選手情報入力!L14="","",1))</f>
        <v/>
      </c>
      <c r="V5" t="str">
        <f>IF(E5="","",IF(②選手情報入力!M14="","",IF(I5=1,VLOOKUP(②選手情報入力!M14,種目情報!$A$4:$C$35,3,FALSE),VLOOKUP(②選手情報入力!M14,種目情報!$E$4:$G$39,3,FALSE))))</f>
        <v/>
      </c>
      <c r="W5" t="str">
        <f>IF(E5="","",IF(②選手情報入力!P14="","",IF(I5=1,VLOOKUP(②選手情報入力!P14,種目情報!$A$4:$B$35,2,FALSE),VLOOKUP(②選手情報入力!P14,種目情報!$E$4:$F$39,2,FALSE))))</f>
        <v/>
      </c>
      <c r="X5" t="str">
        <f>IF(E5="","",IF(②選手情報入力!Q14="","",②選手情報入力!Q14))</f>
        <v/>
      </c>
      <c r="Y5" s="30" t="str">
        <f>IF(E5="","",IF(②選手情報入力!O14="","",1))</f>
        <v/>
      </c>
      <c r="Z5" t="str">
        <f>IF(E5="","",IF(②選手情報入力!P14="","",IF(I5=1,VLOOKUP(②選手情報入力!P14,種目情報!$A$4:$C$35,3,FALSE),VLOOKUP(②選手情報入力!P14,種目情報!$E$4:$G$39,3,FALSE))))</f>
        <v/>
      </c>
      <c r="AA5" t="str">
        <f>IF(E5="","",IF(②選手情報入力!R14="","",IF(I5=1,種目情報!$J$4,種目情報!$J$6)))</f>
        <v/>
      </c>
      <c r="AB5" t="str">
        <f>IF(E5="","",IF(②選手情報入力!R14="","",IF(I5=1,IF(②選手情報入力!$S$6="","",②選手情報入力!$S$6),IF(②選手情報入力!$S$7="","",②選手情報入力!$S$7))))</f>
        <v/>
      </c>
      <c r="AC5" t="str">
        <f>IF(E5="","",IF(②選手情報入力!R14="","",IF(I5=1,IF(②選手情報入力!$R$6="",0,1),IF(②選手情報入力!$R$7="",0,1))))</f>
        <v/>
      </c>
      <c r="AD5" t="str">
        <f>IF(E5="","",IF(②選手情報入力!R14="","",2))</f>
        <v/>
      </c>
      <c r="AE5" t="str">
        <f>IF(E5="","",IF(②選手情報入力!T14="","",IF(I5=1,種目情報!$J$5,種目情報!$J$7)))</f>
        <v/>
      </c>
      <c r="AF5" t="str">
        <f>IF(E5="","",IF(②選手情報入力!T14="","",IF(I5=1,IF(②選手情報入力!$U$6="","",②選手情報入力!$U$6),IF(②選手情報入力!$U$7="","",②選手情報入力!$U$7))))</f>
        <v/>
      </c>
      <c r="AG5" t="str">
        <f>IF(E5="","",IF(②選手情報入力!T14="","",IF(I5=1,IF(②選手情報入力!$T$6="",0,1),IF(②選手情報入力!$T$7="",0,1))))</f>
        <v/>
      </c>
      <c r="AH5" t="str">
        <f>IF(E5="","",IF(②選手情報入力!T14="","",2))</f>
        <v/>
      </c>
    </row>
    <row r="6" spans="1:34">
      <c r="A6" t="str">
        <f>IF(E6="","",Sheet1!A5)</f>
        <v/>
      </c>
      <c r="B6" t="str">
        <f>IF(E6="","",①団体情報入力!$C$4)</f>
        <v/>
      </c>
      <c r="D6" t="str">
        <f>IF(②選手情報入力!B15="","",②選手情報入力!B15)</f>
        <v/>
      </c>
      <c r="E6" t="str">
        <f>IF(②選手情報入力!C15="","",②選手情報入力!C15)</f>
        <v/>
      </c>
      <c r="F6" t="str">
        <f>IF(E6="","",②選手情報入力!D15)</f>
        <v/>
      </c>
      <c r="G6" t="str">
        <f>IF(E6="","",ASC(②選手情報入力!E15))</f>
        <v/>
      </c>
      <c r="H6" t="str">
        <f t="shared" si="0"/>
        <v/>
      </c>
      <c r="I6" t="str">
        <f>IF(E6="","",IF(②選手情報入力!G15="男",1,2))</f>
        <v/>
      </c>
      <c r="J6" t="str">
        <f>IF(E6="","",IF(②選手情報入力!H15="","",②選手情報入力!H15))</f>
        <v/>
      </c>
      <c r="M6" t="str">
        <f t="shared" si="1"/>
        <v/>
      </c>
      <c r="O6" t="str">
        <f>IF(E6="","",IF(②選手情報入力!J15="","",IF(I6=1,VLOOKUP(②選手情報入力!J15,種目情報!$A$4:$B$31,2,FALSE),VLOOKUP(②選手情報入力!J15,種目情報!$E$4:$F$34,2,FALSE))))</f>
        <v/>
      </c>
      <c r="P6" t="str">
        <f>IF(E6="","",IF(②選手情報入力!K15="","",②選手情報入力!K15))</f>
        <v/>
      </c>
      <c r="Q6" s="30" t="str">
        <f>IF(E6="","",IF(②選手情報入力!I15="","",1))</f>
        <v/>
      </c>
      <c r="R6" t="str">
        <f>IF(E6="","",IF(②選手情報入力!J15="","",IF(I6=1,VLOOKUP(②選手情報入力!J15,種目情報!$A$4:$C$35,3,FALSE),VLOOKUP(②選手情報入力!J15,種目情報!$E$4:$G$39,3,FALSE))))</f>
        <v/>
      </c>
      <c r="S6" t="str">
        <f>IF(E6="","",IF(②選手情報入力!M15="","",IF(I6=1,VLOOKUP(②選手情報入力!M15,種目情報!$A$4:$B$35,2,FALSE),VLOOKUP(②選手情報入力!M15,種目情報!$E$4:$F$39,2,FALSE))))</f>
        <v/>
      </c>
      <c r="T6" t="str">
        <f>IF(E6="","",IF(②選手情報入力!N15="","",②選手情報入力!N15))</f>
        <v/>
      </c>
      <c r="U6" s="30" t="str">
        <f>IF(E6="","",IF(②選手情報入力!L15="","",1))</f>
        <v/>
      </c>
      <c r="V6" t="str">
        <f>IF(E6="","",IF(②選手情報入力!M15="","",IF(I6=1,VLOOKUP(②選手情報入力!M15,種目情報!$A$4:$C$35,3,FALSE),VLOOKUP(②選手情報入力!M15,種目情報!$E$4:$G$39,3,FALSE))))</f>
        <v/>
      </c>
      <c r="W6" t="str">
        <f>IF(E6="","",IF(②選手情報入力!P15="","",IF(I6=1,VLOOKUP(②選手情報入力!P15,種目情報!$A$4:$B$35,2,FALSE),VLOOKUP(②選手情報入力!P15,種目情報!$E$4:$F$39,2,FALSE))))</f>
        <v/>
      </c>
      <c r="X6" t="str">
        <f>IF(E6="","",IF(②選手情報入力!Q15="","",②選手情報入力!Q15))</f>
        <v/>
      </c>
      <c r="Y6" s="30" t="str">
        <f>IF(E6="","",IF(②選手情報入力!O15="","",1))</f>
        <v/>
      </c>
      <c r="Z6" t="str">
        <f>IF(E6="","",IF(②選手情報入力!P15="","",IF(I6=1,VLOOKUP(②選手情報入力!P15,種目情報!$A$4:$C$35,3,FALSE),VLOOKUP(②選手情報入力!P15,種目情報!$E$4:$G$39,3,FALSE))))</f>
        <v/>
      </c>
      <c r="AA6" t="str">
        <f>IF(E6="","",IF(②選手情報入力!R15="","",IF(I6=1,種目情報!$J$4,種目情報!$J$6)))</f>
        <v/>
      </c>
      <c r="AB6" t="str">
        <f>IF(E6="","",IF(②選手情報入力!R15="","",IF(I6=1,IF(②選手情報入力!$S$6="","",②選手情報入力!$S$6),IF(②選手情報入力!$S$7="","",②選手情報入力!$S$7))))</f>
        <v/>
      </c>
      <c r="AC6" t="str">
        <f>IF(E6="","",IF(②選手情報入力!R15="","",IF(I6=1,IF(②選手情報入力!$R$6="",0,1),IF(②選手情報入力!$R$7="",0,1))))</f>
        <v/>
      </c>
      <c r="AD6" t="str">
        <f>IF(E6="","",IF(②選手情報入力!R15="","",2))</f>
        <v/>
      </c>
      <c r="AE6" t="str">
        <f>IF(E6="","",IF(②選手情報入力!T15="","",IF(I6=1,種目情報!$J$5,種目情報!$J$7)))</f>
        <v/>
      </c>
      <c r="AF6" t="str">
        <f>IF(E6="","",IF(②選手情報入力!T15="","",IF(I6=1,IF(②選手情報入力!$U$6="","",②選手情報入力!$U$6),IF(②選手情報入力!$U$7="","",②選手情報入力!$U$7))))</f>
        <v/>
      </c>
      <c r="AG6" t="str">
        <f>IF(E6="","",IF(②選手情報入力!T15="","",IF(I6=1,IF(②選手情報入力!$T$6="",0,1),IF(②選手情報入力!$T$7="",0,1))))</f>
        <v/>
      </c>
      <c r="AH6" t="str">
        <f>IF(E6="","",IF(②選手情報入力!T15="","",2))</f>
        <v/>
      </c>
    </row>
    <row r="7" spans="1:34">
      <c r="A7" t="str">
        <f>IF(E7="","",Sheet1!A6)</f>
        <v/>
      </c>
      <c r="B7" t="str">
        <f>IF(E7="","",①団体情報入力!$C$4)</f>
        <v/>
      </c>
      <c r="D7" t="str">
        <f>IF(②選手情報入力!B16="","",②選手情報入力!B16)</f>
        <v/>
      </c>
      <c r="E7" t="str">
        <f>IF(②選手情報入力!C16="","",②選手情報入力!C16)</f>
        <v/>
      </c>
      <c r="F7" t="str">
        <f>IF(E7="","",②選手情報入力!D16)</f>
        <v/>
      </c>
      <c r="G7" t="str">
        <f>IF(E7="","",ASC(②選手情報入力!E16))</f>
        <v/>
      </c>
      <c r="H7" t="str">
        <f t="shared" si="0"/>
        <v/>
      </c>
      <c r="I7" t="str">
        <f>IF(E7="","",IF(②選手情報入力!G16="男",1,2))</f>
        <v/>
      </c>
      <c r="J7" t="str">
        <f>IF(E7="","",IF(②選手情報入力!H16="","",②選手情報入力!H16))</f>
        <v/>
      </c>
      <c r="M7" t="str">
        <f t="shared" si="1"/>
        <v/>
      </c>
      <c r="O7" t="str">
        <f>IF(E7="","",IF(②選手情報入力!J16="","",IF(I7=1,VLOOKUP(②選手情報入力!J16,種目情報!$A$4:$B$31,2,FALSE),VLOOKUP(②選手情報入力!J16,種目情報!$E$4:$F$34,2,FALSE))))</f>
        <v/>
      </c>
      <c r="P7" t="str">
        <f>IF(E7="","",IF(②選手情報入力!K16="","",②選手情報入力!K16))</f>
        <v/>
      </c>
      <c r="Q7" s="30" t="str">
        <f>IF(E7="","",IF(②選手情報入力!I16="","",1))</f>
        <v/>
      </c>
      <c r="R7" t="str">
        <f>IF(E7="","",IF(②選手情報入力!J16="","",IF(I7=1,VLOOKUP(②選手情報入力!J16,種目情報!$A$4:$C$35,3,FALSE),VLOOKUP(②選手情報入力!J16,種目情報!$E$4:$G$39,3,FALSE))))</f>
        <v/>
      </c>
      <c r="S7" t="str">
        <f>IF(E7="","",IF(②選手情報入力!M16="","",IF(I7=1,VLOOKUP(②選手情報入力!M16,種目情報!$A$4:$B$35,2,FALSE),VLOOKUP(②選手情報入力!M16,種目情報!$E$4:$F$39,2,FALSE))))</f>
        <v/>
      </c>
      <c r="T7" t="str">
        <f>IF(E7="","",IF(②選手情報入力!N16="","",②選手情報入力!N16))</f>
        <v/>
      </c>
      <c r="U7" s="30" t="str">
        <f>IF(E7="","",IF(②選手情報入力!L16="","",1))</f>
        <v/>
      </c>
      <c r="V7" t="str">
        <f>IF(E7="","",IF(②選手情報入力!M16="","",IF(I7=1,VLOOKUP(②選手情報入力!M16,種目情報!$A$4:$C$35,3,FALSE),VLOOKUP(②選手情報入力!M16,種目情報!$E$4:$G$39,3,FALSE))))</f>
        <v/>
      </c>
      <c r="W7" t="str">
        <f>IF(E7="","",IF(②選手情報入力!P16="","",IF(I7=1,VLOOKUP(②選手情報入力!P16,種目情報!$A$4:$B$35,2,FALSE),VLOOKUP(②選手情報入力!P16,種目情報!$E$4:$F$39,2,FALSE))))</f>
        <v/>
      </c>
      <c r="X7" t="str">
        <f>IF(E7="","",IF(②選手情報入力!Q16="","",②選手情報入力!Q16))</f>
        <v/>
      </c>
      <c r="Y7" s="30" t="str">
        <f>IF(E7="","",IF(②選手情報入力!O16="","",1))</f>
        <v/>
      </c>
      <c r="Z7" t="str">
        <f>IF(E7="","",IF(②選手情報入力!P16="","",IF(I7=1,VLOOKUP(②選手情報入力!P16,種目情報!$A$4:$C$35,3,FALSE),VLOOKUP(②選手情報入力!P16,種目情報!$E$4:$G$39,3,FALSE))))</f>
        <v/>
      </c>
      <c r="AA7" t="str">
        <f>IF(E7="","",IF(②選手情報入力!R16="","",IF(I7=1,種目情報!$J$4,種目情報!$J$6)))</f>
        <v/>
      </c>
      <c r="AB7" t="str">
        <f>IF(E7="","",IF(②選手情報入力!R16="","",IF(I7=1,IF(②選手情報入力!$S$6="","",②選手情報入力!$S$6),IF(②選手情報入力!$S$7="","",②選手情報入力!$S$7))))</f>
        <v/>
      </c>
      <c r="AC7" t="str">
        <f>IF(E7="","",IF(②選手情報入力!R16="","",IF(I7=1,IF(②選手情報入力!$R$6="",0,1),IF(②選手情報入力!$R$7="",0,1))))</f>
        <v/>
      </c>
      <c r="AD7" t="str">
        <f>IF(E7="","",IF(②選手情報入力!R16="","",2))</f>
        <v/>
      </c>
      <c r="AE7" t="str">
        <f>IF(E7="","",IF(②選手情報入力!T16="","",IF(I7=1,種目情報!$J$5,種目情報!$J$7)))</f>
        <v/>
      </c>
      <c r="AF7" t="str">
        <f>IF(E7="","",IF(②選手情報入力!T16="","",IF(I7=1,IF(②選手情報入力!$U$6="","",②選手情報入力!$U$6),IF(②選手情報入力!$U$7="","",②選手情報入力!$U$7))))</f>
        <v/>
      </c>
      <c r="AG7" t="str">
        <f>IF(E7="","",IF(②選手情報入力!T16="","",IF(I7=1,IF(②選手情報入力!$T$6="",0,1),IF(②選手情報入力!$T$7="",0,1))))</f>
        <v/>
      </c>
      <c r="AH7" t="str">
        <f>IF(E7="","",IF(②選手情報入力!T16="","",2))</f>
        <v/>
      </c>
    </row>
    <row r="8" spans="1:34">
      <c r="A8" t="str">
        <f>IF(E8="","",Sheet1!A7)</f>
        <v/>
      </c>
      <c r="B8" t="str">
        <f>IF(E8="","",①団体情報入力!$C$4)</f>
        <v/>
      </c>
      <c r="D8" t="str">
        <f>IF(②選手情報入力!B17="","",②選手情報入力!B17)</f>
        <v/>
      </c>
      <c r="E8" t="str">
        <f>IF(②選手情報入力!C17="","",②選手情報入力!C17)</f>
        <v/>
      </c>
      <c r="F8" t="str">
        <f>IF(E8="","",②選手情報入力!D17)</f>
        <v/>
      </c>
      <c r="G8" t="str">
        <f>IF(E8="","",ASC(②選手情報入力!E17))</f>
        <v/>
      </c>
      <c r="H8" t="str">
        <f t="shared" si="0"/>
        <v/>
      </c>
      <c r="I8" t="str">
        <f>IF(E8="","",IF(②選手情報入力!G17="男",1,2))</f>
        <v/>
      </c>
      <c r="J8" t="str">
        <f>IF(E8="","",IF(②選手情報入力!H17="","",②選手情報入力!H17))</f>
        <v/>
      </c>
      <c r="M8" t="str">
        <f t="shared" si="1"/>
        <v/>
      </c>
      <c r="O8" t="str">
        <f>IF(E8="","",IF(②選手情報入力!J17="","",IF(I8=1,VLOOKUP(②選手情報入力!J17,種目情報!$A$4:$B$31,2,FALSE),VLOOKUP(②選手情報入力!J17,種目情報!$E$4:$F$34,2,FALSE))))</f>
        <v/>
      </c>
      <c r="P8" t="str">
        <f>IF(E8="","",IF(②選手情報入力!K17="","",②選手情報入力!K17))</f>
        <v/>
      </c>
      <c r="Q8" s="30" t="str">
        <f>IF(E8="","",IF(②選手情報入力!I17="","",1))</f>
        <v/>
      </c>
      <c r="R8" t="str">
        <f>IF(E8="","",IF(②選手情報入力!J17="","",IF(I8=1,VLOOKUP(②選手情報入力!J17,種目情報!$A$4:$C$35,3,FALSE),VLOOKUP(②選手情報入力!J17,種目情報!$E$4:$G$39,3,FALSE))))</f>
        <v/>
      </c>
      <c r="S8" t="str">
        <f>IF(E8="","",IF(②選手情報入力!M17="","",IF(I8=1,VLOOKUP(②選手情報入力!M17,種目情報!$A$4:$B$35,2,FALSE),VLOOKUP(②選手情報入力!M17,種目情報!$E$4:$F$39,2,FALSE))))</f>
        <v/>
      </c>
      <c r="T8" t="str">
        <f>IF(E8="","",IF(②選手情報入力!N17="","",②選手情報入力!N17))</f>
        <v/>
      </c>
      <c r="U8" s="30" t="str">
        <f>IF(E8="","",IF(②選手情報入力!L17="","",1))</f>
        <v/>
      </c>
      <c r="V8" t="str">
        <f>IF(E8="","",IF(②選手情報入力!M17="","",IF(I8=1,VLOOKUP(②選手情報入力!M17,種目情報!$A$4:$C$35,3,FALSE),VLOOKUP(②選手情報入力!M17,種目情報!$E$4:$G$39,3,FALSE))))</f>
        <v/>
      </c>
      <c r="W8" t="str">
        <f>IF(E8="","",IF(②選手情報入力!P17="","",IF(I8=1,VLOOKUP(②選手情報入力!P17,種目情報!$A$4:$B$35,2,FALSE),VLOOKUP(②選手情報入力!P17,種目情報!$E$4:$F$39,2,FALSE))))</f>
        <v/>
      </c>
      <c r="X8" t="str">
        <f>IF(E8="","",IF(②選手情報入力!Q17="","",②選手情報入力!Q17))</f>
        <v/>
      </c>
      <c r="Y8" s="30" t="str">
        <f>IF(E8="","",IF(②選手情報入力!O17="","",1))</f>
        <v/>
      </c>
      <c r="Z8" t="str">
        <f>IF(E8="","",IF(②選手情報入力!P17="","",IF(I8=1,VLOOKUP(②選手情報入力!P17,種目情報!$A$4:$C$35,3,FALSE),VLOOKUP(②選手情報入力!P17,種目情報!$E$4:$G$39,3,FALSE))))</f>
        <v/>
      </c>
      <c r="AA8" t="str">
        <f>IF(E8="","",IF(②選手情報入力!R17="","",IF(I8=1,種目情報!$J$4,種目情報!$J$6)))</f>
        <v/>
      </c>
      <c r="AB8" t="str">
        <f>IF(E8="","",IF(②選手情報入力!R17="","",IF(I8=1,IF(②選手情報入力!$S$6="","",②選手情報入力!$S$6),IF(②選手情報入力!$S$7="","",②選手情報入力!$S$7))))</f>
        <v/>
      </c>
      <c r="AC8" t="str">
        <f>IF(E8="","",IF(②選手情報入力!R17="","",IF(I8=1,IF(②選手情報入力!$R$6="",0,1),IF(②選手情報入力!$R$7="",0,1))))</f>
        <v/>
      </c>
      <c r="AD8" t="str">
        <f>IF(E8="","",IF(②選手情報入力!R17="","",2))</f>
        <v/>
      </c>
      <c r="AE8" t="str">
        <f>IF(E8="","",IF(②選手情報入力!T17="","",IF(I8=1,種目情報!$J$5,種目情報!$J$7)))</f>
        <v/>
      </c>
      <c r="AF8" t="str">
        <f>IF(E8="","",IF(②選手情報入力!T17="","",IF(I8=1,IF(②選手情報入力!$U$6="","",②選手情報入力!$U$6),IF(②選手情報入力!$U$7="","",②選手情報入力!$U$7))))</f>
        <v/>
      </c>
      <c r="AG8" t="str">
        <f>IF(E8="","",IF(②選手情報入力!T17="","",IF(I8=1,IF(②選手情報入力!$T$6="",0,1),IF(②選手情報入力!$T$7="",0,1))))</f>
        <v/>
      </c>
      <c r="AH8" t="str">
        <f>IF(E8="","",IF(②選手情報入力!T17="","",2))</f>
        <v/>
      </c>
    </row>
    <row r="9" spans="1:34">
      <c r="A9" t="str">
        <f>IF(E9="","",Sheet1!A8)</f>
        <v/>
      </c>
      <c r="B9" t="str">
        <f>IF(E9="","",①団体情報入力!$C$4)</f>
        <v/>
      </c>
      <c r="D9" t="str">
        <f>IF(②選手情報入力!B18="","",②選手情報入力!B18)</f>
        <v/>
      </c>
      <c r="E9" t="str">
        <f>IF(②選手情報入力!C18="","",②選手情報入力!C18)</f>
        <v/>
      </c>
      <c r="F9" t="str">
        <f>IF(E9="","",②選手情報入力!D18)</f>
        <v/>
      </c>
      <c r="G9" t="str">
        <f>IF(E9="","",ASC(②選手情報入力!E18))</f>
        <v/>
      </c>
      <c r="H9" t="str">
        <f t="shared" si="0"/>
        <v/>
      </c>
      <c r="I9" t="str">
        <f>IF(E9="","",IF(②選手情報入力!G18="男",1,2))</f>
        <v/>
      </c>
      <c r="J9" t="str">
        <f>IF(E9="","",IF(②選手情報入力!H18="","",②選手情報入力!H18))</f>
        <v/>
      </c>
      <c r="M9" t="str">
        <f t="shared" si="1"/>
        <v/>
      </c>
      <c r="O9" t="str">
        <f>IF(E9="","",IF(②選手情報入力!J18="","",IF(I9=1,VLOOKUP(②選手情報入力!J18,種目情報!$A$4:$B$31,2,FALSE),VLOOKUP(②選手情報入力!J18,種目情報!$E$4:$F$34,2,FALSE))))</f>
        <v/>
      </c>
      <c r="P9" t="str">
        <f>IF(E9="","",IF(②選手情報入力!K18="","",②選手情報入力!K18))</f>
        <v/>
      </c>
      <c r="Q9" s="30" t="str">
        <f>IF(E9="","",IF(②選手情報入力!I18="","",1))</f>
        <v/>
      </c>
      <c r="R9" t="str">
        <f>IF(E9="","",IF(②選手情報入力!J18="","",IF(I9=1,VLOOKUP(②選手情報入力!J18,種目情報!$A$4:$C$35,3,FALSE),VLOOKUP(②選手情報入力!J18,種目情報!$E$4:$G$39,3,FALSE))))</f>
        <v/>
      </c>
      <c r="S9" t="str">
        <f>IF(E9="","",IF(②選手情報入力!M18="","",IF(I9=1,VLOOKUP(②選手情報入力!M18,種目情報!$A$4:$B$35,2,FALSE),VLOOKUP(②選手情報入力!M18,種目情報!$E$4:$F$39,2,FALSE))))</f>
        <v/>
      </c>
      <c r="T9" t="str">
        <f>IF(E9="","",IF(②選手情報入力!N18="","",②選手情報入力!N18))</f>
        <v/>
      </c>
      <c r="U9" s="30" t="str">
        <f>IF(E9="","",IF(②選手情報入力!L18="","",1))</f>
        <v/>
      </c>
      <c r="V9" t="str">
        <f>IF(E9="","",IF(②選手情報入力!M18="","",IF(I9=1,VLOOKUP(②選手情報入力!M18,種目情報!$A$4:$C$35,3,FALSE),VLOOKUP(②選手情報入力!M18,種目情報!$E$4:$G$39,3,FALSE))))</f>
        <v/>
      </c>
      <c r="W9" t="str">
        <f>IF(E9="","",IF(②選手情報入力!P18="","",IF(I9=1,VLOOKUP(②選手情報入力!P18,種目情報!$A$4:$B$35,2,FALSE),VLOOKUP(②選手情報入力!P18,種目情報!$E$4:$F$39,2,FALSE))))</f>
        <v/>
      </c>
      <c r="X9" t="str">
        <f>IF(E9="","",IF(②選手情報入力!Q18="","",②選手情報入力!Q18))</f>
        <v/>
      </c>
      <c r="Y9" s="30" t="str">
        <f>IF(E9="","",IF(②選手情報入力!O18="","",1))</f>
        <v/>
      </c>
      <c r="Z9" t="str">
        <f>IF(E9="","",IF(②選手情報入力!P18="","",IF(I9=1,VLOOKUP(②選手情報入力!P18,種目情報!$A$4:$C$35,3,FALSE),VLOOKUP(②選手情報入力!P18,種目情報!$E$4:$G$39,3,FALSE))))</f>
        <v/>
      </c>
      <c r="AA9" t="str">
        <f>IF(E9="","",IF(②選手情報入力!R18="","",IF(I9=1,種目情報!$J$4,種目情報!$J$6)))</f>
        <v/>
      </c>
      <c r="AB9" t="str">
        <f>IF(E9="","",IF(②選手情報入力!R18="","",IF(I9=1,IF(②選手情報入力!$S$6="","",②選手情報入力!$S$6),IF(②選手情報入力!$S$7="","",②選手情報入力!$S$7))))</f>
        <v/>
      </c>
      <c r="AC9" t="str">
        <f>IF(E9="","",IF(②選手情報入力!R18="","",IF(I9=1,IF(②選手情報入力!$R$6="",0,1),IF(②選手情報入力!$R$7="",0,1))))</f>
        <v/>
      </c>
      <c r="AD9" t="str">
        <f>IF(E9="","",IF(②選手情報入力!R18="","",2))</f>
        <v/>
      </c>
      <c r="AE9" t="str">
        <f>IF(E9="","",IF(②選手情報入力!T18="","",IF(I9=1,種目情報!$J$5,種目情報!$J$7)))</f>
        <v/>
      </c>
      <c r="AF9" t="str">
        <f>IF(E9="","",IF(②選手情報入力!T18="","",IF(I9=1,IF(②選手情報入力!$U$6="","",②選手情報入力!$U$6),IF(②選手情報入力!$U$7="","",②選手情報入力!$U$7))))</f>
        <v/>
      </c>
      <c r="AG9" t="str">
        <f>IF(E9="","",IF(②選手情報入力!T18="","",IF(I9=1,IF(②選手情報入力!$T$6="",0,1),IF(②選手情報入力!$T$7="",0,1))))</f>
        <v/>
      </c>
      <c r="AH9" t="str">
        <f>IF(E9="","",IF(②選手情報入力!T18="","",2))</f>
        <v/>
      </c>
    </row>
    <row r="10" spans="1:34">
      <c r="A10" t="str">
        <f>IF(E10="","",Sheet1!A9)</f>
        <v/>
      </c>
      <c r="B10" t="str">
        <f>IF(E10="","",①団体情報入力!$C$4)</f>
        <v/>
      </c>
      <c r="D10" t="str">
        <f>IF(②選手情報入力!B19="","",②選手情報入力!B19)</f>
        <v/>
      </c>
      <c r="E10" t="str">
        <f>IF(②選手情報入力!C19="","",②選手情報入力!C19)</f>
        <v/>
      </c>
      <c r="F10" t="str">
        <f>IF(E10="","",②選手情報入力!D19)</f>
        <v/>
      </c>
      <c r="G10" t="str">
        <f>IF(E10="","",ASC(②選手情報入力!E19))</f>
        <v/>
      </c>
      <c r="H10" t="str">
        <f t="shared" si="0"/>
        <v/>
      </c>
      <c r="I10" t="str">
        <f>IF(E10="","",IF(②選手情報入力!G19="男",1,2))</f>
        <v/>
      </c>
      <c r="J10" t="str">
        <f>IF(E10="","",IF(②選手情報入力!H19="","",②選手情報入力!H19))</f>
        <v/>
      </c>
      <c r="M10" t="str">
        <f t="shared" si="1"/>
        <v/>
      </c>
      <c r="O10" t="str">
        <f>IF(E10="","",IF(②選手情報入力!J19="","",IF(I10=1,VLOOKUP(②選手情報入力!J19,種目情報!$A$4:$B$31,2,FALSE),VLOOKUP(②選手情報入力!J19,種目情報!$E$4:$F$34,2,FALSE))))</f>
        <v/>
      </c>
      <c r="P10" t="str">
        <f>IF(E10="","",IF(②選手情報入力!K19="","",②選手情報入力!K19))</f>
        <v/>
      </c>
      <c r="Q10" s="30" t="str">
        <f>IF(E10="","",IF(②選手情報入力!I19="","",1))</f>
        <v/>
      </c>
      <c r="R10" t="str">
        <f>IF(E10="","",IF(②選手情報入力!J19="","",IF(I10=1,VLOOKUP(②選手情報入力!J19,種目情報!$A$4:$C$35,3,FALSE),VLOOKUP(②選手情報入力!J19,種目情報!$E$4:$G$39,3,FALSE))))</f>
        <v/>
      </c>
      <c r="S10" t="str">
        <f>IF(E10="","",IF(②選手情報入力!M19="","",IF(I10=1,VLOOKUP(②選手情報入力!M19,種目情報!$A$4:$B$35,2,FALSE),VLOOKUP(②選手情報入力!M19,種目情報!$E$4:$F$39,2,FALSE))))</f>
        <v/>
      </c>
      <c r="T10" t="str">
        <f>IF(E10="","",IF(②選手情報入力!N19="","",②選手情報入力!N19))</f>
        <v/>
      </c>
      <c r="U10" s="30" t="str">
        <f>IF(E10="","",IF(②選手情報入力!L19="","",1))</f>
        <v/>
      </c>
      <c r="V10" t="str">
        <f>IF(E10="","",IF(②選手情報入力!M19="","",IF(I10=1,VLOOKUP(②選手情報入力!M19,種目情報!$A$4:$C$35,3,FALSE),VLOOKUP(②選手情報入力!M19,種目情報!$E$4:$G$39,3,FALSE))))</f>
        <v/>
      </c>
      <c r="W10" t="str">
        <f>IF(E10="","",IF(②選手情報入力!P19="","",IF(I10=1,VLOOKUP(②選手情報入力!P19,種目情報!$A$4:$B$35,2,FALSE),VLOOKUP(②選手情報入力!P19,種目情報!$E$4:$F$39,2,FALSE))))</f>
        <v/>
      </c>
      <c r="X10" t="str">
        <f>IF(E10="","",IF(②選手情報入力!Q19="","",②選手情報入力!Q19))</f>
        <v/>
      </c>
      <c r="Y10" s="30" t="str">
        <f>IF(E10="","",IF(②選手情報入力!O19="","",1))</f>
        <v/>
      </c>
      <c r="Z10" t="str">
        <f>IF(E10="","",IF(②選手情報入力!P19="","",IF(I10=1,VLOOKUP(②選手情報入力!P19,種目情報!$A$4:$C$35,3,FALSE),VLOOKUP(②選手情報入力!P19,種目情報!$E$4:$G$39,3,FALSE))))</f>
        <v/>
      </c>
      <c r="AA10" t="str">
        <f>IF(E10="","",IF(②選手情報入力!R19="","",IF(I10=1,種目情報!$J$4,種目情報!$J$6)))</f>
        <v/>
      </c>
      <c r="AB10" t="str">
        <f>IF(E10="","",IF(②選手情報入力!R19="","",IF(I10=1,IF(②選手情報入力!$S$6="","",②選手情報入力!$S$6),IF(②選手情報入力!$S$7="","",②選手情報入力!$S$7))))</f>
        <v/>
      </c>
      <c r="AC10" t="str">
        <f>IF(E10="","",IF(②選手情報入力!R19="","",IF(I10=1,IF(②選手情報入力!$R$6="",0,1),IF(②選手情報入力!$R$7="",0,1))))</f>
        <v/>
      </c>
      <c r="AD10" t="str">
        <f>IF(E10="","",IF(②選手情報入力!R19="","",2))</f>
        <v/>
      </c>
      <c r="AE10" t="str">
        <f>IF(E10="","",IF(②選手情報入力!T19="","",IF(I10=1,種目情報!$J$5,種目情報!$J$7)))</f>
        <v/>
      </c>
      <c r="AF10" t="str">
        <f>IF(E10="","",IF(②選手情報入力!T19="","",IF(I10=1,IF(②選手情報入力!$U$6="","",②選手情報入力!$U$6),IF(②選手情報入力!$U$7="","",②選手情報入力!$U$7))))</f>
        <v/>
      </c>
      <c r="AG10" t="str">
        <f>IF(E10="","",IF(②選手情報入力!T19="","",IF(I10=1,IF(②選手情報入力!$T$6="",0,1),IF(②選手情報入力!$T$7="",0,1))))</f>
        <v/>
      </c>
      <c r="AH10" t="str">
        <f>IF(E10="","",IF(②選手情報入力!T19="","",2))</f>
        <v/>
      </c>
    </row>
    <row r="11" spans="1:34">
      <c r="A11" t="str">
        <f>IF(E11="","",Sheet1!A10)</f>
        <v/>
      </c>
      <c r="B11" t="str">
        <f>IF(E11="","",①団体情報入力!$C$4)</f>
        <v/>
      </c>
      <c r="D11" t="str">
        <f>IF(②選手情報入力!B20="","",②選手情報入力!B20)</f>
        <v/>
      </c>
      <c r="E11" t="str">
        <f>IF(②選手情報入力!C20="","",②選手情報入力!C20)</f>
        <v/>
      </c>
      <c r="F11" t="str">
        <f>IF(E11="","",②選手情報入力!D20)</f>
        <v/>
      </c>
      <c r="G11" t="str">
        <f>IF(E11="","",ASC(②選手情報入力!E20))</f>
        <v/>
      </c>
      <c r="H11" t="str">
        <f t="shared" si="0"/>
        <v/>
      </c>
      <c r="I11" t="str">
        <f>IF(E11="","",IF(②選手情報入力!G20="男",1,2))</f>
        <v/>
      </c>
      <c r="J11" t="str">
        <f>IF(E11="","",IF(②選手情報入力!H20="","",②選手情報入力!H20))</f>
        <v/>
      </c>
      <c r="M11" t="str">
        <f t="shared" si="1"/>
        <v/>
      </c>
      <c r="O11" t="str">
        <f>IF(E11="","",IF(②選手情報入力!J20="","",IF(I11=1,VLOOKUP(②選手情報入力!J20,種目情報!$A$4:$B$31,2,FALSE),VLOOKUP(②選手情報入力!J20,種目情報!$E$4:$F$34,2,FALSE))))</f>
        <v/>
      </c>
      <c r="P11" t="str">
        <f>IF(E11="","",IF(②選手情報入力!K20="","",②選手情報入力!K20))</f>
        <v/>
      </c>
      <c r="Q11" s="30" t="str">
        <f>IF(E11="","",IF(②選手情報入力!I20="","",1))</f>
        <v/>
      </c>
      <c r="R11" t="str">
        <f>IF(E11="","",IF(②選手情報入力!J20="","",IF(I11=1,VLOOKUP(②選手情報入力!J20,種目情報!$A$4:$C$35,3,FALSE),VLOOKUP(②選手情報入力!J20,種目情報!$E$4:$G$39,3,FALSE))))</f>
        <v/>
      </c>
      <c r="S11" t="str">
        <f>IF(E11="","",IF(②選手情報入力!M20="","",IF(I11=1,VLOOKUP(②選手情報入力!M20,種目情報!$A$4:$B$35,2,FALSE),VLOOKUP(②選手情報入力!M20,種目情報!$E$4:$F$39,2,FALSE))))</f>
        <v/>
      </c>
      <c r="T11" t="str">
        <f>IF(E11="","",IF(②選手情報入力!N20="","",②選手情報入力!N20))</f>
        <v/>
      </c>
      <c r="U11" s="30" t="str">
        <f>IF(E11="","",IF(②選手情報入力!L20="","",1))</f>
        <v/>
      </c>
      <c r="V11" t="str">
        <f>IF(E11="","",IF(②選手情報入力!M20="","",IF(I11=1,VLOOKUP(②選手情報入力!M20,種目情報!$A$4:$C$35,3,FALSE),VLOOKUP(②選手情報入力!M20,種目情報!$E$4:$G$39,3,FALSE))))</f>
        <v/>
      </c>
      <c r="W11" t="str">
        <f>IF(E11="","",IF(②選手情報入力!P20="","",IF(I11=1,VLOOKUP(②選手情報入力!P20,種目情報!$A$4:$B$35,2,FALSE),VLOOKUP(②選手情報入力!P20,種目情報!$E$4:$F$39,2,FALSE))))</f>
        <v/>
      </c>
      <c r="X11" t="str">
        <f>IF(E11="","",IF(②選手情報入力!Q20="","",②選手情報入力!Q20))</f>
        <v/>
      </c>
      <c r="Y11" s="30" t="str">
        <f>IF(E11="","",IF(②選手情報入力!O20="","",1))</f>
        <v/>
      </c>
      <c r="Z11" t="str">
        <f>IF(E11="","",IF(②選手情報入力!P20="","",IF(I11=1,VLOOKUP(②選手情報入力!P20,種目情報!$A$4:$C$35,3,FALSE),VLOOKUP(②選手情報入力!P20,種目情報!$E$4:$G$39,3,FALSE))))</f>
        <v/>
      </c>
      <c r="AA11" t="str">
        <f>IF(E11="","",IF(②選手情報入力!R20="","",IF(I11=1,種目情報!$J$4,種目情報!$J$6)))</f>
        <v/>
      </c>
      <c r="AB11" t="str">
        <f>IF(E11="","",IF(②選手情報入力!R20="","",IF(I11=1,IF(②選手情報入力!$S$6="","",②選手情報入力!$S$6),IF(②選手情報入力!$S$7="","",②選手情報入力!$S$7))))</f>
        <v/>
      </c>
      <c r="AC11" t="str">
        <f>IF(E11="","",IF(②選手情報入力!R20="","",IF(I11=1,IF(②選手情報入力!$R$6="",0,1),IF(②選手情報入力!$R$7="",0,1))))</f>
        <v/>
      </c>
      <c r="AD11" t="str">
        <f>IF(E11="","",IF(②選手情報入力!R20="","",2))</f>
        <v/>
      </c>
      <c r="AE11" t="str">
        <f>IF(E11="","",IF(②選手情報入力!T20="","",IF(I11=1,種目情報!$J$5,種目情報!$J$7)))</f>
        <v/>
      </c>
      <c r="AF11" t="str">
        <f>IF(E11="","",IF(②選手情報入力!T20="","",IF(I11=1,IF(②選手情報入力!$U$6="","",②選手情報入力!$U$6),IF(②選手情報入力!$U$7="","",②選手情報入力!$U$7))))</f>
        <v/>
      </c>
      <c r="AG11" t="str">
        <f>IF(E11="","",IF(②選手情報入力!T20="","",IF(I11=1,IF(②選手情報入力!$T$6="",0,1),IF(②選手情報入力!$T$7="",0,1))))</f>
        <v/>
      </c>
      <c r="AH11" t="str">
        <f>IF(E11="","",IF(②選手情報入力!T20="","",2))</f>
        <v/>
      </c>
    </row>
    <row r="12" spans="1:34">
      <c r="A12" t="str">
        <f>IF(E12="","",Sheet1!A11)</f>
        <v/>
      </c>
      <c r="B12" t="str">
        <f>IF(E12="","",①団体情報入力!$C$4)</f>
        <v/>
      </c>
      <c r="D12" t="str">
        <f>IF(②選手情報入力!B21="","",②選手情報入力!B21)</f>
        <v/>
      </c>
      <c r="E12" t="str">
        <f>IF(②選手情報入力!C21="","",②選手情報入力!C21)</f>
        <v/>
      </c>
      <c r="F12" t="str">
        <f>IF(E12="","",②選手情報入力!D21)</f>
        <v/>
      </c>
      <c r="G12" t="str">
        <f>IF(E12="","",ASC(②選手情報入力!E21))</f>
        <v/>
      </c>
      <c r="H12" t="str">
        <f t="shared" si="0"/>
        <v/>
      </c>
      <c r="I12" t="str">
        <f>IF(E12="","",IF(②選手情報入力!G21="男",1,2))</f>
        <v/>
      </c>
      <c r="J12" t="str">
        <f>IF(E12="","",IF(②選手情報入力!H21="","",②選手情報入力!H21))</f>
        <v/>
      </c>
      <c r="M12" t="str">
        <f t="shared" si="1"/>
        <v/>
      </c>
      <c r="O12" t="str">
        <f>IF(E12="","",IF(②選手情報入力!J21="","",IF(I12=1,VLOOKUP(②選手情報入力!J21,種目情報!$A$4:$B$31,2,FALSE),VLOOKUP(②選手情報入力!J21,種目情報!$E$4:$F$34,2,FALSE))))</f>
        <v/>
      </c>
      <c r="P12" t="str">
        <f>IF(E12="","",IF(②選手情報入力!K21="","",②選手情報入力!K21))</f>
        <v/>
      </c>
      <c r="Q12" s="30" t="str">
        <f>IF(E12="","",IF(②選手情報入力!I21="","",1))</f>
        <v/>
      </c>
      <c r="R12" t="str">
        <f>IF(E12="","",IF(②選手情報入力!J21="","",IF(I12=1,VLOOKUP(②選手情報入力!J21,種目情報!$A$4:$C$35,3,FALSE),VLOOKUP(②選手情報入力!J21,種目情報!$E$4:$G$39,3,FALSE))))</f>
        <v/>
      </c>
      <c r="S12" t="str">
        <f>IF(E12="","",IF(②選手情報入力!M21="","",IF(I12=1,VLOOKUP(②選手情報入力!M21,種目情報!$A$4:$B$35,2,FALSE),VLOOKUP(②選手情報入力!M21,種目情報!$E$4:$F$39,2,FALSE))))</f>
        <v/>
      </c>
      <c r="T12" t="str">
        <f>IF(E12="","",IF(②選手情報入力!N21="","",②選手情報入力!N21))</f>
        <v/>
      </c>
      <c r="U12" s="30" t="str">
        <f>IF(E12="","",IF(②選手情報入力!L21="","",1))</f>
        <v/>
      </c>
      <c r="V12" t="str">
        <f>IF(E12="","",IF(②選手情報入力!M21="","",IF(I12=1,VLOOKUP(②選手情報入力!M21,種目情報!$A$4:$C$35,3,FALSE),VLOOKUP(②選手情報入力!M21,種目情報!$E$4:$G$39,3,FALSE))))</f>
        <v/>
      </c>
      <c r="W12" t="str">
        <f>IF(E12="","",IF(②選手情報入力!P21="","",IF(I12=1,VLOOKUP(②選手情報入力!P21,種目情報!$A$4:$B$35,2,FALSE),VLOOKUP(②選手情報入力!P21,種目情報!$E$4:$F$39,2,FALSE))))</f>
        <v/>
      </c>
      <c r="X12" t="str">
        <f>IF(E12="","",IF(②選手情報入力!Q21="","",②選手情報入力!Q21))</f>
        <v/>
      </c>
      <c r="Y12" s="30" t="str">
        <f>IF(E12="","",IF(②選手情報入力!O21="","",1))</f>
        <v/>
      </c>
      <c r="Z12" t="str">
        <f>IF(E12="","",IF(②選手情報入力!P21="","",IF(I12=1,VLOOKUP(②選手情報入力!P21,種目情報!$A$4:$C$35,3,FALSE),VLOOKUP(②選手情報入力!P21,種目情報!$E$4:$G$39,3,FALSE))))</f>
        <v/>
      </c>
      <c r="AA12" t="str">
        <f>IF(E12="","",IF(②選手情報入力!R21="","",IF(I12=1,種目情報!$J$4,種目情報!$J$6)))</f>
        <v/>
      </c>
      <c r="AB12" t="str">
        <f>IF(E12="","",IF(②選手情報入力!R21="","",IF(I12=1,IF(②選手情報入力!$S$6="","",②選手情報入力!$S$6),IF(②選手情報入力!$S$7="","",②選手情報入力!$S$7))))</f>
        <v/>
      </c>
      <c r="AC12" t="str">
        <f>IF(E12="","",IF(②選手情報入力!R21="","",IF(I12=1,IF(②選手情報入力!$R$6="",0,1),IF(②選手情報入力!$R$7="",0,1))))</f>
        <v/>
      </c>
      <c r="AD12" t="str">
        <f>IF(E12="","",IF(②選手情報入力!R21="","",2))</f>
        <v/>
      </c>
      <c r="AE12" t="str">
        <f>IF(E12="","",IF(②選手情報入力!T21="","",IF(I12=1,種目情報!$J$5,種目情報!$J$7)))</f>
        <v/>
      </c>
      <c r="AF12" t="str">
        <f>IF(E12="","",IF(②選手情報入力!T21="","",IF(I12=1,IF(②選手情報入力!$U$6="","",②選手情報入力!$U$6),IF(②選手情報入力!$U$7="","",②選手情報入力!$U$7))))</f>
        <v/>
      </c>
      <c r="AG12" t="str">
        <f>IF(E12="","",IF(②選手情報入力!T21="","",IF(I12=1,IF(②選手情報入力!$T$6="",0,1),IF(②選手情報入力!$T$7="",0,1))))</f>
        <v/>
      </c>
      <c r="AH12" t="str">
        <f>IF(E12="","",IF(②選手情報入力!T21="","",2))</f>
        <v/>
      </c>
    </row>
    <row r="13" spans="1:34">
      <c r="A13" t="str">
        <f>IF(E13="","",Sheet1!A12)</f>
        <v/>
      </c>
      <c r="B13" t="str">
        <f>IF(E13="","",①団体情報入力!$C$4)</f>
        <v/>
      </c>
      <c r="D13" t="str">
        <f>IF(②選手情報入力!B22="","",②選手情報入力!B22)</f>
        <v/>
      </c>
      <c r="E13" t="str">
        <f>IF(②選手情報入力!C22="","",②選手情報入力!C22)</f>
        <v/>
      </c>
      <c r="F13" t="str">
        <f>IF(E13="","",②選手情報入力!D22)</f>
        <v/>
      </c>
      <c r="G13" t="str">
        <f>IF(E13="","",ASC(②選手情報入力!E22))</f>
        <v/>
      </c>
      <c r="H13" t="str">
        <f t="shared" si="0"/>
        <v/>
      </c>
      <c r="I13" t="str">
        <f>IF(E13="","",IF(②選手情報入力!G22="男",1,2))</f>
        <v/>
      </c>
      <c r="J13" t="str">
        <f>IF(E13="","",IF(②選手情報入力!H22="","",②選手情報入力!H22))</f>
        <v/>
      </c>
      <c r="M13" t="str">
        <f t="shared" si="1"/>
        <v/>
      </c>
      <c r="O13" t="str">
        <f>IF(E13="","",IF(②選手情報入力!J22="","",IF(I13=1,VLOOKUP(②選手情報入力!J22,種目情報!$A$4:$B$31,2,FALSE),VLOOKUP(②選手情報入力!J22,種目情報!$E$4:$F$34,2,FALSE))))</f>
        <v/>
      </c>
      <c r="P13" t="str">
        <f>IF(E13="","",IF(②選手情報入力!K22="","",②選手情報入力!K22))</f>
        <v/>
      </c>
      <c r="Q13" s="30" t="str">
        <f>IF(E13="","",IF(②選手情報入力!I22="","",1))</f>
        <v/>
      </c>
      <c r="R13" t="str">
        <f>IF(E13="","",IF(②選手情報入力!J22="","",IF(I13=1,VLOOKUP(②選手情報入力!J22,種目情報!$A$4:$C$35,3,FALSE),VLOOKUP(②選手情報入力!J22,種目情報!$E$4:$G$39,3,FALSE))))</f>
        <v/>
      </c>
      <c r="S13" t="str">
        <f>IF(E13="","",IF(②選手情報入力!M22="","",IF(I13=1,VLOOKUP(②選手情報入力!M22,種目情報!$A$4:$B$35,2,FALSE),VLOOKUP(②選手情報入力!M22,種目情報!$E$4:$F$39,2,FALSE))))</f>
        <v/>
      </c>
      <c r="T13" t="str">
        <f>IF(E13="","",IF(②選手情報入力!N22="","",②選手情報入力!N22))</f>
        <v/>
      </c>
      <c r="U13" s="30" t="str">
        <f>IF(E13="","",IF(②選手情報入力!L22="","",1))</f>
        <v/>
      </c>
      <c r="V13" t="str">
        <f>IF(E13="","",IF(②選手情報入力!M22="","",IF(I13=1,VLOOKUP(②選手情報入力!M22,種目情報!$A$4:$C$35,3,FALSE),VLOOKUP(②選手情報入力!M22,種目情報!$E$4:$G$39,3,FALSE))))</f>
        <v/>
      </c>
      <c r="W13" t="str">
        <f>IF(E13="","",IF(②選手情報入力!P22="","",IF(I13=1,VLOOKUP(②選手情報入力!P22,種目情報!$A$4:$B$35,2,FALSE),VLOOKUP(②選手情報入力!P22,種目情報!$E$4:$F$39,2,FALSE))))</f>
        <v/>
      </c>
      <c r="X13" t="str">
        <f>IF(E13="","",IF(②選手情報入力!Q22="","",②選手情報入力!Q22))</f>
        <v/>
      </c>
      <c r="Y13" s="30" t="str">
        <f>IF(E13="","",IF(②選手情報入力!O22="","",1))</f>
        <v/>
      </c>
      <c r="Z13" t="str">
        <f>IF(E13="","",IF(②選手情報入力!P22="","",IF(I13=1,VLOOKUP(②選手情報入力!P22,種目情報!$A$4:$C$35,3,FALSE),VLOOKUP(②選手情報入力!P22,種目情報!$E$4:$G$39,3,FALSE))))</f>
        <v/>
      </c>
      <c r="AA13" t="str">
        <f>IF(E13="","",IF(②選手情報入力!R22="","",IF(I13=1,種目情報!$J$4,種目情報!$J$6)))</f>
        <v/>
      </c>
      <c r="AB13" t="str">
        <f>IF(E13="","",IF(②選手情報入力!R22="","",IF(I13=1,IF(②選手情報入力!$S$6="","",②選手情報入力!$S$6),IF(②選手情報入力!$S$7="","",②選手情報入力!$S$7))))</f>
        <v/>
      </c>
      <c r="AC13" t="str">
        <f>IF(E13="","",IF(②選手情報入力!R22="","",IF(I13=1,IF(②選手情報入力!$R$6="",0,1),IF(②選手情報入力!$R$7="",0,1))))</f>
        <v/>
      </c>
      <c r="AD13" t="str">
        <f>IF(E13="","",IF(②選手情報入力!R22="","",2))</f>
        <v/>
      </c>
      <c r="AE13" t="str">
        <f>IF(E13="","",IF(②選手情報入力!T22="","",IF(I13=1,種目情報!$J$5,種目情報!$J$7)))</f>
        <v/>
      </c>
      <c r="AF13" t="str">
        <f>IF(E13="","",IF(②選手情報入力!T22="","",IF(I13=1,IF(②選手情報入力!$U$6="","",②選手情報入力!$U$6),IF(②選手情報入力!$U$7="","",②選手情報入力!$U$7))))</f>
        <v/>
      </c>
      <c r="AG13" t="str">
        <f>IF(E13="","",IF(②選手情報入力!T22="","",IF(I13=1,IF(②選手情報入力!$T$6="",0,1),IF(②選手情報入力!$T$7="",0,1))))</f>
        <v/>
      </c>
      <c r="AH13" t="str">
        <f>IF(E13="","",IF(②選手情報入力!T22="","",2))</f>
        <v/>
      </c>
    </row>
    <row r="14" spans="1:34">
      <c r="A14" t="str">
        <f>IF(E14="","",Sheet1!A13)</f>
        <v/>
      </c>
      <c r="B14" t="str">
        <f>IF(E14="","",①団体情報入力!$C$4)</f>
        <v/>
      </c>
      <c r="D14" t="str">
        <f>IF(②選手情報入力!B23="","",②選手情報入力!B23)</f>
        <v/>
      </c>
      <c r="E14" t="str">
        <f>IF(②選手情報入力!C23="","",②選手情報入力!C23)</f>
        <v/>
      </c>
      <c r="F14" t="str">
        <f>IF(E14="","",②選手情報入力!D23)</f>
        <v/>
      </c>
      <c r="G14" t="str">
        <f>IF(E14="","",ASC(②選手情報入力!E23))</f>
        <v/>
      </c>
      <c r="H14" t="str">
        <f t="shared" si="0"/>
        <v/>
      </c>
      <c r="I14" t="str">
        <f>IF(E14="","",IF(②選手情報入力!G23="男",1,2))</f>
        <v/>
      </c>
      <c r="J14" t="str">
        <f>IF(E14="","",IF(②選手情報入力!H23="","",②選手情報入力!H23))</f>
        <v/>
      </c>
      <c r="M14" t="str">
        <f t="shared" si="1"/>
        <v/>
      </c>
      <c r="O14" t="str">
        <f>IF(E14="","",IF(②選手情報入力!J23="","",IF(I14=1,VLOOKUP(②選手情報入力!J23,種目情報!$A$4:$B$31,2,FALSE),VLOOKUP(②選手情報入力!J23,種目情報!$E$4:$F$34,2,FALSE))))</f>
        <v/>
      </c>
      <c r="P14" t="str">
        <f>IF(E14="","",IF(②選手情報入力!K23="","",②選手情報入力!K23))</f>
        <v/>
      </c>
      <c r="Q14" s="30" t="str">
        <f>IF(E14="","",IF(②選手情報入力!I23="","",1))</f>
        <v/>
      </c>
      <c r="R14" t="str">
        <f>IF(E14="","",IF(②選手情報入力!J23="","",IF(I14=1,VLOOKUP(②選手情報入力!J23,種目情報!$A$4:$C$35,3,FALSE),VLOOKUP(②選手情報入力!J23,種目情報!$E$4:$G$39,3,FALSE))))</f>
        <v/>
      </c>
      <c r="S14" t="str">
        <f>IF(E14="","",IF(②選手情報入力!M23="","",IF(I14=1,VLOOKUP(②選手情報入力!M23,種目情報!$A$4:$B$35,2,FALSE),VLOOKUP(②選手情報入力!M23,種目情報!$E$4:$F$39,2,FALSE))))</f>
        <v/>
      </c>
      <c r="T14" t="str">
        <f>IF(E14="","",IF(②選手情報入力!N23="","",②選手情報入力!N23))</f>
        <v/>
      </c>
      <c r="U14" s="30" t="str">
        <f>IF(E14="","",IF(②選手情報入力!L23="","",1))</f>
        <v/>
      </c>
      <c r="V14" t="str">
        <f>IF(E14="","",IF(②選手情報入力!M23="","",IF(I14=1,VLOOKUP(②選手情報入力!M23,種目情報!$A$4:$C$35,3,FALSE),VLOOKUP(②選手情報入力!M23,種目情報!$E$4:$G$39,3,FALSE))))</f>
        <v/>
      </c>
      <c r="W14" t="str">
        <f>IF(E14="","",IF(②選手情報入力!P23="","",IF(I14=1,VLOOKUP(②選手情報入力!P23,種目情報!$A$4:$B$35,2,FALSE),VLOOKUP(②選手情報入力!P23,種目情報!$E$4:$F$39,2,FALSE))))</f>
        <v/>
      </c>
      <c r="X14" t="str">
        <f>IF(E14="","",IF(②選手情報入力!Q23="","",②選手情報入力!Q23))</f>
        <v/>
      </c>
      <c r="Y14" s="30" t="str">
        <f>IF(E14="","",IF(②選手情報入力!O23="","",1))</f>
        <v/>
      </c>
      <c r="Z14" t="str">
        <f>IF(E14="","",IF(②選手情報入力!P23="","",IF(I14=1,VLOOKUP(②選手情報入力!P23,種目情報!$A$4:$C$35,3,FALSE),VLOOKUP(②選手情報入力!P23,種目情報!$E$4:$G$39,3,FALSE))))</f>
        <v/>
      </c>
      <c r="AA14" t="str">
        <f>IF(E14="","",IF(②選手情報入力!R23="","",IF(I14=1,種目情報!$J$4,種目情報!$J$6)))</f>
        <v/>
      </c>
      <c r="AB14" t="str">
        <f>IF(E14="","",IF(②選手情報入力!R23="","",IF(I14=1,IF(②選手情報入力!$S$6="","",②選手情報入力!$S$6),IF(②選手情報入力!$S$7="","",②選手情報入力!$S$7))))</f>
        <v/>
      </c>
      <c r="AC14" t="str">
        <f>IF(E14="","",IF(②選手情報入力!R23="","",IF(I14=1,IF(②選手情報入力!$R$6="",0,1),IF(②選手情報入力!$R$7="",0,1))))</f>
        <v/>
      </c>
      <c r="AD14" t="str">
        <f>IF(E14="","",IF(②選手情報入力!R23="","",2))</f>
        <v/>
      </c>
      <c r="AE14" t="str">
        <f>IF(E14="","",IF(②選手情報入力!T23="","",IF(I14=1,種目情報!$J$5,種目情報!$J$7)))</f>
        <v/>
      </c>
      <c r="AF14" t="str">
        <f>IF(E14="","",IF(②選手情報入力!T23="","",IF(I14=1,IF(②選手情報入力!$U$6="","",②選手情報入力!$U$6),IF(②選手情報入力!$U$7="","",②選手情報入力!$U$7))))</f>
        <v/>
      </c>
      <c r="AG14" t="str">
        <f>IF(E14="","",IF(②選手情報入力!T23="","",IF(I14=1,IF(②選手情報入力!$T$6="",0,1),IF(②選手情報入力!$T$7="",0,1))))</f>
        <v/>
      </c>
      <c r="AH14" t="str">
        <f>IF(E14="","",IF(②選手情報入力!T23="","",2))</f>
        <v/>
      </c>
    </row>
    <row r="15" spans="1:34">
      <c r="A15" t="str">
        <f>IF(E15="","",Sheet1!A14)</f>
        <v/>
      </c>
      <c r="B15" t="str">
        <f>IF(E15="","",①団体情報入力!$C$4)</f>
        <v/>
      </c>
      <c r="D15" t="str">
        <f>IF(②選手情報入力!B24="","",②選手情報入力!B24)</f>
        <v/>
      </c>
      <c r="E15" t="str">
        <f>IF(②選手情報入力!C24="","",②選手情報入力!C24)</f>
        <v/>
      </c>
      <c r="F15" t="str">
        <f>IF(E15="","",②選手情報入力!D24)</f>
        <v/>
      </c>
      <c r="G15" t="str">
        <f>IF(E15="","",ASC(②選手情報入力!E24))</f>
        <v/>
      </c>
      <c r="H15" t="str">
        <f t="shared" si="0"/>
        <v/>
      </c>
      <c r="I15" t="str">
        <f>IF(E15="","",IF(②選手情報入力!G24="男",1,2))</f>
        <v/>
      </c>
      <c r="J15" t="str">
        <f>IF(E15="","",IF(②選手情報入力!H24="","",②選手情報入力!H24))</f>
        <v/>
      </c>
      <c r="M15" t="str">
        <f t="shared" si="1"/>
        <v/>
      </c>
      <c r="O15" t="str">
        <f>IF(E15="","",IF(②選手情報入力!J24="","",IF(I15=1,VLOOKUP(②選手情報入力!J24,種目情報!$A$4:$B$31,2,FALSE),VLOOKUP(②選手情報入力!J24,種目情報!$E$4:$F$34,2,FALSE))))</f>
        <v/>
      </c>
      <c r="P15" t="str">
        <f>IF(E15="","",IF(②選手情報入力!K24="","",②選手情報入力!K24))</f>
        <v/>
      </c>
      <c r="Q15" s="30" t="str">
        <f>IF(E15="","",IF(②選手情報入力!I24="","",1))</f>
        <v/>
      </c>
      <c r="R15" t="str">
        <f>IF(E15="","",IF(②選手情報入力!J24="","",IF(I15=1,VLOOKUP(②選手情報入力!J24,種目情報!$A$4:$C$35,3,FALSE),VLOOKUP(②選手情報入力!J24,種目情報!$E$4:$G$39,3,FALSE))))</f>
        <v/>
      </c>
      <c r="S15" t="str">
        <f>IF(E15="","",IF(②選手情報入力!M24="","",IF(I15=1,VLOOKUP(②選手情報入力!M24,種目情報!$A$4:$B$35,2,FALSE),VLOOKUP(②選手情報入力!M24,種目情報!$E$4:$F$39,2,FALSE))))</f>
        <v/>
      </c>
      <c r="T15" t="str">
        <f>IF(E15="","",IF(②選手情報入力!N24="","",②選手情報入力!N24))</f>
        <v/>
      </c>
      <c r="U15" s="30" t="str">
        <f>IF(E15="","",IF(②選手情報入力!L24="","",1))</f>
        <v/>
      </c>
      <c r="V15" t="str">
        <f>IF(E15="","",IF(②選手情報入力!M24="","",IF(I15=1,VLOOKUP(②選手情報入力!M24,種目情報!$A$4:$C$35,3,FALSE),VLOOKUP(②選手情報入力!M24,種目情報!$E$4:$G$39,3,FALSE))))</f>
        <v/>
      </c>
      <c r="W15" t="str">
        <f>IF(E15="","",IF(②選手情報入力!P24="","",IF(I15=1,VLOOKUP(②選手情報入力!P24,種目情報!$A$4:$B$35,2,FALSE),VLOOKUP(②選手情報入力!P24,種目情報!$E$4:$F$39,2,FALSE))))</f>
        <v/>
      </c>
      <c r="X15" t="str">
        <f>IF(E15="","",IF(②選手情報入力!Q24="","",②選手情報入力!Q24))</f>
        <v/>
      </c>
      <c r="Y15" s="30" t="str">
        <f>IF(E15="","",IF(②選手情報入力!O24="","",1))</f>
        <v/>
      </c>
      <c r="Z15" t="str">
        <f>IF(E15="","",IF(②選手情報入力!P24="","",IF(I15=1,VLOOKUP(②選手情報入力!P24,種目情報!$A$4:$C$35,3,FALSE),VLOOKUP(②選手情報入力!P24,種目情報!$E$4:$G$39,3,FALSE))))</f>
        <v/>
      </c>
      <c r="AA15" t="str">
        <f>IF(E15="","",IF(②選手情報入力!R24="","",IF(I15=1,種目情報!$J$4,種目情報!$J$6)))</f>
        <v/>
      </c>
      <c r="AB15" t="str">
        <f>IF(E15="","",IF(②選手情報入力!R24="","",IF(I15=1,IF(②選手情報入力!$S$6="","",②選手情報入力!$S$6),IF(②選手情報入力!$S$7="","",②選手情報入力!$S$7))))</f>
        <v/>
      </c>
      <c r="AC15" t="str">
        <f>IF(E15="","",IF(②選手情報入力!R24="","",IF(I15=1,IF(②選手情報入力!$R$6="",0,1),IF(②選手情報入力!$R$7="",0,1))))</f>
        <v/>
      </c>
      <c r="AD15" t="str">
        <f>IF(E15="","",IF(②選手情報入力!R24="","",2))</f>
        <v/>
      </c>
      <c r="AE15" t="str">
        <f>IF(E15="","",IF(②選手情報入力!T24="","",IF(I15=1,種目情報!$J$5,種目情報!$J$7)))</f>
        <v/>
      </c>
      <c r="AF15" t="str">
        <f>IF(E15="","",IF(②選手情報入力!T24="","",IF(I15=1,IF(②選手情報入力!$U$6="","",②選手情報入力!$U$6),IF(②選手情報入力!$U$7="","",②選手情報入力!$U$7))))</f>
        <v/>
      </c>
      <c r="AG15" t="str">
        <f>IF(E15="","",IF(②選手情報入力!T24="","",IF(I15=1,IF(②選手情報入力!$T$6="",0,1),IF(②選手情報入力!$T$7="",0,1))))</f>
        <v/>
      </c>
      <c r="AH15" t="str">
        <f>IF(E15="","",IF(②選手情報入力!T24="","",2))</f>
        <v/>
      </c>
    </row>
    <row r="16" spans="1:34">
      <c r="A16" t="str">
        <f>IF(E16="","",Sheet1!A15)</f>
        <v/>
      </c>
      <c r="B16" t="str">
        <f>IF(E16="","",①団体情報入力!$C$4)</f>
        <v/>
      </c>
      <c r="D16" t="str">
        <f>IF(②選手情報入力!B25="","",②選手情報入力!B25)</f>
        <v/>
      </c>
      <c r="E16" t="str">
        <f>IF(②選手情報入力!C25="","",②選手情報入力!C25)</f>
        <v/>
      </c>
      <c r="F16" t="str">
        <f>IF(E16="","",②選手情報入力!D25)</f>
        <v/>
      </c>
      <c r="G16" t="str">
        <f>IF(E16="","",ASC(②選手情報入力!E25))</f>
        <v/>
      </c>
      <c r="H16" t="str">
        <f t="shared" si="0"/>
        <v/>
      </c>
      <c r="I16" t="str">
        <f>IF(E16="","",IF(②選手情報入力!G25="男",1,2))</f>
        <v/>
      </c>
      <c r="J16" t="str">
        <f>IF(E16="","",IF(②選手情報入力!H25="","",②選手情報入力!H25))</f>
        <v/>
      </c>
      <c r="M16" t="str">
        <f t="shared" si="1"/>
        <v/>
      </c>
      <c r="O16" t="str">
        <f>IF(E16="","",IF(②選手情報入力!J25="","",IF(I16=1,VLOOKUP(②選手情報入力!J25,種目情報!$A$4:$B$31,2,FALSE),VLOOKUP(②選手情報入力!J25,種目情報!$E$4:$F$34,2,FALSE))))</f>
        <v/>
      </c>
      <c r="P16" t="str">
        <f>IF(E16="","",IF(②選手情報入力!K25="","",②選手情報入力!K25))</f>
        <v/>
      </c>
      <c r="Q16" s="30" t="str">
        <f>IF(E16="","",IF(②選手情報入力!I25="","",1))</f>
        <v/>
      </c>
      <c r="R16" t="str">
        <f>IF(E16="","",IF(②選手情報入力!J25="","",IF(I16=1,VLOOKUP(②選手情報入力!J25,種目情報!$A$4:$C$35,3,FALSE),VLOOKUP(②選手情報入力!J25,種目情報!$E$4:$G$39,3,FALSE))))</f>
        <v/>
      </c>
      <c r="S16" t="str">
        <f>IF(E16="","",IF(②選手情報入力!M25="","",IF(I16=1,VLOOKUP(②選手情報入力!M25,種目情報!$A$4:$B$35,2,FALSE),VLOOKUP(②選手情報入力!M25,種目情報!$E$4:$F$39,2,FALSE))))</f>
        <v/>
      </c>
      <c r="T16" t="str">
        <f>IF(E16="","",IF(②選手情報入力!N25="","",②選手情報入力!N25))</f>
        <v/>
      </c>
      <c r="U16" s="30" t="str">
        <f>IF(E16="","",IF(②選手情報入力!L25="","",1))</f>
        <v/>
      </c>
      <c r="V16" t="str">
        <f>IF(E16="","",IF(②選手情報入力!M25="","",IF(I16=1,VLOOKUP(②選手情報入力!M25,種目情報!$A$4:$C$35,3,FALSE),VLOOKUP(②選手情報入力!M25,種目情報!$E$4:$G$39,3,FALSE))))</f>
        <v/>
      </c>
      <c r="W16" t="str">
        <f>IF(E16="","",IF(②選手情報入力!P25="","",IF(I16=1,VLOOKUP(②選手情報入力!P25,種目情報!$A$4:$B$35,2,FALSE),VLOOKUP(②選手情報入力!P25,種目情報!$E$4:$F$39,2,FALSE))))</f>
        <v/>
      </c>
      <c r="X16" t="str">
        <f>IF(E16="","",IF(②選手情報入力!Q25="","",②選手情報入力!Q25))</f>
        <v/>
      </c>
      <c r="Y16" s="30" t="str">
        <f>IF(E16="","",IF(②選手情報入力!O25="","",1))</f>
        <v/>
      </c>
      <c r="Z16" t="str">
        <f>IF(E16="","",IF(②選手情報入力!P25="","",IF(I16=1,VLOOKUP(②選手情報入力!P25,種目情報!$A$4:$C$35,3,FALSE),VLOOKUP(②選手情報入力!P25,種目情報!$E$4:$G$39,3,FALSE))))</f>
        <v/>
      </c>
      <c r="AA16" t="str">
        <f>IF(E16="","",IF(②選手情報入力!R25="","",IF(I16=1,種目情報!$J$4,種目情報!$J$6)))</f>
        <v/>
      </c>
      <c r="AB16" t="str">
        <f>IF(E16="","",IF(②選手情報入力!R25="","",IF(I16=1,IF(②選手情報入力!$S$6="","",②選手情報入力!$S$6),IF(②選手情報入力!$S$7="","",②選手情報入力!$S$7))))</f>
        <v/>
      </c>
      <c r="AC16" t="str">
        <f>IF(E16="","",IF(②選手情報入力!R25="","",IF(I16=1,IF(②選手情報入力!$R$6="",0,1),IF(②選手情報入力!$R$7="",0,1))))</f>
        <v/>
      </c>
      <c r="AD16" t="str">
        <f>IF(E16="","",IF(②選手情報入力!R25="","",2))</f>
        <v/>
      </c>
      <c r="AE16" t="str">
        <f>IF(E16="","",IF(②選手情報入力!T25="","",IF(I16=1,種目情報!$J$5,種目情報!$J$7)))</f>
        <v/>
      </c>
      <c r="AF16" t="str">
        <f>IF(E16="","",IF(②選手情報入力!T25="","",IF(I16=1,IF(②選手情報入力!$U$6="","",②選手情報入力!$U$6),IF(②選手情報入力!$U$7="","",②選手情報入力!$U$7))))</f>
        <v/>
      </c>
      <c r="AG16" t="str">
        <f>IF(E16="","",IF(②選手情報入力!T25="","",IF(I16=1,IF(②選手情報入力!$T$6="",0,1),IF(②選手情報入力!$T$7="",0,1))))</f>
        <v/>
      </c>
      <c r="AH16" t="str">
        <f>IF(E16="","",IF(②選手情報入力!T25="","",2))</f>
        <v/>
      </c>
    </row>
    <row r="17" spans="1:34">
      <c r="A17" t="str">
        <f>IF(E17="","",Sheet1!A16)</f>
        <v/>
      </c>
      <c r="B17" t="str">
        <f>IF(E17="","",①団体情報入力!$C$4)</f>
        <v/>
      </c>
      <c r="D17" t="str">
        <f>IF(②選手情報入力!B26="","",②選手情報入力!B26)</f>
        <v/>
      </c>
      <c r="E17" t="str">
        <f>IF(②選手情報入力!C26="","",②選手情報入力!C26)</f>
        <v/>
      </c>
      <c r="F17" t="str">
        <f>IF(E17="","",②選手情報入力!D26)</f>
        <v/>
      </c>
      <c r="G17" t="str">
        <f>IF(E17="","",ASC(②選手情報入力!E26))</f>
        <v/>
      </c>
      <c r="H17" t="str">
        <f t="shared" si="0"/>
        <v/>
      </c>
      <c r="I17" t="str">
        <f>IF(E17="","",IF(②選手情報入力!G26="男",1,2))</f>
        <v/>
      </c>
      <c r="J17" t="str">
        <f>IF(E17="","",IF(②選手情報入力!H26="","",②選手情報入力!H26))</f>
        <v/>
      </c>
      <c r="M17" t="str">
        <f t="shared" si="1"/>
        <v/>
      </c>
      <c r="O17" t="str">
        <f>IF(E17="","",IF(②選手情報入力!J26="","",IF(I17=1,VLOOKUP(②選手情報入力!J26,種目情報!$A$4:$B$31,2,FALSE),VLOOKUP(②選手情報入力!J26,種目情報!$E$4:$F$34,2,FALSE))))</f>
        <v/>
      </c>
      <c r="P17" t="str">
        <f>IF(E17="","",IF(②選手情報入力!K26="","",②選手情報入力!K26))</f>
        <v/>
      </c>
      <c r="Q17" s="30" t="str">
        <f>IF(E17="","",IF(②選手情報入力!I26="","",1))</f>
        <v/>
      </c>
      <c r="R17" t="str">
        <f>IF(E17="","",IF(②選手情報入力!J26="","",IF(I17=1,VLOOKUP(②選手情報入力!J26,種目情報!$A$4:$C$35,3,FALSE),VLOOKUP(②選手情報入力!J26,種目情報!$E$4:$G$39,3,FALSE))))</f>
        <v/>
      </c>
      <c r="S17" t="str">
        <f>IF(E17="","",IF(②選手情報入力!M26="","",IF(I17=1,VLOOKUP(②選手情報入力!M26,種目情報!$A$4:$B$35,2,FALSE),VLOOKUP(②選手情報入力!M26,種目情報!$E$4:$F$39,2,FALSE))))</f>
        <v/>
      </c>
      <c r="T17" t="str">
        <f>IF(E17="","",IF(②選手情報入力!N26="","",②選手情報入力!N26))</f>
        <v/>
      </c>
      <c r="U17" s="30" t="str">
        <f>IF(E17="","",IF(②選手情報入力!L26="","",1))</f>
        <v/>
      </c>
      <c r="V17" t="str">
        <f>IF(E17="","",IF(②選手情報入力!M26="","",IF(I17=1,VLOOKUP(②選手情報入力!M26,種目情報!$A$4:$C$35,3,FALSE),VLOOKUP(②選手情報入力!M26,種目情報!$E$4:$G$39,3,FALSE))))</f>
        <v/>
      </c>
      <c r="W17" t="str">
        <f>IF(E17="","",IF(②選手情報入力!P26="","",IF(I17=1,VLOOKUP(②選手情報入力!P26,種目情報!$A$4:$B$35,2,FALSE),VLOOKUP(②選手情報入力!P26,種目情報!$E$4:$F$39,2,FALSE))))</f>
        <v/>
      </c>
      <c r="X17" t="str">
        <f>IF(E17="","",IF(②選手情報入力!Q26="","",②選手情報入力!Q26))</f>
        <v/>
      </c>
      <c r="Y17" s="30" t="str">
        <f>IF(E17="","",IF(②選手情報入力!O26="","",1))</f>
        <v/>
      </c>
      <c r="Z17" t="str">
        <f>IF(E17="","",IF(②選手情報入力!P26="","",IF(I17=1,VLOOKUP(②選手情報入力!P26,種目情報!$A$4:$C$35,3,FALSE),VLOOKUP(②選手情報入力!P26,種目情報!$E$4:$G$39,3,FALSE))))</f>
        <v/>
      </c>
      <c r="AA17" t="str">
        <f>IF(E17="","",IF(②選手情報入力!R26="","",IF(I17=1,種目情報!$J$4,種目情報!$J$6)))</f>
        <v/>
      </c>
      <c r="AB17" t="str">
        <f>IF(E17="","",IF(②選手情報入力!R26="","",IF(I17=1,IF(②選手情報入力!$S$6="","",②選手情報入力!$S$6),IF(②選手情報入力!$S$7="","",②選手情報入力!$S$7))))</f>
        <v/>
      </c>
      <c r="AC17" t="str">
        <f>IF(E17="","",IF(②選手情報入力!R26="","",IF(I17=1,IF(②選手情報入力!$R$6="",0,1),IF(②選手情報入力!$R$7="",0,1))))</f>
        <v/>
      </c>
      <c r="AD17" t="str">
        <f>IF(E17="","",IF(②選手情報入力!R26="","",2))</f>
        <v/>
      </c>
      <c r="AE17" t="str">
        <f>IF(E17="","",IF(②選手情報入力!T26="","",IF(I17=1,種目情報!$J$5,種目情報!$J$7)))</f>
        <v/>
      </c>
      <c r="AF17" t="str">
        <f>IF(E17="","",IF(②選手情報入力!T26="","",IF(I17=1,IF(②選手情報入力!$U$6="","",②選手情報入力!$U$6),IF(②選手情報入力!$U$7="","",②選手情報入力!$U$7))))</f>
        <v/>
      </c>
      <c r="AG17" t="str">
        <f>IF(E17="","",IF(②選手情報入力!T26="","",IF(I17=1,IF(②選手情報入力!$T$6="",0,1),IF(②選手情報入力!$T$7="",0,1))))</f>
        <v/>
      </c>
      <c r="AH17" t="str">
        <f>IF(E17="","",IF(②選手情報入力!T26="","",2))</f>
        <v/>
      </c>
    </row>
    <row r="18" spans="1:34">
      <c r="A18" t="str">
        <f>IF(E18="","",Sheet1!A17)</f>
        <v/>
      </c>
      <c r="B18" t="str">
        <f>IF(E18="","",①団体情報入力!$C$4)</f>
        <v/>
      </c>
      <c r="D18" t="str">
        <f>IF(②選手情報入力!B27="","",②選手情報入力!B27)</f>
        <v/>
      </c>
      <c r="E18" t="str">
        <f>IF(②選手情報入力!C27="","",②選手情報入力!C27)</f>
        <v/>
      </c>
      <c r="F18" t="str">
        <f>IF(E18="","",②選手情報入力!D27)</f>
        <v/>
      </c>
      <c r="G18" t="str">
        <f>IF(E18="","",ASC(②選手情報入力!E27))</f>
        <v/>
      </c>
      <c r="H18" t="str">
        <f t="shared" si="0"/>
        <v/>
      </c>
      <c r="I18" t="str">
        <f>IF(E18="","",IF(②選手情報入力!G27="男",1,2))</f>
        <v/>
      </c>
      <c r="J18" t="str">
        <f>IF(E18="","",IF(②選手情報入力!H27="","",②選手情報入力!H27))</f>
        <v/>
      </c>
      <c r="M18" t="str">
        <f t="shared" si="1"/>
        <v/>
      </c>
      <c r="O18" t="str">
        <f>IF(E18="","",IF(②選手情報入力!J27="","",IF(I18=1,VLOOKUP(②選手情報入力!J27,種目情報!$A$4:$B$31,2,FALSE),VLOOKUP(②選手情報入力!J27,種目情報!$E$4:$F$34,2,FALSE))))</f>
        <v/>
      </c>
      <c r="P18" t="str">
        <f>IF(E18="","",IF(②選手情報入力!K27="","",②選手情報入力!K27))</f>
        <v/>
      </c>
      <c r="Q18" s="30" t="str">
        <f>IF(E18="","",IF(②選手情報入力!I27="","",1))</f>
        <v/>
      </c>
      <c r="R18" t="str">
        <f>IF(E18="","",IF(②選手情報入力!J27="","",IF(I18=1,VLOOKUP(②選手情報入力!J27,種目情報!$A$4:$C$35,3,FALSE),VLOOKUP(②選手情報入力!J27,種目情報!$E$4:$G$39,3,FALSE))))</f>
        <v/>
      </c>
      <c r="S18" t="str">
        <f>IF(E18="","",IF(②選手情報入力!M27="","",IF(I18=1,VLOOKUP(②選手情報入力!M27,種目情報!$A$4:$B$35,2,FALSE),VLOOKUP(②選手情報入力!M27,種目情報!$E$4:$F$39,2,FALSE))))</f>
        <v/>
      </c>
      <c r="T18" t="str">
        <f>IF(E18="","",IF(②選手情報入力!N27="","",②選手情報入力!N27))</f>
        <v/>
      </c>
      <c r="U18" s="30" t="str">
        <f>IF(E18="","",IF(②選手情報入力!L27="","",1))</f>
        <v/>
      </c>
      <c r="V18" t="str">
        <f>IF(E18="","",IF(②選手情報入力!M27="","",IF(I18=1,VLOOKUP(②選手情報入力!M27,種目情報!$A$4:$C$35,3,FALSE),VLOOKUP(②選手情報入力!M27,種目情報!$E$4:$G$39,3,FALSE))))</f>
        <v/>
      </c>
      <c r="W18" t="str">
        <f>IF(E18="","",IF(②選手情報入力!P27="","",IF(I18=1,VLOOKUP(②選手情報入力!P27,種目情報!$A$4:$B$35,2,FALSE),VLOOKUP(②選手情報入力!P27,種目情報!$E$4:$F$39,2,FALSE))))</f>
        <v/>
      </c>
      <c r="X18" t="str">
        <f>IF(E18="","",IF(②選手情報入力!Q27="","",②選手情報入力!Q27))</f>
        <v/>
      </c>
      <c r="Y18" s="30" t="str">
        <f>IF(E18="","",IF(②選手情報入力!O27="","",1))</f>
        <v/>
      </c>
      <c r="Z18" t="str">
        <f>IF(E18="","",IF(②選手情報入力!P27="","",IF(I18=1,VLOOKUP(②選手情報入力!P27,種目情報!$A$4:$C$35,3,FALSE),VLOOKUP(②選手情報入力!P27,種目情報!$E$4:$G$39,3,FALSE))))</f>
        <v/>
      </c>
      <c r="AA18" t="str">
        <f>IF(E18="","",IF(②選手情報入力!R27="","",IF(I18=1,種目情報!$J$4,種目情報!$J$6)))</f>
        <v/>
      </c>
      <c r="AB18" t="str">
        <f>IF(E18="","",IF(②選手情報入力!R27="","",IF(I18=1,IF(②選手情報入力!$S$6="","",②選手情報入力!$S$6),IF(②選手情報入力!$S$7="","",②選手情報入力!$S$7))))</f>
        <v/>
      </c>
      <c r="AC18" t="str">
        <f>IF(E18="","",IF(②選手情報入力!R27="","",IF(I18=1,IF(②選手情報入力!$R$6="",0,1),IF(②選手情報入力!$R$7="",0,1))))</f>
        <v/>
      </c>
      <c r="AD18" t="str">
        <f>IF(E18="","",IF(②選手情報入力!R27="","",2))</f>
        <v/>
      </c>
      <c r="AE18" t="str">
        <f>IF(E18="","",IF(②選手情報入力!T27="","",IF(I18=1,種目情報!$J$5,種目情報!$J$7)))</f>
        <v/>
      </c>
      <c r="AF18" t="str">
        <f>IF(E18="","",IF(②選手情報入力!T27="","",IF(I18=1,IF(②選手情報入力!$U$6="","",②選手情報入力!$U$6),IF(②選手情報入力!$U$7="","",②選手情報入力!$U$7))))</f>
        <v/>
      </c>
      <c r="AG18" t="str">
        <f>IF(E18="","",IF(②選手情報入力!T27="","",IF(I18=1,IF(②選手情報入力!$T$6="",0,1),IF(②選手情報入力!$T$7="",0,1))))</f>
        <v/>
      </c>
      <c r="AH18" t="str">
        <f>IF(E18="","",IF(②選手情報入力!T27="","",2))</f>
        <v/>
      </c>
    </row>
    <row r="19" spans="1:34">
      <c r="A19" t="str">
        <f>IF(E19="","",Sheet1!A18)</f>
        <v/>
      </c>
      <c r="B19" t="str">
        <f>IF(E19="","",①団体情報入力!$C$4)</f>
        <v/>
      </c>
      <c r="D19" t="str">
        <f>IF(②選手情報入力!B28="","",②選手情報入力!B28)</f>
        <v/>
      </c>
      <c r="E19" t="str">
        <f>IF(②選手情報入力!C28="","",②選手情報入力!C28)</f>
        <v/>
      </c>
      <c r="F19" t="str">
        <f>IF(E19="","",②選手情報入力!D28)</f>
        <v/>
      </c>
      <c r="G19" t="str">
        <f>IF(E19="","",ASC(②選手情報入力!E28))</f>
        <v/>
      </c>
      <c r="H19" t="str">
        <f t="shared" si="0"/>
        <v/>
      </c>
      <c r="I19" t="str">
        <f>IF(E19="","",IF(②選手情報入力!G28="男",1,2))</f>
        <v/>
      </c>
      <c r="J19" t="str">
        <f>IF(E19="","",IF(②選手情報入力!H28="","",②選手情報入力!H28))</f>
        <v/>
      </c>
      <c r="M19" t="str">
        <f t="shared" si="1"/>
        <v/>
      </c>
      <c r="O19" t="str">
        <f>IF(E19="","",IF(②選手情報入力!J28="","",IF(I19=1,VLOOKUP(②選手情報入力!J28,種目情報!$A$4:$B$31,2,FALSE),VLOOKUP(②選手情報入力!J28,種目情報!$E$4:$F$34,2,FALSE))))</f>
        <v/>
      </c>
      <c r="P19" t="str">
        <f>IF(E19="","",IF(②選手情報入力!K28="","",②選手情報入力!K28))</f>
        <v/>
      </c>
      <c r="Q19" s="30" t="str">
        <f>IF(E19="","",IF(②選手情報入力!I28="","",1))</f>
        <v/>
      </c>
      <c r="R19" t="str">
        <f>IF(E19="","",IF(②選手情報入力!J28="","",IF(I19=1,VLOOKUP(②選手情報入力!J28,種目情報!$A$4:$C$35,3,FALSE),VLOOKUP(②選手情報入力!J28,種目情報!$E$4:$G$39,3,FALSE))))</f>
        <v/>
      </c>
      <c r="S19" t="str">
        <f>IF(E19="","",IF(②選手情報入力!M28="","",IF(I19=1,VLOOKUP(②選手情報入力!M28,種目情報!$A$4:$B$35,2,FALSE),VLOOKUP(②選手情報入力!M28,種目情報!$E$4:$F$39,2,FALSE))))</f>
        <v/>
      </c>
      <c r="T19" t="str">
        <f>IF(E19="","",IF(②選手情報入力!N28="","",②選手情報入力!N28))</f>
        <v/>
      </c>
      <c r="U19" s="30" t="str">
        <f>IF(E19="","",IF(②選手情報入力!L28="","",1))</f>
        <v/>
      </c>
      <c r="V19" t="str">
        <f>IF(E19="","",IF(②選手情報入力!M28="","",IF(I19=1,VLOOKUP(②選手情報入力!M28,種目情報!$A$4:$C$35,3,FALSE),VLOOKUP(②選手情報入力!M28,種目情報!$E$4:$G$39,3,FALSE))))</f>
        <v/>
      </c>
      <c r="W19" t="str">
        <f>IF(E19="","",IF(②選手情報入力!P28="","",IF(I19=1,VLOOKUP(②選手情報入力!P28,種目情報!$A$4:$B$35,2,FALSE),VLOOKUP(②選手情報入力!P28,種目情報!$E$4:$F$39,2,FALSE))))</f>
        <v/>
      </c>
      <c r="X19" t="str">
        <f>IF(E19="","",IF(②選手情報入力!Q28="","",②選手情報入力!Q28))</f>
        <v/>
      </c>
      <c r="Y19" s="30" t="str">
        <f>IF(E19="","",IF(②選手情報入力!O28="","",1))</f>
        <v/>
      </c>
      <c r="Z19" t="str">
        <f>IF(E19="","",IF(②選手情報入力!P28="","",IF(I19=1,VLOOKUP(②選手情報入力!P28,種目情報!$A$4:$C$35,3,FALSE),VLOOKUP(②選手情報入力!P28,種目情報!$E$4:$G$39,3,FALSE))))</f>
        <v/>
      </c>
      <c r="AA19" t="str">
        <f>IF(E19="","",IF(②選手情報入力!R28="","",IF(I19=1,種目情報!$J$4,種目情報!$J$6)))</f>
        <v/>
      </c>
      <c r="AB19" t="str">
        <f>IF(E19="","",IF(②選手情報入力!R28="","",IF(I19=1,IF(②選手情報入力!$S$6="","",②選手情報入力!$S$6),IF(②選手情報入力!$S$7="","",②選手情報入力!$S$7))))</f>
        <v/>
      </c>
      <c r="AC19" t="str">
        <f>IF(E19="","",IF(②選手情報入力!R28="","",IF(I19=1,IF(②選手情報入力!$R$6="",0,1),IF(②選手情報入力!$R$7="",0,1))))</f>
        <v/>
      </c>
      <c r="AD19" t="str">
        <f>IF(E19="","",IF(②選手情報入力!R28="","",2))</f>
        <v/>
      </c>
      <c r="AE19" t="str">
        <f>IF(E19="","",IF(②選手情報入力!T28="","",IF(I19=1,種目情報!$J$5,種目情報!$J$7)))</f>
        <v/>
      </c>
      <c r="AF19" t="str">
        <f>IF(E19="","",IF(②選手情報入力!T28="","",IF(I19=1,IF(②選手情報入力!$U$6="","",②選手情報入力!$U$6),IF(②選手情報入力!$U$7="","",②選手情報入力!$U$7))))</f>
        <v/>
      </c>
      <c r="AG19" t="str">
        <f>IF(E19="","",IF(②選手情報入力!T28="","",IF(I19=1,IF(②選手情報入力!$T$6="",0,1),IF(②選手情報入力!$T$7="",0,1))))</f>
        <v/>
      </c>
      <c r="AH19" t="str">
        <f>IF(E19="","",IF(②選手情報入力!T28="","",2))</f>
        <v/>
      </c>
    </row>
    <row r="20" spans="1:34">
      <c r="A20" t="str">
        <f>IF(E20="","",Sheet1!A19)</f>
        <v/>
      </c>
      <c r="B20" t="str">
        <f>IF(E20="","",①団体情報入力!$C$4)</f>
        <v/>
      </c>
      <c r="D20" t="str">
        <f>IF(②選手情報入力!B29="","",②選手情報入力!B29)</f>
        <v/>
      </c>
      <c r="E20" t="str">
        <f>IF(②選手情報入力!C29="","",②選手情報入力!C29)</f>
        <v/>
      </c>
      <c r="F20" t="str">
        <f>IF(E20="","",②選手情報入力!D29)</f>
        <v/>
      </c>
      <c r="G20" t="str">
        <f>IF(E20="","",ASC(②選手情報入力!E29))</f>
        <v/>
      </c>
      <c r="H20" t="str">
        <f t="shared" si="0"/>
        <v/>
      </c>
      <c r="I20" t="str">
        <f>IF(E20="","",IF(②選手情報入力!G29="男",1,2))</f>
        <v/>
      </c>
      <c r="J20" t="str">
        <f>IF(E20="","",IF(②選手情報入力!H29="","",②選手情報入力!H29))</f>
        <v/>
      </c>
      <c r="M20" t="str">
        <f t="shared" si="1"/>
        <v/>
      </c>
      <c r="O20" t="str">
        <f>IF(E20="","",IF(②選手情報入力!J29="","",IF(I20=1,VLOOKUP(②選手情報入力!J29,種目情報!$A$4:$B$31,2,FALSE),VLOOKUP(②選手情報入力!J29,種目情報!$E$4:$F$34,2,FALSE))))</f>
        <v/>
      </c>
      <c r="P20" t="str">
        <f>IF(E20="","",IF(②選手情報入力!K29="","",②選手情報入力!K29))</f>
        <v/>
      </c>
      <c r="Q20" s="30" t="str">
        <f>IF(E20="","",IF(②選手情報入力!I29="","",1))</f>
        <v/>
      </c>
      <c r="R20" t="str">
        <f>IF(E20="","",IF(②選手情報入力!J29="","",IF(I20=1,VLOOKUP(②選手情報入力!J29,種目情報!$A$4:$C$35,3,FALSE),VLOOKUP(②選手情報入力!J29,種目情報!$E$4:$G$39,3,FALSE))))</f>
        <v/>
      </c>
      <c r="S20" t="str">
        <f>IF(E20="","",IF(②選手情報入力!M29="","",IF(I20=1,VLOOKUP(②選手情報入力!M29,種目情報!$A$4:$B$35,2,FALSE),VLOOKUP(②選手情報入力!M29,種目情報!$E$4:$F$39,2,FALSE))))</f>
        <v/>
      </c>
      <c r="T20" t="str">
        <f>IF(E20="","",IF(②選手情報入力!N29="","",②選手情報入力!N29))</f>
        <v/>
      </c>
      <c r="U20" s="30" t="str">
        <f>IF(E20="","",IF(②選手情報入力!L29="","",1))</f>
        <v/>
      </c>
      <c r="V20" t="str">
        <f>IF(E20="","",IF(②選手情報入力!M29="","",IF(I20=1,VLOOKUP(②選手情報入力!M29,種目情報!$A$4:$C$35,3,FALSE),VLOOKUP(②選手情報入力!M29,種目情報!$E$4:$G$39,3,FALSE))))</f>
        <v/>
      </c>
      <c r="W20" t="str">
        <f>IF(E20="","",IF(②選手情報入力!P29="","",IF(I20=1,VLOOKUP(②選手情報入力!P29,種目情報!$A$4:$B$35,2,FALSE),VLOOKUP(②選手情報入力!P29,種目情報!$E$4:$F$39,2,FALSE))))</f>
        <v/>
      </c>
      <c r="X20" t="str">
        <f>IF(E20="","",IF(②選手情報入力!Q29="","",②選手情報入力!Q29))</f>
        <v/>
      </c>
      <c r="Y20" s="30" t="str">
        <f>IF(E20="","",IF(②選手情報入力!O29="","",1))</f>
        <v/>
      </c>
      <c r="Z20" t="str">
        <f>IF(E20="","",IF(②選手情報入力!P29="","",IF(I20=1,VLOOKUP(②選手情報入力!P29,種目情報!$A$4:$C$35,3,FALSE),VLOOKUP(②選手情報入力!P29,種目情報!$E$4:$G$39,3,FALSE))))</f>
        <v/>
      </c>
      <c r="AA20" t="str">
        <f>IF(E20="","",IF(②選手情報入力!R29="","",IF(I20=1,種目情報!$J$4,種目情報!$J$6)))</f>
        <v/>
      </c>
      <c r="AB20" t="str">
        <f>IF(E20="","",IF(②選手情報入力!R29="","",IF(I20=1,IF(②選手情報入力!$S$6="","",②選手情報入力!$S$6),IF(②選手情報入力!$S$7="","",②選手情報入力!$S$7))))</f>
        <v/>
      </c>
      <c r="AC20" t="str">
        <f>IF(E20="","",IF(②選手情報入力!R29="","",IF(I20=1,IF(②選手情報入力!$R$6="",0,1),IF(②選手情報入力!$R$7="",0,1))))</f>
        <v/>
      </c>
      <c r="AD20" t="str">
        <f>IF(E20="","",IF(②選手情報入力!R29="","",2))</f>
        <v/>
      </c>
      <c r="AE20" t="str">
        <f>IF(E20="","",IF(②選手情報入力!T29="","",IF(I20=1,種目情報!$J$5,種目情報!$J$7)))</f>
        <v/>
      </c>
      <c r="AF20" t="str">
        <f>IF(E20="","",IF(②選手情報入力!T29="","",IF(I20=1,IF(②選手情報入力!$U$6="","",②選手情報入力!$U$6),IF(②選手情報入力!$U$7="","",②選手情報入力!$U$7))))</f>
        <v/>
      </c>
      <c r="AG20" t="str">
        <f>IF(E20="","",IF(②選手情報入力!T29="","",IF(I20=1,IF(②選手情報入力!$T$6="",0,1),IF(②選手情報入力!$T$7="",0,1))))</f>
        <v/>
      </c>
      <c r="AH20" t="str">
        <f>IF(E20="","",IF(②選手情報入力!T29="","",2))</f>
        <v/>
      </c>
    </row>
    <row r="21" spans="1:34">
      <c r="A21" t="str">
        <f>IF(E21="","",Sheet1!A20)</f>
        <v/>
      </c>
      <c r="B21" t="str">
        <f>IF(E21="","",①団体情報入力!$C$4)</f>
        <v/>
      </c>
      <c r="D21" t="str">
        <f>IF(②選手情報入力!B30="","",②選手情報入力!B30)</f>
        <v/>
      </c>
      <c r="E21" t="str">
        <f>IF(②選手情報入力!C30="","",②選手情報入力!C30)</f>
        <v/>
      </c>
      <c r="F21" t="str">
        <f>IF(E21="","",②選手情報入力!D30)</f>
        <v/>
      </c>
      <c r="G21" t="str">
        <f>IF(E21="","",ASC(②選手情報入力!E30))</f>
        <v/>
      </c>
      <c r="H21" t="str">
        <f t="shared" si="0"/>
        <v/>
      </c>
      <c r="I21" t="str">
        <f>IF(E21="","",IF(②選手情報入力!G30="男",1,2))</f>
        <v/>
      </c>
      <c r="J21" t="str">
        <f>IF(E21="","",IF(②選手情報入力!H30="","",②選手情報入力!H30))</f>
        <v/>
      </c>
      <c r="M21" t="str">
        <f t="shared" si="1"/>
        <v/>
      </c>
      <c r="O21" t="str">
        <f>IF(E21="","",IF(②選手情報入力!J30="","",IF(I21=1,VLOOKUP(②選手情報入力!J30,種目情報!$A$4:$B$31,2,FALSE),VLOOKUP(②選手情報入力!J30,種目情報!$E$4:$F$34,2,FALSE))))</f>
        <v/>
      </c>
      <c r="P21" t="str">
        <f>IF(E21="","",IF(②選手情報入力!K30="","",②選手情報入力!K30))</f>
        <v/>
      </c>
      <c r="Q21" s="30" t="str">
        <f>IF(E21="","",IF(②選手情報入力!I30="","",1))</f>
        <v/>
      </c>
      <c r="R21" t="str">
        <f>IF(E21="","",IF(②選手情報入力!J30="","",IF(I21=1,VLOOKUP(②選手情報入力!J30,種目情報!$A$4:$C$35,3,FALSE),VLOOKUP(②選手情報入力!J30,種目情報!$E$4:$G$39,3,FALSE))))</f>
        <v/>
      </c>
      <c r="S21" t="str">
        <f>IF(E21="","",IF(②選手情報入力!M30="","",IF(I21=1,VLOOKUP(②選手情報入力!M30,種目情報!$A$4:$B$35,2,FALSE),VLOOKUP(②選手情報入力!M30,種目情報!$E$4:$F$39,2,FALSE))))</f>
        <v/>
      </c>
      <c r="T21" t="str">
        <f>IF(E21="","",IF(②選手情報入力!N30="","",②選手情報入力!N30))</f>
        <v/>
      </c>
      <c r="U21" s="30" t="str">
        <f>IF(E21="","",IF(②選手情報入力!L30="","",1))</f>
        <v/>
      </c>
      <c r="V21" t="str">
        <f>IF(E21="","",IF(②選手情報入力!M30="","",IF(I21=1,VLOOKUP(②選手情報入力!M30,種目情報!$A$4:$C$35,3,FALSE),VLOOKUP(②選手情報入力!M30,種目情報!$E$4:$G$39,3,FALSE))))</f>
        <v/>
      </c>
      <c r="W21" t="str">
        <f>IF(E21="","",IF(②選手情報入力!P30="","",IF(I21=1,VLOOKUP(②選手情報入力!P30,種目情報!$A$4:$B$35,2,FALSE),VLOOKUP(②選手情報入力!P30,種目情報!$E$4:$F$39,2,FALSE))))</f>
        <v/>
      </c>
      <c r="X21" t="str">
        <f>IF(E21="","",IF(②選手情報入力!Q30="","",②選手情報入力!Q30))</f>
        <v/>
      </c>
      <c r="Y21" s="30" t="str">
        <f>IF(E21="","",IF(②選手情報入力!O30="","",1))</f>
        <v/>
      </c>
      <c r="Z21" t="str">
        <f>IF(E21="","",IF(②選手情報入力!P30="","",IF(I21=1,VLOOKUP(②選手情報入力!P30,種目情報!$A$4:$C$35,3,FALSE),VLOOKUP(②選手情報入力!P30,種目情報!$E$4:$G$39,3,FALSE))))</f>
        <v/>
      </c>
      <c r="AA21" t="str">
        <f>IF(E21="","",IF(②選手情報入力!R30="","",IF(I21=1,種目情報!$J$4,種目情報!$J$6)))</f>
        <v/>
      </c>
      <c r="AB21" t="str">
        <f>IF(E21="","",IF(②選手情報入力!R30="","",IF(I21=1,IF(②選手情報入力!$S$6="","",②選手情報入力!$S$6),IF(②選手情報入力!$S$7="","",②選手情報入力!$S$7))))</f>
        <v/>
      </c>
      <c r="AC21" t="str">
        <f>IF(E21="","",IF(②選手情報入力!R30="","",IF(I21=1,IF(②選手情報入力!$R$6="",0,1),IF(②選手情報入力!$R$7="",0,1))))</f>
        <v/>
      </c>
      <c r="AD21" t="str">
        <f>IF(E21="","",IF(②選手情報入力!R30="","",2))</f>
        <v/>
      </c>
      <c r="AE21" t="str">
        <f>IF(E21="","",IF(②選手情報入力!T30="","",IF(I21=1,種目情報!$J$5,種目情報!$J$7)))</f>
        <v/>
      </c>
      <c r="AF21" t="str">
        <f>IF(E21="","",IF(②選手情報入力!T30="","",IF(I21=1,IF(②選手情報入力!$U$6="","",②選手情報入力!$U$6),IF(②選手情報入力!$U$7="","",②選手情報入力!$U$7))))</f>
        <v/>
      </c>
      <c r="AG21" t="str">
        <f>IF(E21="","",IF(②選手情報入力!T30="","",IF(I21=1,IF(②選手情報入力!$T$6="",0,1),IF(②選手情報入力!$T$7="",0,1))))</f>
        <v/>
      </c>
      <c r="AH21" t="str">
        <f>IF(E21="","",IF(②選手情報入力!T30="","",2))</f>
        <v/>
      </c>
    </row>
    <row r="22" spans="1:34">
      <c r="A22" t="str">
        <f>IF(E22="","",Sheet1!A21)</f>
        <v/>
      </c>
      <c r="B22" t="str">
        <f>IF(E22="","",①団体情報入力!$C$4)</f>
        <v/>
      </c>
      <c r="D22" t="str">
        <f>IF(②選手情報入力!B31="","",②選手情報入力!B31)</f>
        <v/>
      </c>
      <c r="E22" t="str">
        <f>IF(②選手情報入力!C31="","",②選手情報入力!C31)</f>
        <v/>
      </c>
      <c r="F22" t="str">
        <f>IF(E22="","",②選手情報入力!D31)</f>
        <v/>
      </c>
      <c r="G22" t="str">
        <f>IF(E22="","",ASC(②選手情報入力!E31))</f>
        <v/>
      </c>
      <c r="H22" t="str">
        <f t="shared" si="0"/>
        <v/>
      </c>
      <c r="I22" t="str">
        <f>IF(E22="","",IF(②選手情報入力!G31="男",1,2))</f>
        <v/>
      </c>
      <c r="J22" t="str">
        <f>IF(E22="","",IF(②選手情報入力!H31="","",②選手情報入力!H31))</f>
        <v/>
      </c>
      <c r="M22" t="str">
        <f t="shared" si="1"/>
        <v/>
      </c>
      <c r="O22" t="str">
        <f>IF(E22="","",IF(②選手情報入力!J31="","",IF(I22=1,VLOOKUP(②選手情報入力!J31,種目情報!$A$4:$B$31,2,FALSE),VLOOKUP(②選手情報入力!J31,種目情報!$E$4:$F$34,2,FALSE))))</f>
        <v/>
      </c>
      <c r="P22" t="str">
        <f>IF(E22="","",IF(②選手情報入力!K31="","",②選手情報入力!K31))</f>
        <v/>
      </c>
      <c r="Q22" s="30" t="str">
        <f>IF(E22="","",IF(②選手情報入力!I31="","",1))</f>
        <v/>
      </c>
      <c r="R22" t="str">
        <f>IF(E22="","",IF(②選手情報入力!J31="","",IF(I22=1,VLOOKUP(②選手情報入力!J31,種目情報!$A$4:$C$35,3,FALSE),VLOOKUP(②選手情報入力!J31,種目情報!$E$4:$G$39,3,FALSE))))</f>
        <v/>
      </c>
      <c r="S22" t="str">
        <f>IF(E22="","",IF(②選手情報入力!M31="","",IF(I22=1,VLOOKUP(②選手情報入力!M31,種目情報!$A$4:$B$35,2,FALSE),VLOOKUP(②選手情報入力!M31,種目情報!$E$4:$F$39,2,FALSE))))</f>
        <v/>
      </c>
      <c r="T22" t="str">
        <f>IF(E22="","",IF(②選手情報入力!N31="","",②選手情報入力!N31))</f>
        <v/>
      </c>
      <c r="U22" s="30" t="str">
        <f>IF(E22="","",IF(②選手情報入力!L31="","",1))</f>
        <v/>
      </c>
      <c r="V22" t="str">
        <f>IF(E22="","",IF(②選手情報入力!M31="","",IF(I22=1,VLOOKUP(②選手情報入力!M31,種目情報!$A$4:$C$35,3,FALSE),VLOOKUP(②選手情報入力!M31,種目情報!$E$4:$G$39,3,FALSE))))</f>
        <v/>
      </c>
      <c r="W22" t="str">
        <f>IF(E22="","",IF(②選手情報入力!P31="","",IF(I22=1,VLOOKUP(②選手情報入力!P31,種目情報!$A$4:$B$35,2,FALSE),VLOOKUP(②選手情報入力!P31,種目情報!$E$4:$F$39,2,FALSE))))</f>
        <v/>
      </c>
      <c r="X22" t="str">
        <f>IF(E22="","",IF(②選手情報入力!Q31="","",②選手情報入力!Q31))</f>
        <v/>
      </c>
      <c r="Y22" s="30" t="str">
        <f>IF(E22="","",IF(②選手情報入力!O31="","",1))</f>
        <v/>
      </c>
      <c r="Z22" t="str">
        <f>IF(E22="","",IF(②選手情報入力!P31="","",IF(I22=1,VLOOKUP(②選手情報入力!P31,種目情報!$A$4:$C$35,3,FALSE),VLOOKUP(②選手情報入力!P31,種目情報!$E$4:$G$39,3,FALSE))))</f>
        <v/>
      </c>
      <c r="AA22" t="str">
        <f>IF(E22="","",IF(②選手情報入力!R31="","",IF(I22=1,種目情報!$J$4,種目情報!$J$6)))</f>
        <v/>
      </c>
      <c r="AB22" t="str">
        <f>IF(E22="","",IF(②選手情報入力!R31="","",IF(I22=1,IF(②選手情報入力!$S$6="","",②選手情報入力!$S$6),IF(②選手情報入力!$S$7="","",②選手情報入力!$S$7))))</f>
        <v/>
      </c>
      <c r="AC22" t="str">
        <f>IF(E22="","",IF(②選手情報入力!R31="","",IF(I22=1,IF(②選手情報入力!$R$6="",0,1),IF(②選手情報入力!$R$7="",0,1))))</f>
        <v/>
      </c>
      <c r="AD22" t="str">
        <f>IF(E22="","",IF(②選手情報入力!R31="","",2))</f>
        <v/>
      </c>
      <c r="AE22" t="str">
        <f>IF(E22="","",IF(②選手情報入力!T31="","",IF(I22=1,種目情報!$J$5,種目情報!$J$7)))</f>
        <v/>
      </c>
      <c r="AF22" t="str">
        <f>IF(E22="","",IF(②選手情報入力!T31="","",IF(I22=1,IF(②選手情報入力!$U$6="","",②選手情報入力!$U$6),IF(②選手情報入力!$U$7="","",②選手情報入力!$U$7))))</f>
        <v/>
      </c>
      <c r="AG22" t="str">
        <f>IF(E22="","",IF(②選手情報入力!T31="","",IF(I22=1,IF(②選手情報入力!$T$6="",0,1),IF(②選手情報入力!$T$7="",0,1))))</f>
        <v/>
      </c>
      <c r="AH22" t="str">
        <f>IF(E22="","",IF(②選手情報入力!T31="","",2))</f>
        <v/>
      </c>
    </row>
    <row r="23" spans="1:34">
      <c r="A23" t="str">
        <f>IF(E23="","",Sheet1!A22)</f>
        <v/>
      </c>
      <c r="B23" t="str">
        <f>IF(E23="","",①団体情報入力!$C$4)</f>
        <v/>
      </c>
      <c r="D23" t="str">
        <f>IF(②選手情報入力!B32="","",②選手情報入力!B32)</f>
        <v/>
      </c>
      <c r="E23" t="str">
        <f>IF(②選手情報入力!C32="","",②選手情報入力!C32)</f>
        <v/>
      </c>
      <c r="F23" t="str">
        <f>IF(E23="","",②選手情報入力!D32)</f>
        <v/>
      </c>
      <c r="G23" t="str">
        <f>IF(E23="","",ASC(②選手情報入力!E32))</f>
        <v/>
      </c>
      <c r="H23" t="str">
        <f t="shared" si="0"/>
        <v/>
      </c>
      <c r="I23" t="str">
        <f>IF(E23="","",IF(②選手情報入力!G32="男",1,2))</f>
        <v/>
      </c>
      <c r="J23" t="str">
        <f>IF(E23="","",IF(②選手情報入力!H32="","",②選手情報入力!H32))</f>
        <v/>
      </c>
      <c r="M23" t="str">
        <f t="shared" si="1"/>
        <v/>
      </c>
      <c r="O23" t="str">
        <f>IF(E23="","",IF(②選手情報入力!J32="","",IF(I23=1,VLOOKUP(②選手情報入力!J32,種目情報!$A$4:$B$31,2,FALSE),VLOOKUP(②選手情報入力!J32,種目情報!$E$4:$F$34,2,FALSE))))</f>
        <v/>
      </c>
      <c r="P23" t="str">
        <f>IF(E23="","",IF(②選手情報入力!K32="","",②選手情報入力!K32))</f>
        <v/>
      </c>
      <c r="Q23" s="30" t="str">
        <f>IF(E23="","",IF(②選手情報入力!I32="","",1))</f>
        <v/>
      </c>
      <c r="R23" t="str">
        <f>IF(E23="","",IF(②選手情報入力!J32="","",IF(I23=1,VLOOKUP(②選手情報入力!J32,種目情報!$A$4:$C$35,3,FALSE),VLOOKUP(②選手情報入力!J32,種目情報!$E$4:$G$39,3,FALSE))))</f>
        <v/>
      </c>
      <c r="S23" t="str">
        <f>IF(E23="","",IF(②選手情報入力!M32="","",IF(I23=1,VLOOKUP(②選手情報入力!M32,種目情報!$A$4:$B$35,2,FALSE),VLOOKUP(②選手情報入力!M32,種目情報!$E$4:$F$39,2,FALSE))))</f>
        <v/>
      </c>
      <c r="T23" t="str">
        <f>IF(E23="","",IF(②選手情報入力!N32="","",②選手情報入力!N32))</f>
        <v/>
      </c>
      <c r="U23" s="30" t="str">
        <f>IF(E23="","",IF(②選手情報入力!L32="","",1))</f>
        <v/>
      </c>
      <c r="V23" t="str">
        <f>IF(E23="","",IF(②選手情報入力!M32="","",IF(I23=1,VLOOKUP(②選手情報入力!M32,種目情報!$A$4:$C$35,3,FALSE),VLOOKUP(②選手情報入力!M32,種目情報!$E$4:$G$39,3,FALSE))))</f>
        <v/>
      </c>
      <c r="W23" t="str">
        <f>IF(E23="","",IF(②選手情報入力!P32="","",IF(I23=1,VLOOKUP(②選手情報入力!P32,種目情報!$A$4:$B$35,2,FALSE),VLOOKUP(②選手情報入力!P32,種目情報!$E$4:$F$39,2,FALSE))))</f>
        <v/>
      </c>
      <c r="X23" t="str">
        <f>IF(E23="","",IF(②選手情報入力!Q32="","",②選手情報入力!Q32))</f>
        <v/>
      </c>
      <c r="Y23" s="30" t="str">
        <f>IF(E23="","",IF(②選手情報入力!O32="","",1))</f>
        <v/>
      </c>
      <c r="Z23" t="str">
        <f>IF(E23="","",IF(②選手情報入力!P32="","",IF(I23=1,VLOOKUP(②選手情報入力!P32,種目情報!$A$4:$C$35,3,FALSE),VLOOKUP(②選手情報入力!P32,種目情報!$E$4:$G$39,3,FALSE))))</f>
        <v/>
      </c>
      <c r="AA23" t="str">
        <f>IF(E23="","",IF(②選手情報入力!R32="","",IF(I23=1,種目情報!$J$4,種目情報!$J$6)))</f>
        <v/>
      </c>
      <c r="AB23" t="str">
        <f>IF(E23="","",IF(②選手情報入力!R32="","",IF(I23=1,IF(②選手情報入力!$S$6="","",②選手情報入力!$S$6),IF(②選手情報入力!$S$7="","",②選手情報入力!$S$7))))</f>
        <v/>
      </c>
      <c r="AC23" t="str">
        <f>IF(E23="","",IF(②選手情報入力!R32="","",IF(I23=1,IF(②選手情報入力!$R$6="",0,1),IF(②選手情報入力!$R$7="",0,1))))</f>
        <v/>
      </c>
      <c r="AD23" t="str">
        <f>IF(E23="","",IF(②選手情報入力!R32="","",2))</f>
        <v/>
      </c>
      <c r="AE23" t="str">
        <f>IF(E23="","",IF(②選手情報入力!T32="","",IF(I23=1,種目情報!$J$5,種目情報!$J$7)))</f>
        <v/>
      </c>
      <c r="AF23" t="str">
        <f>IF(E23="","",IF(②選手情報入力!T32="","",IF(I23=1,IF(②選手情報入力!$U$6="","",②選手情報入力!$U$6),IF(②選手情報入力!$U$7="","",②選手情報入力!$U$7))))</f>
        <v/>
      </c>
      <c r="AG23" t="str">
        <f>IF(E23="","",IF(②選手情報入力!T32="","",IF(I23=1,IF(②選手情報入力!$T$6="",0,1),IF(②選手情報入力!$T$7="",0,1))))</f>
        <v/>
      </c>
      <c r="AH23" t="str">
        <f>IF(E23="","",IF(②選手情報入力!T32="","",2))</f>
        <v/>
      </c>
    </row>
    <row r="24" spans="1:34">
      <c r="A24" t="str">
        <f>IF(E24="","",Sheet1!A23)</f>
        <v/>
      </c>
      <c r="B24" t="str">
        <f>IF(E24="","",①団体情報入力!$C$4)</f>
        <v/>
      </c>
      <c r="D24" t="str">
        <f>IF(②選手情報入力!B33="","",②選手情報入力!B33)</f>
        <v/>
      </c>
      <c r="E24" t="str">
        <f>IF(②選手情報入力!C33="","",②選手情報入力!C33)</f>
        <v/>
      </c>
      <c r="F24" t="str">
        <f>IF(E24="","",②選手情報入力!D33)</f>
        <v/>
      </c>
      <c r="G24" t="str">
        <f>IF(E24="","",ASC(②選手情報入力!E33))</f>
        <v/>
      </c>
      <c r="H24" t="str">
        <f t="shared" si="0"/>
        <v/>
      </c>
      <c r="I24" t="str">
        <f>IF(E24="","",IF(②選手情報入力!G33="男",1,2))</f>
        <v/>
      </c>
      <c r="J24" t="str">
        <f>IF(E24="","",IF(②選手情報入力!H33="","",②選手情報入力!H33))</f>
        <v/>
      </c>
      <c r="M24" t="str">
        <f t="shared" si="1"/>
        <v/>
      </c>
      <c r="O24" t="str">
        <f>IF(E24="","",IF(②選手情報入力!J33="","",IF(I24=1,VLOOKUP(②選手情報入力!J33,種目情報!$A$4:$B$31,2,FALSE),VLOOKUP(②選手情報入力!J33,種目情報!$E$4:$F$34,2,FALSE))))</f>
        <v/>
      </c>
      <c r="P24" t="str">
        <f>IF(E24="","",IF(②選手情報入力!K33="","",②選手情報入力!K33))</f>
        <v/>
      </c>
      <c r="Q24" s="30" t="str">
        <f>IF(E24="","",IF(②選手情報入力!I33="","",1))</f>
        <v/>
      </c>
      <c r="R24" t="str">
        <f>IF(E24="","",IF(②選手情報入力!J33="","",IF(I24=1,VLOOKUP(②選手情報入力!J33,種目情報!$A$4:$C$35,3,FALSE),VLOOKUP(②選手情報入力!J33,種目情報!$E$4:$G$39,3,FALSE))))</f>
        <v/>
      </c>
      <c r="S24" t="str">
        <f>IF(E24="","",IF(②選手情報入力!M33="","",IF(I24=1,VLOOKUP(②選手情報入力!M33,種目情報!$A$4:$B$35,2,FALSE),VLOOKUP(②選手情報入力!M33,種目情報!$E$4:$F$39,2,FALSE))))</f>
        <v/>
      </c>
      <c r="T24" t="str">
        <f>IF(E24="","",IF(②選手情報入力!N33="","",②選手情報入力!N33))</f>
        <v/>
      </c>
      <c r="U24" s="30" t="str">
        <f>IF(E24="","",IF(②選手情報入力!L33="","",1))</f>
        <v/>
      </c>
      <c r="V24" t="str">
        <f>IF(E24="","",IF(②選手情報入力!M33="","",IF(I24=1,VLOOKUP(②選手情報入力!M33,種目情報!$A$4:$C$35,3,FALSE),VLOOKUP(②選手情報入力!M33,種目情報!$E$4:$G$39,3,FALSE))))</f>
        <v/>
      </c>
      <c r="W24" t="str">
        <f>IF(E24="","",IF(②選手情報入力!P33="","",IF(I24=1,VLOOKUP(②選手情報入力!P33,種目情報!$A$4:$B$35,2,FALSE),VLOOKUP(②選手情報入力!P33,種目情報!$E$4:$F$39,2,FALSE))))</f>
        <v/>
      </c>
      <c r="X24" t="str">
        <f>IF(E24="","",IF(②選手情報入力!Q33="","",②選手情報入力!Q33))</f>
        <v/>
      </c>
      <c r="Y24" s="30" t="str">
        <f>IF(E24="","",IF(②選手情報入力!O33="","",1))</f>
        <v/>
      </c>
      <c r="Z24" t="str">
        <f>IF(E24="","",IF(②選手情報入力!P33="","",IF(I24=1,VLOOKUP(②選手情報入力!P33,種目情報!$A$4:$C$35,3,FALSE),VLOOKUP(②選手情報入力!P33,種目情報!$E$4:$G$39,3,FALSE))))</f>
        <v/>
      </c>
      <c r="AA24" t="str">
        <f>IF(E24="","",IF(②選手情報入力!R33="","",IF(I24=1,種目情報!$J$4,種目情報!$J$6)))</f>
        <v/>
      </c>
      <c r="AB24" t="str">
        <f>IF(E24="","",IF(②選手情報入力!R33="","",IF(I24=1,IF(②選手情報入力!$S$6="","",②選手情報入力!$S$6),IF(②選手情報入力!$S$7="","",②選手情報入力!$S$7))))</f>
        <v/>
      </c>
      <c r="AC24" t="str">
        <f>IF(E24="","",IF(②選手情報入力!R33="","",IF(I24=1,IF(②選手情報入力!$R$6="",0,1),IF(②選手情報入力!$R$7="",0,1))))</f>
        <v/>
      </c>
      <c r="AD24" t="str">
        <f>IF(E24="","",IF(②選手情報入力!R33="","",2))</f>
        <v/>
      </c>
      <c r="AE24" t="str">
        <f>IF(E24="","",IF(②選手情報入力!T33="","",IF(I24=1,種目情報!$J$5,種目情報!$J$7)))</f>
        <v/>
      </c>
      <c r="AF24" t="str">
        <f>IF(E24="","",IF(②選手情報入力!T33="","",IF(I24=1,IF(②選手情報入力!$U$6="","",②選手情報入力!$U$6),IF(②選手情報入力!$U$7="","",②選手情報入力!$U$7))))</f>
        <v/>
      </c>
      <c r="AG24" t="str">
        <f>IF(E24="","",IF(②選手情報入力!T33="","",IF(I24=1,IF(②選手情報入力!$T$6="",0,1),IF(②選手情報入力!$T$7="",0,1))))</f>
        <v/>
      </c>
      <c r="AH24" t="str">
        <f>IF(E24="","",IF(②選手情報入力!T33="","",2))</f>
        <v/>
      </c>
    </row>
    <row r="25" spans="1:34">
      <c r="A25" t="str">
        <f>IF(E25="","",Sheet1!A24)</f>
        <v/>
      </c>
      <c r="B25" t="str">
        <f>IF(E25="","",①団体情報入力!$C$4)</f>
        <v/>
      </c>
      <c r="D25" t="str">
        <f>IF(②選手情報入力!B34="","",②選手情報入力!B34)</f>
        <v/>
      </c>
      <c r="E25" t="str">
        <f>IF(②選手情報入力!C34="","",②選手情報入力!C34)</f>
        <v/>
      </c>
      <c r="F25" t="str">
        <f>IF(E25="","",②選手情報入力!D34)</f>
        <v/>
      </c>
      <c r="G25" t="str">
        <f>IF(E25="","",ASC(②選手情報入力!E34))</f>
        <v/>
      </c>
      <c r="H25" t="str">
        <f t="shared" si="0"/>
        <v/>
      </c>
      <c r="I25" t="str">
        <f>IF(E25="","",IF(②選手情報入力!G34="男",1,2))</f>
        <v/>
      </c>
      <c r="J25" t="str">
        <f>IF(E25="","",IF(②選手情報入力!H34="","",②選手情報入力!H34))</f>
        <v/>
      </c>
      <c r="M25" t="str">
        <f t="shared" si="1"/>
        <v/>
      </c>
      <c r="O25" t="str">
        <f>IF(E25="","",IF(②選手情報入力!J34="","",IF(I25=1,VLOOKUP(②選手情報入力!J34,種目情報!$A$4:$B$31,2,FALSE),VLOOKUP(②選手情報入力!J34,種目情報!$E$4:$F$34,2,FALSE))))</f>
        <v/>
      </c>
      <c r="P25" t="str">
        <f>IF(E25="","",IF(②選手情報入力!K34="","",②選手情報入力!K34))</f>
        <v/>
      </c>
      <c r="Q25" s="30" t="str">
        <f>IF(E25="","",IF(②選手情報入力!I34="","",1))</f>
        <v/>
      </c>
      <c r="R25" t="str">
        <f>IF(E25="","",IF(②選手情報入力!J34="","",IF(I25=1,VLOOKUP(②選手情報入力!J34,種目情報!$A$4:$C$35,3,FALSE),VLOOKUP(②選手情報入力!J34,種目情報!$E$4:$G$39,3,FALSE))))</f>
        <v/>
      </c>
      <c r="S25" t="str">
        <f>IF(E25="","",IF(②選手情報入力!M34="","",IF(I25=1,VLOOKUP(②選手情報入力!M34,種目情報!$A$4:$B$35,2,FALSE),VLOOKUP(②選手情報入力!M34,種目情報!$E$4:$F$39,2,FALSE))))</f>
        <v/>
      </c>
      <c r="T25" t="str">
        <f>IF(E25="","",IF(②選手情報入力!N34="","",②選手情報入力!N34))</f>
        <v/>
      </c>
      <c r="U25" s="30" t="str">
        <f>IF(E25="","",IF(②選手情報入力!L34="","",1))</f>
        <v/>
      </c>
      <c r="V25" t="str">
        <f>IF(E25="","",IF(②選手情報入力!M34="","",IF(I25=1,VLOOKUP(②選手情報入力!M34,種目情報!$A$4:$C$35,3,FALSE),VLOOKUP(②選手情報入力!M34,種目情報!$E$4:$G$39,3,FALSE))))</f>
        <v/>
      </c>
      <c r="W25" t="str">
        <f>IF(E25="","",IF(②選手情報入力!P34="","",IF(I25=1,VLOOKUP(②選手情報入力!P34,種目情報!$A$4:$B$35,2,FALSE),VLOOKUP(②選手情報入力!P34,種目情報!$E$4:$F$39,2,FALSE))))</f>
        <v/>
      </c>
      <c r="X25" t="str">
        <f>IF(E25="","",IF(②選手情報入力!Q34="","",②選手情報入力!Q34))</f>
        <v/>
      </c>
      <c r="Y25" s="30" t="str">
        <f>IF(E25="","",IF(②選手情報入力!O34="","",1))</f>
        <v/>
      </c>
      <c r="Z25" t="str">
        <f>IF(E25="","",IF(②選手情報入力!P34="","",IF(I25=1,VLOOKUP(②選手情報入力!P34,種目情報!$A$4:$C$35,3,FALSE),VLOOKUP(②選手情報入力!P34,種目情報!$E$4:$G$39,3,FALSE))))</f>
        <v/>
      </c>
      <c r="AA25" t="str">
        <f>IF(E25="","",IF(②選手情報入力!R34="","",IF(I25=1,種目情報!$J$4,種目情報!$J$6)))</f>
        <v/>
      </c>
      <c r="AB25" t="str">
        <f>IF(E25="","",IF(②選手情報入力!R34="","",IF(I25=1,IF(②選手情報入力!$S$6="","",②選手情報入力!$S$6),IF(②選手情報入力!$S$7="","",②選手情報入力!$S$7))))</f>
        <v/>
      </c>
      <c r="AC25" t="str">
        <f>IF(E25="","",IF(②選手情報入力!R34="","",IF(I25=1,IF(②選手情報入力!$R$6="",0,1),IF(②選手情報入力!$R$7="",0,1))))</f>
        <v/>
      </c>
      <c r="AD25" t="str">
        <f>IF(E25="","",IF(②選手情報入力!R34="","",2))</f>
        <v/>
      </c>
      <c r="AE25" t="str">
        <f>IF(E25="","",IF(②選手情報入力!T34="","",IF(I25=1,種目情報!$J$5,種目情報!$J$7)))</f>
        <v/>
      </c>
      <c r="AF25" t="str">
        <f>IF(E25="","",IF(②選手情報入力!T34="","",IF(I25=1,IF(②選手情報入力!$U$6="","",②選手情報入力!$U$6),IF(②選手情報入力!$U$7="","",②選手情報入力!$U$7))))</f>
        <v/>
      </c>
      <c r="AG25" t="str">
        <f>IF(E25="","",IF(②選手情報入力!T34="","",IF(I25=1,IF(②選手情報入力!$T$6="",0,1),IF(②選手情報入力!$T$7="",0,1))))</f>
        <v/>
      </c>
      <c r="AH25" t="str">
        <f>IF(E25="","",IF(②選手情報入力!T34="","",2))</f>
        <v/>
      </c>
    </row>
    <row r="26" spans="1:34">
      <c r="A26" t="str">
        <f>IF(E26="","",Sheet1!A25)</f>
        <v/>
      </c>
      <c r="B26" t="str">
        <f>IF(E26="","",①団体情報入力!$C$4)</f>
        <v/>
      </c>
      <c r="D26" t="str">
        <f>IF(②選手情報入力!B35="","",②選手情報入力!B35)</f>
        <v/>
      </c>
      <c r="E26" t="str">
        <f>IF(②選手情報入力!C35="","",②選手情報入力!C35)</f>
        <v/>
      </c>
      <c r="F26" t="str">
        <f>IF(E26="","",②選手情報入力!D35)</f>
        <v/>
      </c>
      <c r="G26" t="str">
        <f>IF(E26="","",ASC(②選手情報入力!E35))</f>
        <v/>
      </c>
      <c r="H26" t="str">
        <f t="shared" si="0"/>
        <v/>
      </c>
      <c r="I26" t="str">
        <f>IF(E26="","",IF(②選手情報入力!G35="男",1,2))</f>
        <v/>
      </c>
      <c r="J26" t="str">
        <f>IF(E26="","",IF(②選手情報入力!H35="","",②選手情報入力!H35))</f>
        <v/>
      </c>
      <c r="M26" t="str">
        <f t="shared" si="1"/>
        <v/>
      </c>
      <c r="O26" t="str">
        <f>IF(E26="","",IF(②選手情報入力!J35="","",IF(I26=1,VLOOKUP(②選手情報入力!J35,種目情報!$A$4:$B$31,2,FALSE),VLOOKUP(②選手情報入力!J35,種目情報!$E$4:$F$34,2,FALSE))))</f>
        <v/>
      </c>
      <c r="P26" t="str">
        <f>IF(E26="","",IF(②選手情報入力!K35="","",②選手情報入力!K35))</f>
        <v/>
      </c>
      <c r="Q26" s="30" t="str">
        <f>IF(E26="","",IF(②選手情報入力!I35="","",1))</f>
        <v/>
      </c>
      <c r="R26" t="str">
        <f>IF(E26="","",IF(②選手情報入力!J35="","",IF(I26=1,VLOOKUP(②選手情報入力!J35,種目情報!$A$4:$C$35,3,FALSE),VLOOKUP(②選手情報入力!J35,種目情報!$E$4:$G$39,3,FALSE))))</f>
        <v/>
      </c>
      <c r="S26" t="str">
        <f>IF(E26="","",IF(②選手情報入力!M35="","",IF(I26=1,VLOOKUP(②選手情報入力!M35,種目情報!$A$4:$B$35,2,FALSE),VLOOKUP(②選手情報入力!M35,種目情報!$E$4:$F$39,2,FALSE))))</f>
        <v/>
      </c>
      <c r="T26" t="str">
        <f>IF(E26="","",IF(②選手情報入力!N35="","",②選手情報入力!N35))</f>
        <v/>
      </c>
      <c r="U26" s="30" t="str">
        <f>IF(E26="","",IF(②選手情報入力!L35="","",1))</f>
        <v/>
      </c>
      <c r="V26" t="str">
        <f>IF(E26="","",IF(②選手情報入力!M35="","",IF(I26=1,VLOOKUP(②選手情報入力!M35,種目情報!$A$4:$C$35,3,FALSE),VLOOKUP(②選手情報入力!M35,種目情報!$E$4:$G$39,3,FALSE))))</f>
        <v/>
      </c>
      <c r="W26" t="str">
        <f>IF(E26="","",IF(②選手情報入力!P35="","",IF(I26=1,VLOOKUP(②選手情報入力!P35,種目情報!$A$4:$B$35,2,FALSE),VLOOKUP(②選手情報入力!P35,種目情報!$E$4:$F$39,2,FALSE))))</f>
        <v/>
      </c>
      <c r="X26" t="str">
        <f>IF(E26="","",IF(②選手情報入力!Q35="","",②選手情報入力!Q35))</f>
        <v/>
      </c>
      <c r="Y26" s="30" t="str">
        <f>IF(E26="","",IF(②選手情報入力!O35="","",1))</f>
        <v/>
      </c>
      <c r="Z26" t="str">
        <f>IF(E26="","",IF(②選手情報入力!P35="","",IF(I26=1,VLOOKUP(②選手情報入力!P35,種目情報!$A$4:$C$35,3,FALSE),VLOOKUP(②選手情報入力!P35,種目情報!$E$4:$G$39,3,FALSE))))</f>
        <v/>
      </c>
      <c r="AA26" t="str">
        <f>IF(E26="","",IF(②選手情報入力!R35="","",IF(I26=1,種目情報!$J$4,種目情報!$J$6)))</f>
        <v/>
      </c>
      <c r="AB26" t="str">
        <f>IF(E26="","",IF(②選手情報入力!R35="","",IF(I26=1,IF(②選手情報入力!$S$6="","",②選手情報入力!$S$6),IF(②選手情報入力!$S$7="","",②選手情報入力!$S$7))))</f>
        <v/>
      </c>
      <c r="AC26" t="str">
        <f>IF(E26="","",IF(②選手情報入力!R35="","",IF(I26=1,IF(②選手情報入力!$R$6="",0,1),IF(②選手情報入力!$R$7="",0,1))))</f>
        <v/>
      </c>
      <c r="AD26" t="str">
        <f>IF(E26="","",IF(②選手情報入力!R35="","",2))</f>
        <v/>
      </c>
      <c r="AE26" t="str">
        <f>IF(E26="","",IF(②選手情報入力!T35="","",IF(I26=1,種目情報!$J$5,種目情報!$J$7)))</f>
        <v/>
      </c>
      <c r="AF26" t="str">
        <f>IF(E26="","",IF(②選手情報入力!T35="","",IF(I26=1,IF(②選手情報入力!$U$6="","",②選手情報入力!$U$6),IF(②選手情報入力!$U$7="","",②選手情報入力!$U$7))))</f>
        <v/>
      </c>
      <c r="AG26" t="str">
        <f>IF(E26="","",IF(②選手情報入力!T35="","",IF(I26=1,IF(②選手情報入力!$T$6="",0,1),IF(②選手情報入力!$T$7="",0,1))))</f>
        <v/>
      </c>
      <c r="AH26" t="str">
        <f>IF(E26="","",IF(②選手情報入力!T35="","",2))</f>
        <v/>
      </c>
    </row>
    <row r="27" spans="1:34">
      <c r="A27" t="str">
        <f>IF(E27="","",Sheet1!A26)</f>
        <v/>
      </c>
      <c r="B27" t="str">
        <f>IF(E27="","",①団体情報入力!$C$4)</f>
        <v/>
      </c>
      <c r="D27" t="str">
        <f>IF(②選手情報入力!B36="","",②選手情報入力!B36)</f>
        <v/>
      </c>
      <c r="E27" t="str">
        <f>IF(②選手情報入力!C36="","",②選手情報入力!C36)</f>
        <v/>
      </c>
      <c r="F27" t="str">
        <f>IF(E27="","",②選手情報入力!D36)</f>
        <v/>
      </c>
      <c r="G27" t="str">
        <f>IF(E27="","",ASC(②選手情報入力!E36))</f>
        <v/>
      </c>
      <c r="H27" t="str">
        <f t="shared" si="0"/>
        <v/>
      </c>
      <c r="I27" t="str">
        <f>IF(E27="","",IF(②選手情報入力!G36="男",1,2))</f>
        <v/>
      </c>
      <c r="J27" t="str">
        <f>IF(E27="","",IF(②選手情報入力!H36="","",②選手情報入力!H36))</f>
        <v/>
      </c>
      <c r="M27" t="str">
        <f t="shared" si="1"/>
        <v/>
      </c>
      <c r="O27" t="str">
        <f>IF(E27="","",IF(②選手情報入力!J36="","",IF(I27=1,VLOOKUP(②選手情報入力!J36,種目情報!$A$4:$B$31,2,FALSE),VLOOKUP(②選手情報入力!J36,種目情報!$E$4:$F$34,2,FALSE))))</f>
        <v/>
      </c>
      <c r="P27" t="str">
        <f>IF(E27="","",IF(②選手情報入力!K36="","",②選手情報入力!K36))</f>
        <v/>
      </c>
      <c r="Q27" s="30" t="str">
        <f>IF(E27="","",IF(②選手情報入力!I36="","",1))</f>
        <v/>
      </c>
      <c r="R27" t="str">
        <f>IF(E27="","",IF(②選手情報入力!J36="","",IF(I27=1,VLOOKUP(②選手情報入力!J36,種目情報!$A$4:$C$35,3,FALSE),VLOOKUP(②選手情報入力!J36,種目情報!$E$4:$G$39,3,FALSE))))</f>
        <v/>
      </c>
      <c r="S27" t="str">
        <f>IF(E27="","",IF(②選手情報入力!M36="","",IF(I27=1,VLOOKUP(②選手情報入力!M36,種目情報!$A$4:$B$35,2,FALSE),VLOOKUP(②選手情報入力!M36,種目情報!$E$4:$F$39,2,FALSE))))</f>
        <v/>
      </c>
      <c r="T27" t="str">
        <f>IF(E27="","",IF(②選手情報入力!N36="","",②選手情報入力!N36))</f>
        <v/>
      </c>
      <c r="U27" s="30" t="str">
        <f>IF(E27="","",IF(②選手情報入力!L36="","",1))</f>
        <v/>
      </c>
      <c r="V27" t="str">
        <f>IF(E27="","",IF(②選手情報入力!M36="","",IF(I27=1,VLOOKUP(②選手情報入力!M36,種目情報!$A$4:$C$35,3,FALSE),VLOOKUP(②選手情報入力!M36,種目情報!$E$4:$G$39,3,FALSE))))</f>
        <v/>
      </c>
      <c r="W27" t="str">
        <f>IF(E27="","",IF(②選手情報入力!P36="","",IF(I27=1,VLOOKUP(②選手情報入力!P36,種目情報!$A$4:$B$35,2,FALSE),VLOOKUP(②選手情報入力!P36,種目情報!$E$4:$F$39,2,FALSE))))</f>
        <v/>
      </c>
      <c r="X27" t="str">
        <f>IF(E27="","",IF(②選手情報入力!Q36="","",②選手情報入力!Q36))</f>
        <v/>
      </c>
      <c r="Y27" s="30" t="str">
        <f>IF(E27="","",IF(②選手情報入力!O36="","",1))</f>
        <v/>
      </c>
      <c r="Z27" t="str">
        <f>IF(E27="","",IF(②選手情報入力!P36="","",IF(I27=1,VLOOKUP(②選手情報入力!P36,種目情報!$A$4:$C$35,3,FALSE),VLOOKUP(②選手情報入力!P36,種目情報!$E$4:$G$39,3,FALSE))))</f>
        <v/>
      </c>
      <c r="AA27" t="str">
        <f>IF(E27="","",IF(②選手情報入力!R36="","",IF(I27=1,種目情報!$J$4,種目情報!$J$6)))</f>
        <v/>
      </c>
      <c r="AB27" t="str">
        <f>IF(E27="","",IF(②選手情報入力!R36="","",IF(I27=1,IF(②選手情報入力!$S$6="","",②選手情報入力!$S$6),IF(②選手情報入力!$S$7="","",②選手情報入力!$S$7))))</f>
        <v/>
      </c>
      <c r="AC27" t="str">
        <f>IF(E27="","",IF(②選手情報入力!R36="","",IF(I27=1,IF(②選手情報入力!$R$6="",0,1),IF(②選手情報入力!$R$7="",0,1))))</f>
        <v/>
      </c>
      <c r="AD27" t="str">
        <f>IF(E27="","",IF(②選手情報入力!R36="","",2))</f>
        <v/>
      </c>
      <c r="AE27" t="str">
        <f>IF(E27="","",IF(②選手情報入力!T36="","",IF(I27=1,種目情報!$J$5,種目情報!$J$7)))</f>
        <v/>
      </c>
      <c r="AF27" t="str">
        <f>IF(E27="","",IF(②選手情報入力!T36="","",IF(I27=1,IF(②選手情報入力!$U$6="","",②選手情報入力!$U$6),IF(②選手情報入力!$U$7="","",②選手情報入力!$U$7))))</f>
        <v/>
      </c>
      <c r="AG27" t="str">
        <f>IF(E27="","",IF(②選手情報入力!T36="","",IF(I27=1,IF(②選手情報入力!$T$6="",0,1),IF(②選手情報入力!$T$7="",0,1))))</f>
        <v/>
      </c>
      <c r="AH27" t="str">
        <f>IF(E27="","",IF(②選手情報入力!T36="","",2))</f>
        <v/>
      </c>
    </row>
    <row r="28" spans="1:34">
      <c r="A28" t="str">
        <f>IF(E28="","",Sheet1!A27)</f>
        <v/>
      </c>
      <c r="B28" t="str">
        <f>IF(E28="","",①団体情報入力!$C$4)</f>
        <v/>
      </c>
      <c r="D28" t="str">
        <f>IF(②選手情報入力!B37="","",②選手情報入力!B37)</f>
        <v/>
      </c>
      <c r="E28" t="str">
        <f>IF(②選手情報入力!C37="","",②選手情報入力!C37)</f>
        <v/>
      </c>
      <c r="F28" t="str">
        <f>IF(E28="","",②選手情報入力!D37)</f>
        <v/>
      </c>
      <c r="G28" t="str">
        <f>IF(E28="","",ASC(②選手情報入力!E37))</f>
        <v/>
      </c>
      <c r="H28" t="str">
        <f t="shared" si="0"/>
        <v/>
      </c>
      <c r="I28" t="str">
        <f>IF(E28="","",IF(②選手情報入力!G37="男",1,2))</f>
        <v/>
      </c>
      <c r="J28" t="str">
        <f>IF(E28="","",IF(②選手情報入力!H37="","",②選手情報入力!H37))</f>
        <v/>
      </c>
      <c r="M28" t="str">
        <f t="shared" si="1"/>
        <v/>
      </c>
      <c r="O28" t="str">
        <f>IF(E28="","",IF(②選手情報入力!J37="","",IF(I28=1,VLOOKUP(②選手情報入力!J37,種目情報!$A$4:$B$31,2,FALSE),VLOOKUP(②選手情報入力!J37,種目情報!$E$4:$F$34,2,FALSE))))</f>
        <v/>
      </c>
      <c r="P28" t="str">
        <f>IF(E28="","",IF(②選手情報入力!K37="","",②選手情報入力!K37))</f>
        <v/>
      </c>
      <c r="Q28" s="30" t="str">
        <f>IF(E28="","",IF(②選手情報入力!I37="","",1))</f>
        <v/>
      </c>
      <c r="R28" t="str">
        <f>IF(E28="","",IF(②選手情報入力!J37="","",IF(I28=1,VLOOKUP(②選手情報入力!J37,種目情報!$A$4:$C$35,3,FALSE),VLOOKUP(②選手情報入力!J37,種目情報!$E$4:$G$39,3,FALSE))))</f>
        <v/>
      </c>
      <c r="S28" t="str">
        <f>IF(E28="","",IF(②選手情報入力!M37="","",IF(I28=1,VLOOKUP(②選手情報入力!M37,種目情報!$A$4:$B$35,2,FALSE),VLOOKUP(②選手情報入力!M37,種目情報!$E$4:$F$39,2,FALSE))))</f>
        <v/>
      </c>
      <c r="T28" t="str">
        <f>IF(E28="","",IF(②選手情報入力!N37="","",②選手情報入力!N37))</f>
        <v/>
      </c>
      <c r="U28" s="30" t="str">
        <f>IF(E28="","",IF(②選手情報入力!L37="","",1))</f>
        <v/>
      </c>
      <c r="V28" t="str">
        <f>IF(E28="","",IF(②選手情報入力!M37="","",IF(I28=1,VLOOKUP(②選手情報入力!M37,種目情報!$A$4:$C$35,3,FALSE),VLOOKUP(②選手情報入力!M37,種目情報!$E$4:$G$39,3,FALSE))))</f>
        <v/>
      </c>
      <c r="W28" t="str">
        <f>IF(E28="","",IF(②選手情報入力!P37="","",IF(I28=1,VLOOKUP(②選手情報入力!P37,種目情報!$A$4:$B$35,2,FALSE),VLOOKUP(②選手情報入力!P37,種目情報!$E$4:$F$39,2,FALSE))))</f>
        <v/>
      </c>
      <c r="X28" t="str">
        <f>IF(E28="","",IF(②選手情報入力!Q37="","",②選手情報入力!Q37))</f>
        <v/>
      </c>
      <c r="Y28" s="30" t="str">
        <f>IF(E28="","",IF(②選手情報入力!O37="","",1))</f>
        <v/>
      </c>
      <c r="Z28" t="str">
        <f>IF(E28="","",IF(②選手情報入力!P37="","",IF(I28=1,VLOOKUP(②選手情報入力!P37,種目情報!$A$4:$C$35,3,FALSE),VLOOKUP(②選手情報入力!P37,種目情報!$E$4:$G$39,3,FALSE))))</f>
        <v/>
      </c>
      <c r="AA28" t="str">
        <f>IF(E28="","",IF(②選手情報入力!R37="","",IF(I28=1,種目情報!$J$4,種目情報!$J$6)))</f>
        <v/>
      </c>
      <c r="AB28" t="str">
        <f>IF(E28="","",IF(②選手情報入力!R37="","",IF(I28=1,IF(②選手情報入力!$S$6="","",②選手情報入力!$S$6),IF(②選手情報入力!$S$7="","",②選手情報入力!$S$7))))</f>
        <v/>
      </c>
      <c r="AC28" t="str">
        <f>IF(E28="","",IF(②選手情報入力!R37="","",IF(I28=1,IF(②選手情報入力!$R$6="",0,1),IF(②選手情報入力!$R$7="",0,1))))</f>
        <v/>
      </c>
      <c r="AD28" t="str">
        <f>IF(E28="","",IF(②選手情報入力!R37="","",2))</f>
        <v/>
      </c>
      <c r="AE28" t="str">
        <f>IF(E28="","",IF(②選手情報入力!T37="","",IF(I28=1,種目情報!$J$5,種目情報!$J$7)))</f>
        <v/>
      </c>
      <c r="AF28" t="str">
        <f>IF(E28="","",IF(②選手情報入力!T37="","",IF(I28=1,IF(②選手情報入力!$U$6="","",②選手情報入力!$U$6),IF(②選手情報入力!$U$7="","",②選手情報入力!$U$7))))</f>
        <v/>
      </c>
      <c r="AG28" t="str">
        <f>IF(E28="","",IF(②選手情報入力!T37="","",IF(I28=1,IF(②選手情報入力!$T$6="",0,1),IF(②選手情報入力!$T$7="",0,1))))</f>
        <v/>
      </c>
      <c r="AH28" t="str">
        <f>IF(E28="","",IF(②選手情報入力!T37="","",2))</f>
        <v/>
      </c>
    </row>
    <row r="29" spans="1:34">
      <c r="A29" t="str">
        <f>IF(E29="","",Sheet1!A28)</f>
        <v/>
      </c>
      <c r="B29" t="str">
        <f>IF(E29="","",①団体情報入力!$C$4)</f>
        <v/>
      </c>
      <c r="D29" t="str">
        <f>IF(②選手情報入力!B38="","",②選手情報入力!B38)</f>
        <v/>
      </c>
      <c r="E29" t="str">
        <f>IF(②選手情報入力!C38="","",②選手情報入力!C38)</f>
        <v/>
      </c>
      <c r="F29" t="str">
        <f>IF(E29="","",②選手情報入力!D38)</f>
        <v/>
      </c>
      <c r="G29" t="str">
        <f>IF(E29="","",ASC(②選手情報入力!E38))</f>
        <v/>
      </c>
      <c r="H29" t="str">
        <f t="shared" si="0"/>
        <v/>
      </c>
      <c r="I29" t="str">
        <f>IF(E29="","",IF(②選手情報入力!G38="男",1,2))</f>
        <v/>
      </c>
      <c r="J29" t="str">
        <f>IF(E29="","",IF(②選手情報入力!H38="","",②選手情報入力!H38))</f>
        <v/>
      </c>
      <c r="M29" t="str">
        <f t="shared" si="1"/>
        <v/>
      </c>
      <c r="O29" t="str">
        <f>IF(E29="","",IF(②選手情報入力!J38="","",IF(I29=1,VLOOKUP(②選手情報入力!J38,種目情報!$A$4:$B$31,2,FALSE),VLOOKUP(②選手情報入力!J38,種目情報!$E$4:$F$34,2,FALSE))))</f>
        <v/>
      </c>
      <c r="P29" t="str">
        <f>IF(E29="","",IF(②選手情報入力!K38="","",②選手情報入力!K38))</f>
        <v/>
      </c>
      <c r="Q29" s="30" t="str">
        <f>IF(E29="","",IF(②選手情報入力!I38="","",1))</f>
        <v/>
      </c>
      <c r="R29" t="str">
        <f>IF(E29="","",IF(②選手情報入力!J38="","",IF(I29=1,VLOOKUP(②選手情報入力!J38,種目情報!$A$4:$C$35,3,FALSE),VLOOKUP(②選手情報入力!J38,種目情報!$E$4:$G$39,3,FALSE))))</f>
        <v/>
      </c>
      <c r="S29" t="str">
        <f>IF(E29="","",IF(②選手情報入力!M38="","",IF(I29=1,VLOOKUP(②選手情報入力!M38,種目情報!$A$4:$B$35,2,FALSE),VLOOKUP(②選手情報入力!M38,種目情報!$E$4:$F$39,2,FALSE))))</f>
        <v/>
      </c>
      <c r="T29" t="str">
        <f>IF(E29="","",IF(②選手情報入力!N38="","",②選手情報入力!N38))</f>
        <v/>
      </c>
      <c r="U29" s="30" t="str">
        <f>IF(E29="","",IF(②選手情報入力!L38="","",1))</f>
        <v/>
      </c>
      <c r="V29" t="str">
        <f>IF(E29="","",IF(②選手情報入力!M38="","",IF(I29=1,VLOOKUP(②選手情報入力!M38,種目情報!$A$4:$C$35,3,FALSE),VLOOKUP(②選手情報入力!M38,種目情報!$E$4:$G$39,3,FALSE))))</f>
        <v/>
      </c>
      <c r="W29" t="str">
        <f>IF(E29="","",IF(②選手情報入力!P38="","",IF(I29=1,VLOOKUP(②選手情報入力!P38,種目情報!$A$4:$B$35,2,FALSE),VLOOKUP(②選手情報入力!P38,種目情報!$E$4:$F$39,2,FALSE))))</f>
        <v/>
      </c>
      <c r="X29" t="str">
        <f>IF(E29="","",IF(②選手情報入力!Q38="","",②選手情報入力!Q38))</f>
        <v/>
      </c>
      <c r="Y29" s="30" t="str">
        <f>IF(E29="","",IF(②選手情報入力!O38="","",1))</f>
        <v/>
      </c>
      <c r="Z29" t="str">
        <f>IF(E29="","",IF(②選手情報入力!P38="","",IF(I29=1,VLOOKUP(②選手情報入力!P38,種目情報!$A$4:$C$35,3,FALSE),VLOOKUP(②選手情報入力!P38,種目情報!$E$4:$G$39,3,FALSE))))</f>
        <v/>
      </c>
      <c r="AA29" t="str">
        <f>IF(E29="","",IF(②選手情報入力!R38="","",IF(I29=1,種目情報!$J$4,種目情報!$J$6)))</f>
        <v/>
      </c>
      <c r="AB29" t="str">
        <f>IF(E29="","",IF(②選手情報入力!R38="","",IF(I29=1,IF(②選手情報入力!$S$6="","",②選手情報入力!$S$6),IF(②選手情報入力!$S$7="","",②選手情報入力!$S$7))))</f>
        <v/>
      </c>
      <c r="AC29" t="str">
        <f>IF(E29="","",IF(②選手情報入力!R38="","",IF(I29=1,IF(②選手情報入力!$R$6="",0,1),IF(②選手情報入力!$R$7="",0,1))))</f>
        <v/>
      </c>
      <c r="AD29" t="str">
        <f>IF(E29="","",IF(②選手情報入力!R38="","",2))</f>
        <v/>
      </c>
      <c r="AE29" t="str">
        <f>IF(E29="","",IF(②選手情報入力!T38="","",IF(I29=1,種目情報!$J$5,種目情報!$J$7)))</f>
        <v/>
      </c>
      <c r="AF29" t="str">
        <f>IF(E29="","",IF(②選手情報入力!T38="","",IF(I29=1,IF(②選手情報入力!$U$6="","",②選手情報入力!$U$6),IF(②選手情報入力!$U$7="","",②選手情報入力!$U$7))))</f>
        <v/>
      </c>
      <c r="AG29" t="str">
        <f>IF(E29="","",IF(②選手情報入力!T38="","",IF(I29=1,IF(②選手情報入力!$T$6="",0,1),IF(②選手情報入力!$T$7="",0,1))))</f>
        <v/>
      </c>
      <c r="AH29" t="str">
        <f>IF(E29="","",IF(②選手情報入力!T38="","",2))</f>
        <v/>
      </c>
    </row>
    <row r="30" spans="1:34">
      <c r="A30" t="str">
        <f>IF(E30="","",Sheet1!A29)</f>
        <v/>
      </c>
      <c r="B30" t="str">
        <f>IF(E30="","",①団体情報入力!$C$4)</f>
        <v/>
      </c>
      <c r="D30" t="str">
        <f>IF(②選手情報入力!B39="","",②選手情報入力!B39)</f>
        <v/>
      </c>
      <c r="E30" t="str">
        <f>IF(②選手情報入力!C39="","",②選手情報入力!C39)</f>
        <v/>
      </c>
      <c r="F30" t="str">
        <f>IF(E30="","",②選手情報入力!D39)</f>
        <v/>
      </c>
      <c r="G30" t="str">
        <f>IF(E30="","",ASC(②選手情報入力!E39))</f>
        <v/>
      </c>
      <c r="H30" t="str">
        <f t="shared" si="0"/>
        <v/>
      </c>
      <c r="I30" t="str">
        <f>IF(E30="","",IF(②選手情報入力!G39="男",1,2))</f>
        <v/>
      </c>
      <c r="J30" t="str">
        <f>IF(E30="","",IF(②選手情報入力!H39="","",②選手情報入力!H39))</f>
        <v/>
      </c>
      <c r="M30" t="str">
        <f t="shared" si="1"/>
        <v/>
      </c>
      <c r="O30" t="str">
        <f>IF(E30="","",IF(②選手情報入力!J39="","",IF(I30=1,VLOOKUP(②選手情報入力!J39,種目情報!$A$4:$B$31,2,FALSE),VLOOKUP(②選手情報入力!J39,種目情報!$E$4:$F$34,2,FALSE))))</f>
        <v/>
      </c>
      <c r="P30" t="str">
        <f>IF(E30="","",IF(②選手情報入力!K39="","",②選手情報入力!K39))</f>
        <v/>
      </c>
      <c r="Q30" s="30" t="str">
        <f>IF(E30="","",IF(②選手情報入力!I39="","",1))</f>
        <v/>
      </c>
      <c r="R30" t="str">
        <f>IF(E30="","",IF(②選手情報入力!J39="","",IF(I30=1,VLOOKUP(②選手情報入力!J39,種目情報!$A$4:$C$35,3,FALSE),VLOOKUP(②選手情報入力!J39,種目情報!$E$4:$G$39,3,FALSE))))</f>
        <v/>
      </c>
      <c r="S30" t="str">
        <f>IF(E30="","",IF(②選手情報入力!M39="","",IF(I30=1,VLOOKUP(②選手情報入力!M39,種目情報!$A$4:$B$35,2,FALSE),VLOOKUP(②選手情報入力!M39,種目情報!$E$4:$F$39,2,FALSE))))</f>
        <v/>
      </c>
      <c r="T30" t="str">
        <f>IF(E30="","",IF(②選手情報入力!N39="","",②選手情報入力!N39))</f>
        <v/>
      </c>
      <c r="U30" s="30" t="str">
        <f>IF(E30="","",IF(②選手情報入力!L39="","",1))</f>
        <v/>
      </c>
      <c r="V30" t="str">
        <f>IF(E30="","",IF(②選手情報入力!M39="","",IF(I30=1,VLOOKUP(②選手情報入力!M39,種目情報!$A$4:$C$35,3,FALSE),VLOOKUP(②選手情報入力!M39,種目情報!$E$4:$G$39,3,FALSE))))</f>
        <v/>
      </c>
      <c r="W30" t="str">
        <f>IF(E30="","",IF(②選手情報入力!P39="","",IF(I30=1,VLOOKUP(②選手情報入力!P39,種目情報!$A$4:$B$35,2,FALSE),VLOOKUP(②選手情報入力!P39,種目情報!$E$4:$F$39,2,FALSE))))</f>
        <v/>
      </c>
      <c r="X30" t="str">
        <f>IF(E30="","",IF(②選手情報入力!Q39="","",②選手情報入力!Q39))</f>
        <v/>
      </c>
      <c r="Y30" s="30" t="str">
        <f>IF(E30="","",IF(②選手情報入力!O39="","",1))</f>
        <v/>
      </c>
      <c r="Z30" t="str">
        <f>IF(E30="","",IF(②選手情報入力!P39="","",IF(I30=1,VLOOKUP(②選手情報入力!P39,種目情報!$A$4:$C$35,3,FALSE),VLOOKUP(②選手情報入力!P39,種目情報!$E$4:$G$39,3,FALSE))))</f>
        <v/>
      </c>
      <c r="AA30" t="str">
        <f>IF(E30="","",IF(②選手情報入力!R39="","",IF(I30=1,種目情報!$J$4,種目情報!$J$6)))</f>
        <v/>
      </c>
      <c r="AB30" t="str">
        <f>IF(E30="","",IF(②選手情報入力!R39="","",IF(I30=1,IF(②選手情報入力!$S$6="","",②選手情報入力!$S$6),IF(②選手情報入力!$S$7="","",②選手情報入力!$S$7))))</f>
        <v/>
      </c>
      <c r="AC30" t="str">
        <f>IF(E30="","",IF(②選手情報入力!R39="","",IF(I30=1,IF(②選手情報入力!$R$6="",0,1),IF(②選手情報入力!$R$7="",0,1))))</f>
        <v/>
      </c>
      <c r="AD30" t="str">
        <f>IF(E30="","",IF(②選手情報入力!R39="","",2))</f>
        <v/>
      </c>
      <c r="AE30" t="str">
        <f>IF(E30="","",IF(②選手情報入力!T39="","",IF(I30=1,種目情報!$J$5,種目情報!$J$7)))</f>
        <v/>
      </c>
      <c r="AF30" t="str">
        <f>IF(E30="","",IF(②選手情報入力!T39="","",IF(I30=1,IF(②選手情報入力!$U$6="","",②選手情報入力!$U$6),IF(②選手情報入力!$U$7="","",②選手情報入力!$U$7))))</f>
        <v/>
      </c>
      <c r="AG30" t="str">
        <f>IF(E30="","",IF(②選手情報入力!T39="","",IF(I30=1,IF(②選手情報入力!$T$6="",0,1),IF(②選手情報入力!$T$7="",0,1))))</f>
        <v/>
      </c>
      <c r="AH30" t="str">
        <f>IF(E30="","",IF(②選手情報入力!T39="","",2))</f>
        <v/>
      </c>
    </row>
    <row r="31" spans="1:34">
      <c r="A31" t="str">
        <f>IF(E31="","",Sheet1!A30)</f>
        <v/>
      </c>
      <c r="B31" t="str">
        <f>IF(E31="","",①団体情報入力!$C$4)</f>
        <v/>
      </c>
      <c r="D31" t="str">
        <f>IF(②選手情報入力!B40="","",②選手情報入力!B40)</f>
        <v/>
      </c>
      <c r="E31" t="str">
        <f>IF(②選手情報入力!C40="","",②選手情報入力!C40)</f>
        <v/>
      </c>
      <c r="F31" t="str">
        <f>IF(E31="","",②選手情報入力!D40)</f>
        <v/>
      </c>
      <c r="G31" t="str">
        <f>IF(E31="","",ASC(②選手情報入力!E40))</f>
        <v/>
      </c>
      <c r="H31" t="str">
        <f t="shared" si="0"/>
        <v/>
      </c>
      <c r="I31" t="str">
        <f>IF(E31="","",IF(②選手情報入力!G40="男",1,2))</f>
        <v/>
      </c>
      <c r="J31" t="str">
        <f>IF(E31="","",IF(②選手情報入力!H40="","",②選手情報入力!H40))</f>
        <v/>
      </c>
      <c r="M31" t="str">
        <f t="shared" si="1"/>
        <v/>
      </c>
      <c r="O31" t="str">
        <f>IF(E31="","",IF(②選手情報入力!J40="","",IF(I31=1,VLOOKUP(②選手情報入力!J40,種目情報!$A$4:$B$31,2,FALSE),VLOOKUP(②選手情報入力!J40,種目情報!$E$4:$F$34,2,FALSE))))</f>
        <v/>
      </c>
      <c r="P31" t="str">
        <f>IF(E31="","",IF(②選手情報入力!K40="","",②選手情報入力!K40))</f>
        <v/>
      </c>
      <c r="Q31" s="30" t="str">
        <f>IF(E31="","",IF(②選手情報入力!I40="","",1))</f>
        <v/>
      </c>
      <c r="R31" t="str">
        <f>IF(E31="","",IF(②選手情報入力!J40="","",IF(I31=1,VLOOKUP(②選手情報入力!J40,種目情報!$A$4:$C$35,3,FALSE),VLOOKUP(②選手情報入力!J40,種目情報!$E$4:$G$39,3,FALSE))))</f>
        <v/>
      </c>
      <c r="S31" t="str">
        <f>IF(E31="","",IF(②選手情報入力!M40="","",IF(I31=1,VLOOKUP(②選手情報入力!M40,種目情報!$A$4:$B$35,2,FALSE),VLOOKUP(②選手情報入力!M40,種目情報!$E$4:$F$39,2,FALSE))))</f>
        <v/>
      </c>
      <c r="T31" t="str">
        <f>IF(E31="","",IF(②選手情報入力!N40="","",②選手情報入力!N40))</f>
        <v/>
      </c>
      <c r="U31" s="30" t="str">
        <f>IF(E31="","",IF(②選手情報入力!L40="","",1))</f>
        <v/>
      </c>
      <c r="V31" t="str">
        <f>IF(E31="","",IF(②選手情報入力!M40="","",IF(I31=1,VLOOKUP(②選手情報入力!M40,種目情報!$A$4:$C$35,3,FALSE),VLOOKUP(②選手情報入力!M40,種目情報!$E$4:$G$39,3,FALSE))))</f>
        <v/>
      </c>
      <c r="W31" t="str">
        <f>IF(E31="","",IF(②選手情報入力!P40="","",IF(I31=1,VLOOKUP(②選手情報入力!P40,種目情報!$A$4:$B$35,2,FALSE),VLOOKUP(②選手情報入力!P40,種目情報!$E$4:$F$39,2,FALSE))))</f>
        <v/>
      </c>
      <c r="X31" t="str">
        <f>IF(E31="","",IF(②選手情報入力!Q40="","",②選手情報入力!Q40))</f>
        <v/>
      </c>
      <c r="Y31" s="30" t="str">
        <f>IF(E31="","",IF(②選手情報入力!O40="","",1))</f>
        <v/>
      </c>
      <c r="Z31" t="str">
        <f>IF(E31="","",IF(②選手情報入力!P40="","",IF(I31=1,VLOOKUP(②選手情報入力!P40,種目情報!$A$4:$C$35,3,FALSE),VLOOKUP(②選手情報入力!P40,種目情報!$E$4:$G$39,3,FALSE))))</f>
        <v/>
      </c>
      <c r="AA31" t="str">
        <f>IF(E31="","",IF(②選手情報入力!R40="","",IF(I31=1,種目情報!$J$4,種目情報!$J$6)))</f>
        <v/>
      </c>
      <c r="AB31" t="str">
        <f>IF(E31="","",IF(②選手情報入力!R40="","",IF(I31=1,IF(②選手情報入力!$S$6="","",②選手情報入力!$S$6),IF(②選手情報入力!$S$7="","",②選手情報入力!$S$7))))</f>
        <v/>
      </c>
      <c r="AC31" t="str">
        <f>IF(E31="","",IF(②選手情報入力!R40="","",IF(I31=1,IF(②選手情報入力!$R$6="",0,1),IF(②選手情報入力!$R$7="",0,1))))</f>
        <v/>
      </c>
      <c r="AD31" t="str">
        <f>IF(E31="","",IF(②選手情報入力!R40="","",2))</f>
        <v/>
      </c>
      <c r="AE31" t="str">
        <f>IF(E31="","",IF(②選手情報入力!T40="","",IF(I31=1,種目情報!$J$5,種目情報!$J$7)))</f>
        <v/>
      </c>
      <c r="AF31" t="str">
        <f>IF(E31="","",IF(②選手情報入力!T40="","",IF(I31=1,IF(②選手情報入力!$U$6="","",②選手情報入力!$U$6),IF(②選手情報入力!$U$7="","",②選手情報入力!$U$7))))</f>
        <v/>
      </c>
      <c r="AG31" t="str">
        <f>IF(E31="","",IF(②選手情報入力!T40="","",IF(I31=1,IF(②選手情報入力!$T$6="",0,1),IF(②選手情報入力!$T$7="",0,1))))</f>
        <v/>
      </c>
      <c r="AH31" t="str">
        <f>IF(E31="","",IF(②選手情報入力!T40="","",2))</f>
        <v/>
      </c>
    </row>
    <row r="32" spans="1:34">
      <c r="A32" t="str">
        <f>IF(E32="","",Sheet1!A31)</f>
        <v/>
      </c>
      <c r="B32" t="str">
        <f>IF(E32="","",①団体情報入力!$C$4)</f>
        <v/>
      </c>
      <c r="D32" t="str">
        <f>IF(②選手情報入力!B41="","",②選手情報入力!B41)</f>
        <v/>
      </c>
      <c r="E32" t="str">
        <f>IF(②選手情報入力!C41="","",②選手情報入力!C41)</f>
        <v/>
      </c>
      <c r="F32" t="str">
        <f>IF(E32="","",②選手情報入力!D41)</f>
        <v/>
      </c>
      <c r="G32" t="str">
        <f>IF(E32="","",ASC(②選手情報入力!E41))</f>
        <v/>
      </c>
      <c r="H32" t="str">
        <f t="shared" si="0"/>
        <v/>
      </c>
      <c r="I32" t="str">
        <f>IF(E32="","",IF(②選手情報入力!G41="男",1,2))</f>
        <v/>
      </c>
      <c r="J32" t="str">
        <f>IF(E32="","",IF(②選手情報入力!H41="","",②選手情報入力!H41))</f>
        <v/>
      </c>
      <c r="M32" t="str">
        <f t="shared" si="1"/>
        <v/>
      </c>
      <c r="O32" t="str">
        <f>IF(E32="","",IF(②選手情報入力!J41="","",IF(I32=1,VLOOKUP(②選手情報入力!J41,種目情報!$A$4:$B$31,2,FALSE),VLOOKUP(②選手情報入力!J41,種目情報!$E$4:$F$34,2,FALSE))))</f>
        <v/>
      </c>
      <c r="P32" t="str">
        <f>IF(E32="","",IF(②選手情報入力!K41="","",②選手情報入力!K41))</f>
        <v/>
      </c>
      <c r="Q32" s="30" t="str">
        <f>IF(E32="","",IF(②選手情報入力!I41="","",1))</f>
        <v/>
      </c>
      <c r="R32" t="str">
        <f>IF(E32="","",IF(②選手情報入力!J41="","",IF(I32=1,VLOOKUP(②選手情報入力!J41,種目情報!$A$4:$C$35,3,FALSE),VLOOKUP(②選手情報入力!J41,種目情報!$E$4:$G$39,3,FALSE))))</f>
        <v/>
      </c>
      <c r="S32" t="str">
        <f>IF(E32="","",IF(②選手情報入力!M41="","",IF(I32=1,VLOOKUP(②選手情報入力!M41,種目情報!$A$4:$B$35,2,FALSE),VLOOKUP(②選手情報入力!M41,種目情報!$E$4:$F$39,2,FALSE))))</f>
        <v/>
      </c>
      <c r="T32" t="str">
        <f>IF(E32="","",IF(②選手情報入力!N41="","",②選手情報入力!N41))</f>
        <v/>
      </c>
      <c r="U32" s="30" t="str">
        <f>IF(E32="","",IF(②選手情報入力!L41="","",1))</f>
        <v/>
      </c>
      <c r="V32" t="str">
        <f>IF(E32="","",IF(②選手情報入力!M41="","",IF(I32=1,VLOOKUP(②選手情報入力!M41,種目情報!$A$4:$C$35,3,FALSE),VLOOKUP(②選手情報入力!M41,種目情報!$E$4:$G$39,3,FALSE))))</f>
        <v/>
      </c>
      <c r="W32" t="str">
        <f>IF(E32="","",IF(②選手情報入力!P41="","",IF(I32=1,VLOOKUP(②選手情報入力!P41,種目情報!$A$4:$B$35,2,FALSE),VLOOKUP(②選手情報入力!P41,種目情報!$E$4:$F$39,2,FALSE))))</f>
        <v/>
      </c>
      <c r="X32" t="str">
        <f>IF(E32="","",IF(②選手情報入力!Q41="","",②選手情報入力!Q41))</f>
        <v/>
      </c>
      <c r="Y32" s="30" t="str">
        <f>IF(E32="","",IF(②選手情報入力!O41="","",1))</f>
        <v/>
      </c>
      <c r="Z32" t="str">
        <f>IF(E32="","",IF(②選手情報入力!P41="","",IF(I32=1,VLOOKUP(②選手情報入力!P41,種目情報!$A$4:$C$35,3,FALSE),VLOOKUP(②選手情報入力!P41,種目情報!$E$4:$G$39,3,FALSE))))</f>
        <v/>
      </c>
      <c r="AA32" t="str">
        <f>IF(E32="","",IF(②選手情報入力!R41="","",IF(I32=1,種目情報!$J$4,種目情報!$J$6)))</f>
        <v/>
      </c>
      <c r="AB32" t="str">
        <f>IF(E32="","",IF(②選手情報入力!R41="","",IF(I32=1,IF(②選手情報入力!$S$6="","",②選手情報入力!$S$6),IF(②選手情報入力!$S$7="","",②選手情報入力!$S$7))))</f>
        <v/>
      </c>
      <c r="AC32" t="str">
        <f>IF(E32="","",IF(②選手情報入力!R41="","",IF(I32=1,IF(②選手情報入力!$R$6="",0,1),IF(②選手情報入力!$R$7="",0,1))))</f>
        <v/>
      </c>
      <c r="AD32" t="str">
        <f>IF(E32="","",IF(②選手情報入力!R41="","",2))</f>
        <v/>
      </c>
      <c r="AE32" t="str">
        <f>IF(E32="","",IF(②選手情報入力!T41="","",IF(I32=1,種目情報!$J$5,種目情報!$J$7)))</f>
        <v/>
      </c>
      <c r="AF32" t="str">
        <f>IF(E32="","",IF(②選手情報入力!T41="","",IF(I32=1,IF(②選手情報入力!$U$6="","",②選手情報入力!$U$6),IF(②選手情報入力!$U$7="","",②選手情報入力!$U$7))))</f>
        <v/>
      </c>
      <c r="AG32" t="str">
        <f>IF(E32="","",IF(②選手情報入力!T41="","",IF(I32=1,IF(②選手情報入力!$T$6="",0,1),IF(②選手情報入力!$T$7="",0,1))))</f>
        <v/>
      </c>
      <c r="AH32" t="str">
        <f>IF(E32="","",IF(②選手情報入力!T41="","",2))</f>
        <v/>
      </c>
    </row>
    <row r="33" spans="1:34">
      <c r="A33" t="str">
        <f>IF(E33="","",Sheet1!A32)</f>
        <v/>
      </c>
      <c r="B33" t="str">
        <f>IF(E33="","",①団体情報入力!$C$4)</f>
        <v/>
      </c>
      <c r="D33" t="str">
        <f>IF(②選手情報入力!B42="","",②選手情報入力!B42)</f>
        <v/>
      </c>
      <c r="E33" t="str">
        <f>IF(②選手情報入力!C42="","",②選手情報入力!C42)</f>
        <v/>
      </c>
      <c r="F33" t="str">
        <f>IF(E33="","",②選手情報入力!D42)</f>
        <v/>
      </c>
      <c r="G33" t="str">
        <f>IF(E33="","",ASC(②選手情報入力!E42))</f>
        <v/>
      </c>
      <c r="H33" t="str">
        <f t="shared" si="0"/>
        <v/>
      </c>
      <c r="I33" t="str">
        <f>IF(E33="","",IF(②選手情報入力!G42="男",1,2))</f>
        <v/>
      </c>
      <c r="J33" t="str">
        <f>IF(E33="","",IF(②選手情報入力!H42="","",②選手情報入力!H42))</f>
        <v/>
      </c>
      <c r="M33" t="str">
        <f t="shared" si="1"/>
        <v/>
      </c>
      <c r="O33" t="str">
        <f>IF(E33="","",IF(②選手情報入力!J42="","",IF(I33=1,VLOOKUP(②選手情報入力!J42,種目情報!$A$4:$B$31,2,FALSE),VLOOKUP(②選手情報入力!J42,種目情報!$E$4:$F$34,2,FALSE))))</f>
        <v/>
      </c>
      <c r="P33" t="str">
        <f>IF(E33="","",IF(②選手情報入力!K42="","",②選手情報入力!K42))</f>
        <v/>
      </c>
      <c r="Q33" s="30" t="str">
        <f>IF(E33="","",IF(②選手情報入力!I42="","",1))</f>
        <v/>
      </c>
      <c r="R33" t="str">
        <f>IF(E33="","",IF(②選手情報入力!J42="","",IF(I33=1,VLOOKUP(②選手情報入力!J42,種目情報!$A$4:$C$35,3,FALSE),VLOOKUP(②選手情報入力!J42,種目情報!$E$4:$G$39,3,FALSE))))</f>
        <v/>
      </c>
      <c r="S33" t="str">
        <f>IF(E33="","",IF(②選手情報入力!M42="","",IF(I33=1,VLOOKUP(②選手情報入力!M42,種目情報!$A$4:$B$35,2,FALSE),VLOOKUP(②選手情報入力!M42,種目情報!$E$4:$F$39,2,FALSE))))</f>
        <v/>
      </c>
      <c r="T33" t="str">
        <f>IF(E33="","",IF(②選手情報入力!N42="","",②選手情報入力!N42))</f>
        <v/>
      </c>
      <c r="U33" s="30" t="str">
        <f>IF(E33="","",IF(②選手情報入力!L42="","",1))</f>
        <v/>
      </c>
      <c r="V33" t="str">
        <f>IF(E33="","",IF(②選手情報入力!M42="","",IF(I33=1,VLOOKUP(②選手情報入力!M42,種目情報!$A$4:$C$35,3,FALSE),VLOOKUP(②選手情報入力!M42,種目情報!$E$4:$G$39,3,FALSE))))</f>
        <v/>
      </c>
      <c r="W33" t="str">
        <f>IF(E33="","",IF(②選手情報入力!P42="","",IF(I33=1,VLOOKUP(②選手情報入力!P42,種目情報!$A$4:$B$35,2,FALSE),VLOOKUP(②選手情報入力!P42,種目情報!$E$4:$F$39,2,FALSE))))</f>
        <v/>
      </c>
      <c r="X33" t="str">
        <f>IF(E33="","",IF(②選手情報入力!Q42="","",②選手情報入力!Q42))</f>
        <v/>
      </c>
      <c r="Y33" s="30" t="str">
        <f>IF(E33="","",IF(②選手情報入力!O42="","",1))</f>
        <v/>
      </c>
      <c r="Z33" t="str">
        <f>IF(E33="","",IF(②選手情報入力!P42="","",IF(I33=1,VLOOKUP(②選手情報入力!P42,種目情報!$A$4:$C$35,3,FALSE),VLOOKUP(②選手情報入力!P42,種目情報!$E$4:$G$39,3,FALSE))))</f>
        <v/>
      </c>
      <c r="AA33" t="str">
        <f>IF(E33="","",IF(②選手情報入力!R42="","",IF(I33=1,種目情報!$J$4,種目情報!$J$6)))</f>
        <v/>
      </c>
      <c r="AB33" t="str">
        <f>IF(E33="","",IF(②選手情報入力!R42="","",IF(I33=1,IF(②選手情報入力!$S$6="","",②選手情報入力!$S$6),IF(②選手情報入力!$S$7="","",②選手情報入力!$S$7))))</f>
        <v/>
      </c>
      <c r="AC33" t="str">
        <f>IF(E33="","",IF(②選手情報入力!R42="","",IF(I33=1,IF(②選手情報入力!$R$6="",0,1),IF(②選手情報入力!$R$7="",0,1))))</f>
        <v/>
      </c>
      <c r="AD33" t="str">
        <f>IF(E33="","",IF(②選手情報入力!R42="","",2))</f>
        <v/>
      </c>
      <c r="AE33" t="str">
        <f>IF(E33="","",IF(②選手情報入力!T42="","",IF(I33=1,種目情報!$J$5,種目情報!$J$7)))</f>
        <v/>
      </c>
      <c r="AF33" t="str">
        <f>IF(E33="","",IF(②選手情報入力!T42="","",IF(I33=1,IF(②選手情報入力!$U$6="","",②選手情報入力!$U$6),IF(②選手情報入力!$U$7="","",②選手情報入力!$U$7))))</f>
        <v/>
      </c>
      <c r="AG33" t="str">
        <f>IF(E33="","",IF(②選手情報入力!T42="","",IF(I33=1,IF(②選手情報入力!$T$6="",0,1),IF(②選手情報入力!$T$7="",0,1))))</f>
        <v/>
      </c>
      <c r="AH33" t="str">
        <f>IF(E33="","",IF(②選手情報入力!T42="","",2))</f>
        <v/>
      </c>
    </row>
    <row r="34" spans="1:34">
      <c r="A34" t="str">
        <f>IF(E34="","",Sheet1!A33)</f>
        <v/>
      </c>
      <c r="B34" t="str">
        <f>IF(E34="","",①団体情報入力!$C$4)</f>
        <v/>
      </c>
      <c r="D34" t="str">
        <f>IF(②選手情報入力!B43="","",②選手情報入力!B43)</f>
        <v/>
      </c>
      <c r="E34" t="str">
        <f>IF(②選手情報入力!C43="","",②選手情報入力!C43)</f>
        <v/>
      </c>
      <c r="F34" t="str">
        <f>IF(E34="","",②選手情報入力!D43)</f>
        <v/>
      </c>
      <c r="G34" t="str">
        <f>IF(E34="","",ASC(②選手情報入力!E43))</f>
        <v/>
      </c>
      <c r="H34" t="str">
        <f t="shared" si="0"/>
        <v/>
      </c>
      <c r="I34" t="str">
        <f>IF(E34="","",IF(②選手情報入力!G43="男",1,2))</f>
        <v/>
      </c>
      <c r="J34" t="str">
        <f>IF(E34="","",IF(②選手情報入力!H43="","",②選手情報入力!H43))</f>
        <v/>
      </c>
      <c r="M34" t="str">
        <f t="shared" si="1"/>
        <v/>
      </c>
      <c r="O34" t="str">
        <f>IF(E34="","",IF(②選手情報入力!J43="","",IF(I34=1,VLOOKUP(②選手情報入力!J43,種目情報!$A$4:$B$31,2,FALSE),VLOOKUP(②選手情報入力!J43,種目情報!$E$4:$F$34,2,FALSE))))</f>
        <v/>
      </c>
      <c r="P34" t="str">
        <f>IF(E34="","",IF(②選手情報入力!K43="","",②選手情報入力!K43))</f>
        <v/>
      </c>
      <c r="Q34" s="30" t="str">
        <f>IF(E34="","",IF(②選手情報入力!I43="","",1))</f>
        <v/>
      </c>
      <c r="R34" t="str">
        <f>IF(E34="","",IF(②選手情報入力!J43="","",IF(I34=1,VLOOKUP(②選手情報入力!J43,種目情報!$A$4:$C$35,3,FALSE),VLOOKUP(②選手情報入力!J43,種目情報!$E$4:$G$39,3,FALSE))))</f>
        <v/>
      </c>
      <c r="S34" t="str">
        <f>IF(E34="","",IF(②選手情報入力!M43="","",IF(I34=1,VLOOKUP(②選手情報入力!M43,種目情報!$A$4:$B$35,2,FALSE),VLOOKUP(②選手情報入力!M43,種目情報!$E$4:$F$39,2,FALSE))))</f>
        <v/>
      </c>
      <c r="T34" t="str">
        <f>IF(E34="","",IF(②選手情報入力!N43="","",②選手情報入力!N43))</f>
        <v/>
      </c>
      <c r="U34" s="30" t="str">
        <f>IF(E34="","",IF(②選手情報入力!L43="","",1))</f>
        <v/>
      </c>
      <c r="V34" t="str">
        <f>IF(E34="","",IF(②選手情報入力!M43="","",IF(I34=1,VLOOKUP(②選手情報入力!M43,種目情報!$A$4:$C$35,3,FALSE),VLOOKUP(②選手情報入力!M43,種目情報!$E$4:$G$39,3,FALSE))))</f>
        <v/>
      </c>
      <c r="W34" t="str">
        <f>IF(E34="","",IF(②選手情報入力!P43="","",IF(I34=1,VLOOKUP(②選手情報入力!P43,種目情報!$A$4:$B$35,2,FALSE),VLOOKUP(②選手情報入力!P43,種目情報!$E$4:$F$39,2,FALSE))))</f>
        <v/>
      </c>
      <c r="X34" t="str">
        <f>IF(E34="","",IF(②選手情報入力!Q43="","",②選手情報入力!Q43))</f>
        <v/>
      </c>
      <c r="Y34" s="30" t="str">
        <f>IF(E34="","",IF(②選手情報入力!O43="","",1))</f>
        <v/>
      </c>
      <c r="Z34" t="str">
        <f>IF(E34="","",IF(②選手情報入力!P43="","",IF(I34=1,VLOOKUP(②選手情報入力!P43,種目情報!$A$4:$C$35,3,FALSE),VLOOKUP(②選手情報入力!P43,種目情報!$E$4:$G$39,3,FALSE))))</f>
        <v/>
      </c>
      <c r="AA34" t="str">
        <f>IF(E34="","",IF(②選手情報入力!R43="","",IF(I34=1,種目情報!$J$4,種目情報!$J$6)))</f>
        <v/>
      </c>
      <c r="AB34" t="str">
        <f>IF(E34="","",IF(②選手情報入力!R43="","",IF(I34=1,IF(②選手情報入力!$S$6="","",②選手情報入力!$S$6),IF(②選手情報入力!$S$7="","",②選手情報入力!$S$7))))</f>
        <v/>
      </c>
      <c r="AC34" t="str">
        <f>IF(E34="","",IF(②選手情報入力!R43="","",IF(I34=1,IF(②選手情報入力!$R$6="",0,1),IF(②選手情報入力!$R$7="",0,1))))</f>
        <v/>
      </c>
      <c r="AD34" t="str">
        <f>IF(E34="","",IF(②選手情報入力!R43="","",2))</f>
        <v/>
      </c>
      <c r="AE34" t="str">
        <f>IF(E34="","",IF(②選手情報入力!T43="","",IF(I34=1,種目情報!$J$5,種目情報!$J$7)))</f>
        <v/>
      </c>
      <c r="AF34" t="str">
        <f>IF(E34="","",IF(②選手情報入力!T43="","",IF(I34=1,IF(②選手情報入力!$U$6="","",②選手情報入力!$U$6),IF(②選手情報入力!$U$7="","",②選手情報入力!$U$7))))</f>
        <v/>
      </c>
      <c r="AG34" t="str">
        <f>IF(E34="","",IF(②選手情報入力!T43="","",IF(I34=1,IF(②選手情報入力!$T$6="",0,1),IF(②選手情報入力!$T$7="",0,1))))</f>
        <v/>
      </c>
      <c r="AH34" t="str">
        <f>IF(E34="","",IF(②選手情報入力!T43="","",2))</f>
        <v/>
      </c>
    </row>
    <row r="35" spans="1:34">
      <c r="A35" t="str">
        <f>IF(E35="","",Sheet1!A34)</f>
        <v/>
      </c>
      <c r="B35" t="str">
        <f>IF(E35="","",①団体情報入力!$C$4)</f>
        <v/>
      </c>
      <c r="D35" t="str">
        <f>IF(②選手情報入力!B44="","",②選手情報入力!B44)</f>
        <v/>
      </c>
      <c r="E35" t="str">
        <f>IF(②選手情報入力!C44="","",②選手情報入力!C44)</f>
        <v/>
      </c>
      <c r="F35" t="str">
        <f>IF(E35="","",②選手情報入力!D44)</f>
        <v/>
      </c>
      <c r="G35" t="str">
        <f>IF(E35="","",ASC(②選手情報入力!E44))</f>
        <v/>
      </c>
      <c r="H35" t="str">
        <f t="shared" si="0"/>
        <v/>
      </c>
      <c r="I35" t="str">
        <f>IF(E35="","",IF(②選手情報入力!G44="男",1,2))</f>
        <v/>
      </c>
      <c r="J35" t="str">
        <f>IF(E35="","",IF(②選手情報入力!H44="","",②選手情報入力!H44))</f>
        <v/>
      </c>
      <c r="M35" t="str">
        <f t="shared" si="1"/>
        <v/>
      </c>
      <c r="O35" t="str">
        <f>IF(E35="","",IF(②選手情報入力!J44="","",IF(I35=1,VLOOKUP(②選手情報入力!J44,種目情報!$A$4:$B$31,2,FALSE),VLOOKUP(②選手情報入力!J44,種目情報!$E$4:$F$34,2,FALSE))))</f>
        <v/>
      </c>
      <c r="P35" t="str">
        <f>IF(E35="","",IF(②選手情報入力!K44="","",②選手情報入力!K44))</f>
        <v/>
      </c>
      <c r="Q35" s="30" t="str">
        <f>IF(E35="","",IF(②選手情報入力!I44="","",1))</f>
        <v/>
      </c>
      <c r="R35" t="str">
        <f>IF(E35="","",IF(②選手情報入力!J44="","",IF(I35=1,VLOOKUP(②選手情報入力!J44,種目情報!$A$4:$C$35,3,FALSE),VLOOKUP(②選手情報入力!J44,種目情報!$E$4:$G$39,3,FALSE))))</f>
        <v/>
      </c>
      <c r="S35" t="str">
        <f>IF(E35="","",IF(②選手情報入力!M44="","",IF(I35=1,VLOOKUP(②選手情報入力!M44,種目情報!$A$4:$B$35,2,FALSE),VLOOKUP(②選手情報入力!M44,種目情報!$E$4:$F$39,2,FALSE))))</f>
        <v/>
      </c>
      <c r="T35" t="str">
        <f>IF(E35="","",IF(②選手情報入力!N44="","",②選手情報入力!N44))</f>
        <v/>
      </c>
      <c r="U35" s="30" t="str">
        <f>IF(E35="","",IF(②選手情報入力!L44="","",1))</f>
        <v/>
      </c>
      <c r="V35" t="str">
        <f>IF(E35="","",IF(②選手情報入力!M44="","",IF(I35=1,VLOOKUP(②選手情報入力!M44,種目情報!$A$4:$C$35,3,FALSE),VLOOKUP(②選手情報入力!M44,種目情報!$E$4:$G$39,3,FALSE))))</f>
        <v/>
      </c>
      <c r="W35" t="str">
        <f>IF(E35="","",IF(②選手情報入力!P44="","",IF(I35=1,VLOOKUP(②選手情報入力!P44,種目情報!$A$4:$B$35,2,FALSE),VLOOKUP(②選手情報入力!P44,種目情報!$E$4:$F$39,2,FALSE))))</f>
        <v/>
      </c>
      <c r="X35" t="str">
        <f>IF(E35="","",IF(②選手情報入力!Q44="","",②選手情報入力!Q44))</f>
        <v/>
      </c>
      <c r="Y35" s="30" t="str">
        <f>IF(E35="","",IF(②選手情報入力!O44="","",1))</f>
        <v/>
      </c>
      <c r="Z35" t="str">
        <f>IF(E35="","",IF(②選手情報入力!P44="","",IF(I35=1,VLOOKUP(②選手情報入力!P44,種目情報!$A$4:$C$35,3,FALSE),VLOOKUP(②選手情報入力!P44,種目情報!$E$4:$G$39,3,FALSE))))</f>
        <v/>
      </c>
      <c r="AA35" t="str">
        <f>IF(E35="","",IF(②選手情報入力!R44="","",IF(I35=1,種目情報!$J$4,種目情報!$J$6)))</f>
        <v/>
      </c>
      <c r="AB35" t="str">
        <f>IF(E35="","",IF(②選手情報入力!R44="","",IF(I35=1,IF(②選手情報入力!$S$6="","",②選手情報入力!$S$6),IF(②選手情報入力!$S$7="","",②選手情報入力!$S$7))))</f>
        <v/>
      </c>
      <c r="AC35" t="str">
        <f>IF(E35="","",IF(②選手情報入力!R44="","",IF(I35=1,IF(②選手情報入力!$R$6="",0,1),IF(②選手情報入力!$R$7="",0,1))))</f>
        <v/>
      </c>
      <c r="AD35" t="str">
        <f>IF(E35="","",IF(②選手情報入力!R44="","",2))</f>
        <v/>
      </c>
      <c r="AE35" t="str">
        <f>IF(E35="","",IF(②選手情報入力!T44="","",IF(I35=1,種目情報!$J$5,種目情報!$J$7)))</f>
        <v/>
      </c>
      <c r="AF35" t="str">
        <f>IF(E35="","",IF(②選手情報入力!T44="","",IF(I35=1,IF(②選手情報入力!$U$6="","",②選手情報入力!$U$6),IF(②選手情報入力!$U$7="","",②選手情報入力!$U$7))))</f>
        <v/>
      </c>
      <c r="AG35" t="str">
        <f>IF(E35="","",IF(②選手情報入力!T44="","",IF(I35=1,IF(②選手情報入力!$T$6="",0,1),IF(②選手情報入力!$T$7="",0,1))))</f>
        <v/>
      </c>
      <c r="AH35" t="str">
        <f>IF(E35="","",IF(②選手情報入力!T44="","",2))</f>
        <v/>
      </c>
    </row>
    <row r="36" spans="1:34">
      <c r="A36" t="str">
        <f>IF(E36="","",Sheet1!A35)</f>
        <v/>
      </c>
      <c r="B36" t="str">
        <f>IF(E36="","",①団体情報入力!$C$4)</f>
        <v/>
      </c>
      <c r="D36" t="str">
        <f>IF(②選手情報入力!B45="","",②選手情報入力!B45)</f>
        <v/>
      </c>
      <c r="E36" t="str">
        <f>IF(②選手情報入力!C45="","",②選手情報入力!C45)</f>
        <v/>
      </c>
      <c r="F36" t="str">
        <f>IF(E36="","",②選手情報入力!D45)</f>
        <v/>
      </c>
      <c r="G36" t="str">
        <f>IF(E36="","",ASC(②選手情報入力!E45))</f>
        <v/>
      </c>
      <c r="H36" t="str">
        <f t="shared" si="0"/>
        <v/>
      </c>
      <c r="I36" t="str">
        <f>IF(E36="","",IF(②選手情報入力!G45="男",1,2))</f>
        <v/>
      </c>
      <c r="J36" t="str">
        <f>IF(E36="","",IF(②選手情報入力!H45="","",②選手情報入力!H45))</f>
        <v/>
      </c>
      <c r="M36" t="str">
        <f t="shared" si="1"/>
        <v/>
      </c>
      <c r="O36" t="str">
        <f>IF(E36="","",IF(②選手情報入力!J45="","",IF(I36=1,VLOOKUP(②選手情報入力!J45,種目情報!$A$4:$B$31,2,FALSE),VLOOKUP(②選手情報入力!J45,種目情報!$E$4:$F$34,2,FALSE))))</f>
        <v/>
      </c>
      <c r="P36" t="str">
        <f>IF(E36="","",IF(②選手情報入力!K45="","",②選手情報入力!K45))</f>
        <v/>
      </c>
      <c r="Q36" s="30" t="str">
        <f>IF(E36="","",IF(②選手情報入力!I45="","",1))</f>
        <v/>
      </c>
      <c r="R36" t="str">
        <f>IF(E36="","",IF(②選手情報入力!J45="","",IF(I36=1,VLOOKUP(②選手情報入力!J45,種目情報!$A$4:$C$35,3,FALSE),VLOOKUP(②選手情報入力!J45,種目情報!$E$4:$G$39,3,FALSE))))</f>
        <v/>
      </c>
      <c r="S36" t="str">
        <f>IF(E36="","",IF(②選手情報入力!M45="","",IF(I36=1,VLOOKUP(②選手情報入力!M45,種目情報!$A$4:$B$35,2,FALSE),VLOOKUP(②選手情報入力!M45,種目情報!$E$4:$F$39,2,FALSE))))</f>
        <v/>
      </c>
      <c r="T36" t="str">
        <f>IF(E36="","",IF(②選手情報入力!N45="","",②選手情報入力!N45))</f>
        <v/>
      </c>
      <c r="U36" s="30" t="str">
        <f>IF(E36="","",IF(②選手情報入力!L45="","",1))</f>
        <v/>
      </c>
      <c r="V36" t="str">
        <f>IF(E36="","",IF(②選手情報入力!M45="","",IF(I36=1,VLOOKUP(②選手情報入力!M45,種目情報!$A$4:$C$35,3,FALSE),VLOOKUP(②選手情報入力!M45,種目情報!$E$4:$G$39,3,FALSE))))</f>
        <v/>
      </c>
      <c r="W36" t="str">
        <f>IF(E36="","",IF(②選手情報入力!P45="","",IF(I36=1,VLOOKUP(②選手情報入力!P45,種目情報!$A$4:$B$35,2,FALSE),VLOOKUP(②選手情報入力!P45,種目情報!$E$4:$F$39,2,FALSE))))</f>
        <v/>
      </c>
      <c r="X36" t="str">
        <f>IF(E36="","",IF(②選手情報入力!Q45="","",②選手情報入力!Q45))</f>
        <v/>
      </c>
      <c r="Y36" s="30" t="str">
        <f>IF(E36="","",IF(②選手情報入力!O45="","",1))</f>
        <v/>
      </c>
      <c r="Z36" t="str">
        <f>IF(E36="","",IF(②選手情報入力!P45="","",IF(I36=1,VLOOKUP(②選手情報入力!P45,種目情報!$A$4:$C$35,3,FALSE),VLOOKUP(②選手情報入力!P45,種目情報!$E$4:$G$39,3,FALSE))))</f>
        <v/>
      </c>
      <c r="AA36" t="str">
        <f>IF(E36="","",IF(②選手情報入力!R45="","",IF(I36=1,種目情報!$J$4,種目情報!$J$6)))</f>
        <v/>
      </c>
      <c r="AB36" t="str">
        <f>IF(E36="","",IF(②選手情報入力!R45="","",IF(I36=1,IF(②選手情報入力!$S$6="","",②選手情報入力!$S$6),IF(②選手情報入力!$S$7="","",②選手情報入力!$S$7))))</f>
        <v/>
      </c>
      <c r="AC36" t="str">
        <f>IF(E36="","",IF(②選手情報入力!R45="","",IF(I36=1,IF(②選手情報入力!$R$6="",0,1),IF(②選手情報入力!$R$7="",0,1))))</f>
        <v/>
      </c>
      <c r="AD36" t="str">
        <f>IF(E36="","",IF(②選手情報入力!R45="","",2))</f>
        <v/>
      </c>
      <c r="AE36" t="str">
        <f>IF(E36="","",IF(②選手情報入力!T45="","",IF(I36=1,種目情報!$J$5,種目情報!$J$7)))</f>
        <v/>
      </c>
      <c r="AF36" t="str">
        <f>IF(E36="","",IF(②選手情報入力!T45="","",IF(I36=1,IF(②選手情報入力!$U$6="","",②選手情報入力!$U$6),IF(②選手情報入力!$U$7="","",②選手情報入力!$U$7))))</f>
        <v/>
      </c>
      <c r="AG36" t="str">
        <f>IF(E36="","",IF(②選手情報入力!T45="","",IF(I36=1,IF(②選手情報入力!$T$6="",0,1),IF(②選手情報入力!$T$7="",0,1))))</f>
        <v/>
      </c>
      <c r="AH36" t="str">
        <f>IF(E36="","",IF(②選手情報入力!T45="","",2))</f>
        <v/>
      </c>
    </row>
    <row r="37" spans="1:34">
      <c r="A37" t="str">
        <f>IF(E37="","",Sheet1!A36)</f>
        <v/>
      </c>
      <c r="B37" t="str">
        <f>IF(E37="","",①団体情報入力!$C$4)</f>
        <v/>
      </c>
      <c r="D37" t="str">
        <f>IF(②選手情報入力!B46="","",②選手情報入力!B46)</f>
        <v/>
      </c>
      <c r="E37" t="str">
        <f>IF(②選手情報入力!C46="","",②選手情報入力!C46)</f>
        <v/>
      </c>
      <c r="F37" t="str">
        <f>IF(E37="","",②選手情報入力!D46)</f>
        <v/>
      </c>
      <c r="G37" t="str">
        <f>IF(E37="","",ASC(②選手情報入力!E46))</f>
        <v/>
      </c>
      <c r="H37" t="str">
        <f t="shared" si="0"/>
        <v/>
      </c>
      <c r="I37" t="str">
        <f>IF(E37="","",IF(②選手情報入力!G46="男",1,2))</f>
        <v/>
      </c>
      <c r="J37" t="str">
        <f>IF(E37="","",IF(②選手情報入力!H46="","",②選手情報入力!H46))</f>
        <v/>
      </c>
      <c r="M37" t="str">
        <f t="shared" si="1"/>
        <v/>
      </c>
      <c r="O37" t="str">
        <f>IF(E37="","",IF(②選手情報入力!J46="","",IF(I37=1,VLOOKUP(②選手情報入力!J46,種目情報!$A$4:$B$31,2,FALSE),VLOOKUP(②選手情報入力!J46,種目情報!$E$4:$F$34,2,FALSE))))</f>
        <v/>
      </c>
      <c r="P37" t="str">
        <f>IF(E37="","",IF(②選手情報入力!K46="","",②選手情報入力!K46))</f>
        <v/>
      </c>
      <c r="Q37" s="30" t="str">
        <f>IF(E37="","",IF(②選手情報入力!I46="","",1))</f>
        <v/>
      </c>
      <c r="R37" t="str">
        <f>IF(E37="","",IF(②選手情報入力!J46="","",IF(I37=1,VLOOKUP(②選手情報入力!J46,種目情報!$A$4:$C$35,3,FALSE),VLOOKUP(②選手情報入力!J46,種目情報!$E$4:$G$39,3,FALSE))))</f>
        <v/>
      </c>
      <c r="S37" t="str">
        <f>IF(E37="","",IF(②選手情報入力!M46="","",IF(I37=1,VLOOKUP(②選手情報入力!M46,種目情報!$A$4:$B$35,2,FALSE),VLOOKUP(②選手情報入力!M46,種目情報!$E$4:$F$39,2,FALSE))))</f>
        <v/>
      </c>
      <c r="T37" t="str">
        <f>IF(E37="","",IF(②選手情報入力!N46="","",②選手情報入力!N46))</f>
        <v/>
      </c>
      <c r="U37" s="30" t="str">
        <f>IF(E37="","",IF(②選手情報入力!L46="","",1))</f>
        <v/>
      </c>
      <c r="V37" t="str">
        <f>IF(E37="","",IF(②選手情報入力!M46="","",IF(I37=1,VLOOKUP(②選手情報入力!M46,種目情報!$A$4:$C$35,3,FALSE),VLOOKUP(②選手情報入力!M46,種目情報!$E$4:$G$39,3,FALSE))))</f>
        <v/>
      </c>
      <c r="W37" t="str">
        <f>IF(E37="","",IF(②選手情報入力!P46="","",IF(I37=1,VLOOKUP(②選手情報入力!P46,種目情報!$A$4:$B$35,2,FALSE),VLOOKUP(②選手情報入力!P46,種目情報!$E$4:$F$39,2,FALSE))))</f>
        <v/>
      </c>
      <c r="X37" t="str">
        <f>IF(E37="","",IF(②選手情報入力!Q46="","",②選手情報入力!Q46))</f>
        <v/>
      </c>
      <c r="Y37" s="30" t="str">
        <f>IF(E37="","",IF(②選手情報入力!O46="","",1))</f>
        <v/>
      </c>
      <c r="Z37" t="str">
        <f>IF(E37="","",IF(②選手情報入力!P46="","",IF(I37=1,VLOOKUP(②選手情報入力!P46,種目情報!$A$4:$C$35,3,FALSE),VLOOKUP(②選手情報入力!P46,種目情報!$E$4:$G$39,3,FALSE))))</f>
        <v/>
      </c>
      <c r="AA37" t="str">
        <f>IF(E37="","",IF(②選手情報入力!R46="","",IF(I37=1,種目情報!$J$4,種目情報!$J$6)))</f>
        <v/>
      </c>
      <c r="AB37" t="str">
        <f>IF(E37="","",IF(②選手情報入力!R46="","",IF(I37=1,IF(②選手情報入力!$S$6="","",②選手情報入力!$S$6),IF(②選手情報入力!$S$7="","",②選手情報入力!$S$7))))</f>
        <v/>
      </c>
      <c r="AC37" t="str">
        <f>IF(E37="","",IF(②選手情報入力!R46="","",IF(I37=1,IF(②選手情報入力!$R$6="",0,1),IF(②選手情報入力!$R$7="",0,1))))</f>
        <v/>
      </c>
      <c r="AD37" t="str">
        <f>IF(E37="","",IF(②選手情報入力!R46="","",2))</f>
        <v/>
      </c>
      <c r="AE37" t="str">
        <f>IF(E37="","",IF(②選手情報入力!T46="","",IF(I37=1,種目情報!$J$5,種目情報!$J$7)))</f>
        <v/>
      </c>
      <c r="AF37" t="str">
        <f>IF(E37="","",IF(②選手情報入力!T46="","",IF(I37=1,IF(②選手情報入力!$U$6="","",②選手情報入力!$U$6),IF(②選手情報入力!$U$7="","",②選手情報入力!$U$7))))</f>
        <v/>
      </c>
      <c r="AG37" t="str">
        <f>IF(E37="","",IF(②選手情報入力!T46="","",IF(I37=1,IF(②選手情報入力!$T$6="",0,1),IF(②選手情報入力!$T$7="",0,1))))</f>
        <v/>
      </c>
      <c r="AH37" t="str">
        <f>IF(E37="","",IF(②選手情報入力!T46="","",2))</f>
        <v/>
      </c>
    </row>
    <row r="38" spans="1:34">
      <c r="A38" t="str">
        <f>IF(E38="","",Sheet1!A37)</f>
        <v/>
      </c>
      <c r="B38" t="str">
        <f>IF(E38="","",①団体情報入力!$C$4)</f>
        <v/>
      </c>
      <c r="D38" t="str">
        <f>IF(②選手情報入力!B47="","",②選手情報入力!B47)</f>
        <v/>
      </c>
      <c r="E38" t="str">
        <f>IF(②選手情報入力!C47="","",②選手情報入力!C47)</f>
        <v/>
      </c>
      <c r="F38" t="str">
        <f>IF(E38="","",②選手情報入力!D47)</f>
        <v/>
      </c>
      <c r="G38" t="str">
        <f>IF(E38="","",ASC(②選手情報入力!E47))</f>
        <v/>
      </c>
      <c r="H38" t="str">
        <f t="shared" si="0"/>
        <v/>
      </c>
      <c r="I38" t="str">
        <f>IF(E38="","",IF(②選手情報入力!G47="男",1,2))</f>
        <v/>
      </c>
      <c r="J38" t="str">
        <f>IF(E38="","",IF(②選手情報入力!H47="","",②選手情報入力!H47))</f>
        <v/>
      </c>
      <c r="M38" t="str">
        <f t="shared" si="1"/>
        <v/>
      </c>
      <c r="O38" t="str">
        <f>IF(E38="","",IF(②選手情報入力!J47="","",IF(I38=1,VLOOKUP(②選手情報入力!J47,種目情報!$A$4:$B$31,2,FALSE),VLOOKUP(②選手情報入力!J47,種目情報!$E$4:$F$34,2,FALSE))))</f>
        <v/>
      </c>
      <c r="P38" t="str">
        <f>IF(E38="","",IF(②選手情報入力!K47="","",②選手情報入力!K47))</f>
        <v/>
      </c>
      <c r="Q38" s="30" t="str">
        <f>IF(E38="","",IF(②選手情報入力!I47="","",1))</f>
        <v/>
      </c>
      <c r="R38" t="str">
        <f>IF(E38="","",IF(②選手情報入力!J47="","",IF(I38=1,VLOOKUP(②選手情報入力!J47,種目情報!$A$4:$C$35,3,FALSE),VLOOKUP(②選手情報入力!J47,種目情報!$E$4:$G$39,3,FALSE))))</f>
        <v/>
      </c>
      <c r="S38" t="str">
        <f>IF(E38="","",IF(②選手情報入力!M47="","",IF(I38=1,VLOOKUP(②選手情報入力!M47,種目情報!$A$4:$B$35,2,FALSE),VLOOKUP(②選手情報入力!M47,種目情報!$E$4:$F$39,2,FALSE))))</f>
        <v/>
      </c>
      <c r="T38" t="str">
        <f>IF(E38="","",IF(②選手情報入力!N47="","",②選手情報入力!N47))</f>
        <v/>
      </c>
      <c r="U38" s="30" t="str">
        <f>IF(E38="","",IF(②選手情報入力!L47="","",1))</f>
        <v/>
      </c>
      <c r="V38" t="str">
        <f>IF(E38="","",IF(②選手情報入力!M47="","",IF(I38=1,VLOOKUP(②選手情報入力!M47,種目情報!$A$4:$C$35,3,FALSE),VLOOKUP(②選手情報入力!M47,種目情報!$E$4:$G$39,3,FALSE))))</f>
        <v/>
      </c>
      <c r="W38" t="str">
        <f>IF(E38="","",IF(②選手情報入力!P47="","",IF(I38=1,VLOOKUP(②選手情報入力!P47,種目情報!$A$4:$B$35,2,FALSE),VLOOKUP(②選手情報入力!P47,種目情報!$E$4:$F$39,2,FALSE))))</f>
        <v/>
      </c>
      <c r="X38" t="str">
        <f>IF(E38="","",IF(②選手情報入力!Q47="","",②選手情報入力!Q47))</f>
        <v/>
      </c>
      <c r="Y38" s="30" t="str">
        <f>IF(E38="","",IF(②選手情報入力!O47="","",1))</f>
        <v/>
      </c>
      <c r="Z38" t="str">
        <f>IF(E38="","",IF(②選手情報入力!P47="","",IF(I38=1,VLOOKUP(②選手情報入力!P47,種目情報!$A$4:$C$35,3,FALSE),VLOOKUP(②選手情報入力!P47,種目情報!$E$4:$G$39,3,FALSE))))</f>
        <v/>
      </c>
      <c r="AA38" t="str">
        <f>IF(E38="","",IF(②選手情報入力!R47="","",IF(I38=1,種目情報!$J$4,種目情報!$J$6)))</f>
        <v/>
      </c>
      <c r="AB38" t="str">
        <f>IF(E38="","",IF(②選手情報入力!R47="","",IF(I38=1,IF(②選手情報入力!$S$6="","",②選手情報入力!$S$6),IF(②選手情報入力!$S$7="","",②選手情報入力!$S$7))))</f>
        <v/>
      </c>
      <c r="AC38" t="str">
        <f>IF(E38="","",IF(②選手情報入力!R47="","",IF(I38=1,IF(②選手情報入力!$R$6="",0,1),IF(②選手情報入力!$R$7="",0,1))))</f>
        <v/>
      </c>
      <c r="AD38" t="str">
        <f>IF(E38="","",IF(②選手情報入力!R47="","",2))</f>
        <v/>
      </c>
      <c r="AE38" t="str">
        <f>IF(E38="","",IF(②選手情報入力!T47="","",IF(I38=1,種目情報!$J$5,種目情報!$J$7)))</f>
        <v/>
      </c>
      <c r="AF38" t="str">
        <f>IF(E38="","",IF(②選手情報入力!T47="","",IF(I38=1,IF(②選手情報入力!$U$6="","",②選手情報入力!$U$6),IF(②選手情報入力!$U$7="","",②選手情報入力!$U$7))))</f>
        <v/>
      </c>
      <c r="AG38" t="str">
        <f>IF(E38="","",IF(②選手情報入力!T47="","",IF(I38=1,IF(②選手情報入力!$T$6="",0,1),IF(②選手情報入力!$T$7="",0,1))))</f>
        <v/>
      </c>
      <c r="AH38" t="str">
        <f>IF(E38="","",IF(②選手情報入力!T47="","",2))</f>
        <v/>
      </c>
    </row>
    <row r="39" spans="1:34">
      <c r="A39" t="str">
        <f>IF(E39="","",Sheet1!A38)</f>
        <v/>
      </c>
      <c r="B39" t="str">
        <f>IF(E39="","",①団体情報入力!$C$4)</f>
        <v/>
      </c>
      <c r="D39" t="str">
        <f>IF(②選手情報入力!B48="","",②選手情報入力!B48)</f>
        <v/>
      </c>
      <c r="E39" t="str">
        <f>IF(②選手情報入力!C48="","",②選手情報入力!C48)</f>
        <v/>
      </c>
      <c r="F39" t="str">
        <f>IF(E39="","",②選手情報入力!D48)</f>
        <v/>
      </c>
      <c r="G39" t="str">
        <f>IF(E39="","",ASC(②選手情報入力!E48))</f>
        <v/>
      </c>
      <c r="H39" t="str">
        <f t="shared" si="0"/>
        <v/>
      </c>
      <c r="I39" t="str">
        <f>IF(E39="","",IF(②選手情報入力!G48="男",1,2))</f>
        <v/>
      </c>
      <c r="J39" t="str">
        <f>IF(E39="","",IF(②選手情報入力!H48="","",②選手情報入力!H48))</f>
        <v/>
      </c>
      <c r="M39" t="str">
        <f t="shared" si="1"/>
        <v/>
      </c>
      <c r="O39" t="str">
        <f>IF(E39="","",IF(②選手情報入力!J48="","",IF(I39=1,VLOOKUP(②選手情報入力!J48,種目情報!$A$4:$B$31,2,FALSE),VLOOKUP(②選手情報入力!J48,種目情報!$E$4:$F$34,2,FALSE))))</f>
        <v/>
      </c>
      <c r="P39" t="str">
        <f>IF(E39="","",IF(②選手情報入力!K48="","",②選手情報入力!K48))</f>
        <v/>
      </c>
      <c r="Q39" s="30" t="str">
        <f>IF(E39="","",IF(②選手情報入力!I48="","",1))</f>
        <v/>
      </c>
      <c r="R39" t="str">
        <f>IF(E39="","",IF(②選手情報入力!J48="","",IF(I39=1,VLOOKUP(②選手情報入力!J48,種目情報!$A$4:$C$35,3,FALSE),VLOOKUP(②選手情報入力!J48,種目情報!$E$4:$G$39,3,FALSE))))</f>
        <v/>
      </c>
      <c r="S39" t="str">
        <f>IF(E39="","",IF(②選手情報入力!M48="","",IF(I39=1,VLOOKUP(②選手情報入力!M48,種目情報!$A$4:$B$35,2,FALSE),VLOOKUP(②選手情報入力!M48,種目情報!$E$4:$F$39,2,FALSE))))</f>
        <v/>
      </c>
      <c r="T39" t="str">
        <f>IF(E39="","",IF(②選手情報入力!N48="","",②選手情報入力!N48))</f>
        <v/>
      </c>
      <c r="U39" s="30" t="str">
        <f>IF(E39="","",IF(②選手情報入力!L48="","",1))</f>
        <v/>
      </c>
      <c r="V39" t="str">
        <f>IF(E39="","",IF(②選手情報入力!M48="","",IF(I39=1,VLOOKUP(②選手情報入力!M48,種目情報!$A$4:$C$35,3,FALSE),VLOOKUP(②選手情報入力!M48,種目情報!$E$4:$G$39,3,FALSE))))</f>
        <v/>
      </c>
      <c r="W39" t="str">
        <f>IF(E39="","",IF(②選手情報入力!P48="","",IF(I39=1,VLOOKUP(②選手情報入力!P48,種目情報!$A$4:$B$35,2,FALSE),VLOOKUP(②選手情報入力!P48,種目情報!$E$4:$F$39,2,FALSE))))</f>
        <v/>
      </c>
      <c r="X39" t="str">
        <f>IF(E39="","",IF(②選手情報入力!Q48="","",②選手情報入力!Q48))</f>
        <v/>
      </c>
      <c r="Y39" s="30" t="str">
        <f>IF(E39="","",IF(②選手情報入力!O48="","",1))</f>
        <v/>
      </c>
      <c r="Z39" t="str">
        <f>IF(E39="","",IF(②選手情報入力!P48="","",IF(I39=1,VLOOKUP(②選手情報入力!P48,種目情報!$A$4:$C$35,3,FALSE),VLOOKUP(②選手情報入力!P48,種目情報!$E$4:$G$39,3,FALSE))))</f>
        <v/>
      </c>
      <c r="AA39" t="str">
        <f>IF(E39="","",IF(②選手情報入力!R48="","",IF(I39=1,種目情報!$J$4,種目情報!$J$6)))</f>
        <v/>
      </c>
      <c r="AB39" t="str">
        <f>IF(E39="","",IF(②選手情報入力!R48="","",IF(I39=1,IF(②選手情報入力!$S$6="","",②選手情報入力!$S$6),IF(②選手情報入力!$S$7="","",②選手情報入力!$S$7))))</f>
        <v/>
      </c>
      <c r="AC39" t="str">
        <f>IF(E39="","",IF(②選手情報入力!R48="","",IF(I39=1,IF(②選手情報入力!$R$6="",0,1),IF(②選手情報入力!$R$7="",0,1))))</f>
        <v/>
      </c>
      <c r="AD39" t="str">
        <f>IF(E39="","",IF(②選手情報入力!R48="","",2))</f>
        <v/>
      </c>
      <c r="AE39" t="str">
        <f>IF(E39="","",IF(②選手情報入力!T48="","",IF(I39=1,種目情報!$J$5,種目情報!$J$7)))</f>
        <v/>
      </c>
      <c r="AF39" t="str">
        <f>IF(E39="","",IF(②選手情報入力!T48="","",IF(I39=1,IF(②選手情報入力!$U$6="","",②選手情報入力!$U$6),IF(②選手情報入力!$U$7="","",②選手情報入力!$U$7))))</f>
        <v/>
      </c>
      <c r="AG39" t="str">
        <f>IF(E39="","",IF(②選手情報入力!T48="","",IF(I39=1,IF(②選手情報入力!$T$6="",0,1),IF(②選手情報入力!$T$7="",0,1))))</f>
        <v/>
      </c>
      <c r="AH39" t="str">
        <f>IF(E39="","",IF(②選手情報入力!T48="","",2))</f>
        <v/>
      </c>
    </row>
    <row r="40" spans="1:34">
      <c r="A40" t="str">
        <f>IF(E40="","",Sheet1!A39)</f>
        <v/>
      </c>
      <c r="B40" t="str">
        <f>IF(E40="","",①団体情報入力!$C$4)</f>
        <v/>
      </c>
      <c r="D40" t="str">
        <f>IF(②選手情報入力!B49="","",②選手情報入力!B49)</f>
        <v/>
      </c>
      <c r="E40" t="str">
        <f>IF(②選手情報入力!C49="","",②選手情報入力!C49)</f>
        <v/>
      </c>
      <c r="F40" t="str">
        <f>IF(E40="","",②選手情報入力!D49)</f>
        <v/>
      </c>
      <c r="G40" t="str">
        <f>IF(E40="","",ASC(②選手情報入力!E49))</f>
        <v/>
      </c>
      <c r="H40" t="str">
        <f t="shared" si="0"/>
        <v/>
      </c>
      <c r="I40" t="str">
        <f>IF(E40="","",IF(②選手情報入力!G49="男",1,2))</f>
        <v/>
      </c>
      <c r="J40" t="str">
        <f>IF(E40="","",IF(②選手情報入力!H49="","",②選手情報入力!H49))</f>
        <v/>
      </c>
      <c r="M40" t="str">
        <f t="shared" si="1"/>
        <v/>
      </c>
      <c r="O40" t="str">
        <f>IF(E40="","",IF(②選手情報入力!J49="","",IF(I40=1,VLOOKUP(②選手情報入力!J49,種目情報!$A$4:$B$31,2,FALSE),VLOOKUP(②選手情報入力!J49,種目情報!$E$4:$F$34,2,FALSE))))</f>
        <v/>
      </c>
      <c r="P40" t="str">
        <f>IF(E40="","",IF(②選手情報入力!K49="","",②選手情報入力!K49))</f>
        <v/>
      </c>
      <c r="Q40" s="30" t="str">
        <f>IF(E40="","",IF(②選手情報入力!I49="","",1))</f>
        <v/>
      </c>
      <c r="R40" t="str">
        <f>IF(E40="","",IF(②選手情報入力!J49="","",IF(I40=1,VLOOKUP(②選手情報入力!J49,種目情報!$A$4:$C$35,3,FALSE),VLOOKUP(②選手情報入力!J49,種目情報!$E$4:$G$39,3,FALSE))))</f>
        <v/>
      </c>
      <c r="S40" t="str">
        <f>IF(E40="","",IF(②選手情報入力!M49="","",IF(I40=1,VLOOKUP(②選手情報入力!M49,種目情報!$A$4:$B$35,2,FALSE),VLOOKUP(②選手情報入力!M49,種目情報!$E$4:$F$39,2,FALSE))))</f>
        <v/>
      </c>
      <c r="T40" t="str">
        <f>IF(E40="","",IF(②選手情報入力!N49="","",②選手情報入力!N49))</f>
        <v/>
      </c>
      <c r="U40" s="30" t="str">
        <f>IF(E40="","",IF(②選手情報入力!L49="","",1))</f>
        <v/>
      </c>
      <c r="V40" t="str">
        <f>IF(E40="","",IF(②選手情報入力!M49="","",IF(I40=1,VLOOKUP(②選手情報入力!M49,種目情報!$A$4:$C$35,3,FALSE),VLOOKUP(②選手情報入力!M49,種目情報!$E$4:$G$39,3,FALSE))))</f>
        <v/>
      </c>
      <c r="W40" t="str">
        <f>IF(E40="","",IF(②選手情報入力!P49="","",IF(I40=1,VLOOKUP(②選手情報入力!P49,種目情報!$A$4:$B$35,2,FALSE),VLOOKUP(②選手情報入力!P49,種目情報!$E$4:$F$39,2,FALSE))))</f>
        <v/>
      </c>
      <c r="X40" t="str">
        <f>IF(E40="","",IF(②選手情報入力!Q49="","",②選手情報入力!Q49))</f>
        <v/>
      </c>
      <c r="Y40" s="30" t="str">
        <f>IF(E40="","",IF(②選手情報入力!O49="","",1))</f>
        <v/>
      </c>
      <c r="Z40" t="str">
        <f>IF(E40="","",IF(②選手情報入力!P49="","",IF(I40=1,VLOOKUP(②選手情報入力!P49,種目情報!$A$4:$C$35,3,FALSE),VLOOKUP(②選手情報入力!P49,種目情報!$E$4:$G$39,3,FALSE))))</f>
        <v/>
      </c>
      <c r="AA40" t="str">
        <f>IF(E40="","",IF(②選手情報入力!R49="","",IF(I40=1,種目情報!$J$4,種目情報!$J$6)))</f>
        <v/>
      </c>
      <c r="AB40" t="str">
        <f>IF(E40="","",IF(②選手情報入力!R49="","",IF(I40=1,IF(②選手情報入力!$S$6="","",②選手情報入力!$S$6),IF(②選手情報入力!$S$7="","",②選手情報入力!$S$7))))</f>
        <v/>
      </c>
      <c r="AC40" t="str">
        <f>IF(E40="","",IF(②選手情報入力!R49="","",IF(I40=1,IF(②選手情報入力!$R$6="",0,1),IF(②選手情報入力!$R$7="",0,1))))</f>
        <v/>
      </c>
      <c r="AD40" t="str">
        <f>IF(E40="","",IF(②選手情報入力!R49="","",2))</f>
        <v/>
      </c>
      <c r="AE40" t="str">
        <f>IF(E40="","",IF(②選手情報入力!T49="","",IF(I40=1,種目情報!$J$5,種目情報!$J$7)))</f>
        <v/>
      </c>
      <c r="AF40" t="str">
        <f>IF(E40="","",IF(②選手情報入力!T49="","",IF(I40=1,IF(②選手情報入力!$U$6="","",②選手情報入力!$U$6),IF(②選手情報入力!$U$7="","",②選手情報入力!$U$7))))</f>
        <v/>
      </c>
      <c r="AG40" t="str">
        <f>IF(E40="","",IF(②選手情報入力!T49="","",IF(I40=1,IF(②選手情報入力!$T$6="",0,1),IF(②選手情報入力!$T$7="",0,1))))</f>
        <v/>
      </c>
      <c r="AH40" t="str">
        <f>IF(E40="","",IF(②選手情報入力!T49="","",2))</f>
        <v/>
      </c>
    </row>
    <row r="41" spans="1:34">
      <c r="A41" t="str">
        <f>IF(E41="","",Sheet1!A40)</f>
        <v/>
      </c>
      <c r="B41" t="str">
        <f>IF(E41="","",①団体情報入力!$C$4)</f>
        <v/>
      </c>
      <c r="D41" t="str">
        <f>IF(②選手情報入力!B50="","",②選手情報入力!B50)</f>
        <v/>
      </c>
      <c r="E41" t="str">
        <f>IF(②選手情報入力!C50="","",②選手情報入力!C50)</f>
        <v/>
      </c>
      <c r="F41" t="str">
        <f>IF(E41="","",②選手情報入力!D50)</f>
        <v/>
      </c>
      <c r="G41" t="str">
        <f>IF(E41="","",ASC(②選手情報入力!E50))</f>
        <v/>
      </c>
      <c r="H41" t="str">
        <f t="shared" si="0"/>
        <v/>
      </c>
      <c r="I41" t="str">
        <f>IF(E41="","",IF(②選手情報入力!G50="男",1,2))</f>
        <v/>
      </c>
      <c r="J41" t="str">
        <f>IF(E41="","",IF(②選手情報入力!H50="","",②選手情報入力!H50))</f>
        <v/>
      </c>
      <c r="M41" t="str">
        <f t="shared" si="1"/>
        <v/>
      </c>
      <c r="O41" t="str">
        <f>IF(E41="","",IF(②選手情報入力!J50="","",IF(I41=1,VLOOKUP(②選手情報入力!J50,種目情報!$A$4:$B$31,2,FALSE),VLOOKUP(②選手情報入力!J50,種目情報!$E$4:$F$34,2,FALSE))))</f>
        <v/>
      </c>
      <c r="P41" t="str">
        <f>IF(E41="","",IF(②選手情報入力!K50="","",②選手情報入力!K50))</f>
        <v/>
      </c>
      <c r="Q41" s="30" t="str">
        <f>IF(E41="","",IF(②選手情報入力!I50="","",1))</f>
        <v/>
      </c>
      <c r="R41" t="str">
        <f>IF(E41="","",IF(②選手情報入力!J50="","",IF(I41=1,VLOOKUP(②選手情報入力!J50,種目情報!$A$4:$C$35,3,FALSE),VLOOKUP(②選手情報入力!J50,種目情報!$E$4:$G$39,3,FALSE))))</f>
        <v/>
      </c>
      <c r="S41" t="str">
        <f>IF(E41="","",IF(②選手情報入力!M50="","",IF(I41=1,VLOOKUP(②選手情報入力!M50,種目情報!$A$4:$B$35,2,FALSE),VLOOKUP(②選手情報入力!M50,種目情報!$E$4:$F$39,2,FALSE))))</f>
        <v/>
      </c>
      <c r="T41" t="str">
        <f>IF(E41="","",IF(②選手情報入力!N50="","",②選手情報入力!N50))</f>
        <v/>
      </c>
      <c r="U41" s="30" t="str">
        <f>IF(E41="","",IF(②選手情報入力!L50="","",1))</f>
        <v/>
      </c>
      <c r="V41" t="str">
        <f>IF(E41="","",IF(②選手情報入力!M50="","",IF(I41=1,VLOOKUP(②選手情報入力!M50,種目情報!$A$4:$C$35,3,FALSE),VLOOKUP(②選手情報入力!M50,種目情報!$E$4:$G$39,3,FALSE))))</f>
        <v/>
      </c>
      <c r="W41" t="str">
        <f>IF(E41="","",IF(②選手情報入力!P50="","",IF(I41=1,VLOOKUP(②選手情報入力!P50,種目情報!$A$4:$B$35,2,FALSE),VLOOKUP(②選手情報入力!P50,種目情報!$E$4:$F$39,2,FALSE))))</f>
        <v/>
      </c>
      <c r="X41" t="str">
        <f>IF(E41="","",IF(②選手情報入力!Q50="","",②選手情報入力!Q50))</f>
        <v/>
      </c>
      <c r="Y41" s="30" t="str">
        <f>IF(E41="","",IF(②選手情報入力!O50="","",1))</f>
        <v/>
      </c>
      <c r="Z41" t="str">
        <f>IF(E41="","",IF(②選手情報入力!P50="","",IF(I41=1,VLOOKUP(②選手情報入力!P50,種目情報!$A$4:$C$35,3,FALSE),VLOOKUP(②選手情報入力!P50,種目情報!$E$4:$G$39,3,FALSE))))</f>
        <v/>
      </c>
      <c r="AA41" t="str">
        <f>IF(E41="","",IF(②選手情報入力!R50="","",IF(I41=1,種目情報!$J$4,種目情報!$J$6)))</f>
        <v/>
      </c>
      <c r="AB41" t="str">
        <f>IF(E41="","",IF(②選手情報入力!R50="","",IF(I41=1,IF(②選手情報入力!$S$6="","",②選手情報入力!$S$6),IF(②選手情報入力!$S$7="","",②選手情報入力!$S$7))))</f>
        <v/>
      </c>
      <c r="AC41" t="str">
        <f>IF(E41="","",IF(②選手情報入力!R50="","",IF(I41=1,IF(②選手情報入力!$R$6="",0,1),IF(②選手情報入力!$R$7="",0,1))))</f>
        <v/>
      </c>
      <c r="AD41" t="str">
        <f>IF(E41="","",IF(②選手情報入力!R50="","",2))</f>
        <v/>
      </c>
      <c r="AE41" t="str">
        <f>IF(E41="","",IF(②選手情報入力!T50="","",IF(I41=1,種目情報!$J$5,種目情報!$J$7)))</f>
        <v/>
      </c>
      <c r="AF41" t="str">
        <f>IF(E41="","",IF(②選手情報入力!T50="","",IF(I41=1,IF(②選手情報入力!$U$6="","",②選手情報入力!$U$6),IF(②選手情報入力!$U$7="","",②選手情報入力!$U$7))))</f>
        <v/>
      </c>
      <c r="AG41" t="str">
        <f>IF(E41="","",IF(②選手情報入力!T50="","",IF(I41=1,IF(②選手情報入力!$T$6="",0,1),IF(②選手情報入力!$T$7="",0,1))))</f>
        <v/>
      </c>
      <c r="AH41" t="str">
        <f>IF(E41="","",IF(②選手情報入力!T50="","",2))</f>
        <v/>
      </c>
    </row>
    <row r="42" spans="1:34">
      <c r="A42" t="str">
        <f>IF(E42="","",Sheet1!A41)</f>
        <v/>
      </c>
      <c r="B42" t="str">
        <f>IF(E42="","",①団体情報入力!$C$4)</f>
        <v/>
      </c>
      <c r="D42" t="str">
        <f>IF(②選手情報入力!B51="","",②選手情報入力!B51)</f>
        <v/>
      </c>
      <c r="E42" t="str">
        <f>IF(②選手情報入力!C51="","",②選手情報入力!C51)</f>
        <v/>
      </c>
      <c r="F42" t="str">
        <f>IF(E42="","",②選手情報入力!D51)</f>
        <v/>
      </c>
      <c r="G42" t="str">
        <f>IF(E42="","",ASC(②選手情報入力!E51))</f>
        <v/>
      </c>
      <c r="H42" t="str">
        <f t="shared" si="0"/>
        <v/>
      </c>
      <c r="I42" t="str">
        <f>IF(E42="","",IF(②選手情報入力!G51="男",1,2))</f>
        <v/>
      </c>
      <c r="J42" t="str">
        <f>IF(E42="","",IF(②選手情報入力!H51="","",②選手情報入力!H51))</f>
        <v/>
      </c>
      <c r="M42" t="str">
        <f t="shared" si="1"/>
        <v/>
      </c>
      <c r="O42" t="str">
        <f>IF(E42="","",IF(②選手情報入力!J51="","",IF(I42=1,VLOOKUP(②選手情報入力!J51,種目情報!$A$4:$B$31,2,FALSE),VLOOKUP(②選手情報入力!J51,種目情報!$E$4:$F$34,2,FALSE))))</f>
        <v/>
      </c>
      <c r="P42" t="str">
        <f>IF(E42="","",IF(②選手情報入力!K51="","",②選手情報入力!K51))</f>
        <v/>
      </c>
      <c r="Q42" s="30" t="str">
        <f>IF(E42="","",IF(②選手情報入力!I51="","",1))</f>
        <v/>
      </c>
      <c r="R42" t="str">
        <f>IF(E42="","",IF(②選手情報入力!J51="","",IF(I42=1,VLOOKUP(②選手情報入力!J51,種目情報!$A$4:$C$35,3,FALSE),VLOOKUP(②選手情報入力!J51,種目情報!$E$4:$G$39,3,FALSE))))</f>
        <v/>
      </c>
      <c r="S42" t="str">
        <f>IF(E42="","",IF(②選手情報入力!M51="","",IF(I42=1,VLOOKUP(②選手情報入力!M51,種目情報!$A$4:$B$35,2,FALSE),VLOOKUP(②選手情報入力!M51,種目情報!$E$4:$F$39,2,FALSE))))</f>
        <v/>
      </c>
      <c r="T42" t="str">
        <f>IF(E42="","",IF(②選手情報入力!N51="","",②選手情報入力!N51))</f>
        <v/>
      </c>
      <c r="U42" s="30" t="str">
        <f>IF(E42="","",IF(②選手情報入力!L51="","",1))</f>
        <v/>
      </c>
      <c r="V42" t="str">
        <f>IF(E42="","",IF(②選手情報入力!M51="","",IF(I42=1,VLOOKUP(②選手情報入力!M51,種目情報!$A$4:$C$35,3,FALSE),VLOOKUP(②選手情報入力!M51,種目情報!$E$4:$G$39,3,FALSE))))</f>
        <v/>
      </c>
      <c r="W42" t="str">
        <f>IF(E42="","",IF(②選手情報入力!P51="","",IF(I42=1,VLOOKUP(②選手情報入力!P51,種目情報!$A$4:$B$35,2,FALSE),VLOOKUP(②選手情報入力!P51,種目情報!$E$4:$F$39,2,FALSE))))</f>
        <v/>
      </c>
      <c r="X42" t="str">
        <f>IF(E42="","",IF(②選手情報入力!Q51="","",②選手情報入力!Q51))</f>
        <v/>
      </c>
      <c r="Y42" s="30" t="str">
        <f>IF(E42="","",IF(②選手情報入力!O51="","",1))</f>
        <v/>
      </c>
      <c r="Z42" t="str">
        <f>IF(E42="","",IF(②選手情報入力!P51="","",IF(I42=1,VLOOKUP(②選手情報入力!P51,種目情報!$A$4:$C$35,3,FALSE),VLOOKUP(②選手情報入力!P51,種目情報!$E$4:$G$39,3,FALSE))))</f>
        <v/>
      </c>
      <c r="AA42" t="str">
        <f>IF(E42="","",IF(②選手情報入力!R51="","",IF(I42=1,種目情報!$J$4,種目情報!$J$6)))</f>
        <v/>
      </c>
      <c r="AB42" t="str">
        <f>IF(E42="","",IF(②選手情報入力!R51="","",IF(I42=1,IF(②選手情報入力!$S$6="","",②選手情報入力!$S$6),IF(②選手情報入力!$S$7="","",②選手情報入力!$S$7))))</f>
        <v/>
      </c>
      <c r="AC42" t="str">
        <f>IF(E42="","",IF(②選手情報入力!R51="","",IF(I42=1,IF(②選手情報入力!$R$6="",0,1),IF(②選手情報入力!$R$7="",0,1))))</f>
        <v/>
      </c>
      <c r="AD42" t="str">
        <f>IF(E42="","",IF(②選手情報入力!R51="","",2))</f>
        <v/>
      </c>
      <c r="AE42" t="str">
        <f>IF(E42="","",IF(②選手情報入力!T51="","",IF(I42=1,種目情報!$J$5,種目情報!$J$7)))</f>
        <v/>
      </c>
      <c r="AF42" t="str">
        <f>IF(E42="","",IF(②選手情報入力!T51="","",IF(I42=1,IF(②選手情報入力!$U$6="","",②選手情報入力!$U$6),IF(②選手情報入力!$U$7="","",②選手情報入力!$U$7))))</f>
        <v/>
      </c>
      <c r="AG42" t="str">
        <f>IF(E42="","",IF(②選手情報入力!T51="","",IF(I42=1,IF(②選手情報入力!$T$6="",0,1),IF(②選手情報入力!$T$7="",0,1))))</f>
        <v/>
      </c>
      <c r="AH42" t="str">
        <f>IF(E42="","",IF(②選手情報入力!T51="","",2))</f>
        <v/>
      </c>
    </row>
    <row r="43" spans="1:34">
      <c r="A43" t="str">
        <f>IF(E43="","",Sheet1!A42)</f>
        <v/>
      </c>
      <c r="B43" t="str">
        <f>IF(E43="","",①団体情報入力!$C$4)</f>
        <v/>
      </c>
      <c r="D43" t="str">
        <f>IF(②選手情報入力!B52="","",②選手情報入力!B52)</f>
        <v/>
      </c>
      <c r="E43" t="str">
        <f>IF(②選手情報入力!C52="","",②選手情報入力!C52)</f>
        <v/>
      </c>
      <c r="F43" t="str">
        <f>IF(E43="","",②選手情報入力!D52)</f>
        <v/>
      </c>
      <c r="G43" t="str">
        <f>IF(E43="","",ASC(②選手情報入力!E52))</f>
        <v/>
      </c>
      <c r="H43" t="str">
        <f t="shared" si="0"/>
        <v/>
      </c>
      <c r="I43" t="str">
        <f>IF(E43="","",IF(②選手情報入力!G52="男",1,2))</f>
        <v/>
      </c>
      <c r="J43" t="str">
        <f>IF(E43="","",IF(②選手情報入力!H52="","",②選手情報入力!H52))</f>
        <v/>
      </c>
      <c r="M43" t="str">
        <f t="shared" si="1"/>
        <v/>
      </c>
      <c r="O43" t="str">
        <f>IF(E43="","",IF(②選手情報入力!J52="","",IF(I43=1,VLOOKUP(②選手情報入力!J52,種目情報!$A$4:$B$31,2,FALSE),VLOOKUP(②選手情報入力!J52,種目情報!$E$4:$F$34,2,FALSE))))</f>
        <v/>
      </c>
      <c r="P43" t="str">
        <f>IF(E43="","",IF(②選手情報入力!K52="","",②選手情報入力!K52))</f>
        <v/>
      </c>
      <c r="Q43" s="30" t="str">
        <f>IF(E43="","",IF(②選手情報入力!I52="","",1))</f>
        <v/>
      </c>
      <c r="R43" t="str">
        <f>IF(E43="","",IF(②選手情報入力!J52="","",IF(I43=1,VLOOKUP(②選手情報入力!J52,種目情報!$A$4:$C$35,3,FALSE),VLOOKUP(②選手情報入力!J52,種目情報!$E$4:$G$39,3,FALSE))))</f>
        <v/>
      </c>
      <c r="S43" t="str">
        <f>IF(E43="","",IF(②選手情報入力!M52="","",IF(I43=1,VLOOKUP(②選手情報入力!M52,種目情報!$A$4:$B$35,2,FALSE),VLOOKUP(②選手情報入力!M52,種目情報!$E$4:$F$39,2,FALSE))))</f>
        <v/>
      </c>
      <c r="T43" t="str">
        <f>IF(E43="","",IF(②選手情報入力!N52="","",②選手情報入力!N52))</f>
        <v/>
      </c>
      <c r="U43" s="30" t="str">
        <f>IF(E43="","",IF(②選手情報入力!L52="","",1))</f>
        <v/>
      </c>
      <c r="V43" t="str">
        <f>IF(E43="","",IF(②選手情報入力!M52="","",IF(I43=1,VLOOKUP(②選手情報入力!M52,種目情報!$A$4:$C$35,3,FALSE),VLOOKUP(②選手情報入力!M52,種目情報!$E$4:$G$39,3,FALSE))))</f>
        <v/>
      </c>
      <c r="W43" t="str">
        <f>IF(E43="","",IF(②選手情報入力!P52="","",IF(I43=1,VLOOKUP(②選手情報入力!P52,種目情報!$A$4:$B$35,2,FALSE),VLOOKUP(②選手情報入力!P52,種目情報!$E$4:$F$39,2,FALSE))))</f>
        <v/>
      </c>
      <c r="X43" t="str">
        <f>IF(E43="","",IF(②選手情報入力!Q52="","",②選手情報入力!Q52))</f>
        <v/>
      </c>
      <c r="Y43" s="30" t="str">
        <f>IF(E43="","",IF(②選手情報入力!O52="","",1))</f>
        <v/>
      </c>
      <c r="Z43" t="str">
        <f>IF(E43="","",IF(②選手情報入力!P52="","",IF(I43=1,VLOOKUP(②選手情報入力!P52,種目情報!$A$4:$C$35,3,FALSE),VLOOKUP(②選手情報入力!P52,種目情報!$E$4:$G$39,3,FALSE))))</f>
        <v/>
      </c>
      <c r="AA43" t="str">
        <f>IF(E43="","",IF(②選手情報入力!R52="","",IF(I43=1,種目情報!$J$4,種目情報!$J$6)))</f>
        <v/>
      </c>
      <c r="AB43" t="str">
        <f>IF(E43="","",IF(②選手情報入力!R52="","",IF(I43=1,IF(②選手情報入力!$S$6="","",②選手情報入力!$S$6),IF(②選手情報入力!$S$7="","",②選手情報入力!$S$7))))</f>
        <v/>
      </c>
      <c r="AC43" t="str">
        <f>IF(E43="","",IF(②選手情報入力!R52="","",IF(I43=1,IF(②選手情報入力!$R$6="",0,1),IF(②選手情報入力!$R$7="",0,1))))</f>
        <v/>
      </c>
      <c r="AD43" t="str">
        <f>IF(E43="","",IF(②選手情報入力!R52="","",2))</f>
        <v/>
      </c>
      <c r="AE43" t="str">
        <f>IF(E43="","",IF(②選手情報入力!T52="","",IF(I43=1,種目情報!$J$5,種目情報!$J$7)))</f>
        <v/>
      </c>
      <c r="AF43" t="str">
        <f>IF(E43="","",IF(②選手情報入力!T52="","",IF(I43=1,IF(②選手情報入力!$U$6="","",②選手情報入力!$U$6),IF(②選手情報入力!$U$7="","",②選手情報入力!$U$7))))</f>
        <v/>
      </c>
      <c r="AG43" t="str">
        <f>IF(E43="","",IF(②選手情報入力!T52="","",IF(I43=1,IF(②選手情報入力!$T$6="",0,1),IF(②選手情報入力!$T$7="",0,1))))</f>
        <v/>
      </c>
      <c r="AH43" t="str">
        <f>IF(E43="","",IF(②選手情報入力!T52="","",2))</f>
        <v/>
      </c>
    </row>
    <row r="44" spans="1:34">
      <c r="A44" t="str">
        <f>IF(E44="","",Sheet1!A43)</f>
        <v/>
      </c>
      <c r="B44" t="str">
        <f>IF(E44="","",①団体情報入力!$C$4)</f>
        <v/>
      </c>
      <c r="D44" t="str">
        <f>IF(②選手情報入力!B53="","",②選手情報入力!B53)</f>
        <v/>
      </c>
      <c r="E44" t="str">
        <f>IF(②選手情報入力!C53="","",②選手情報入力!C53)</f>
        <v/>
      </c>
      <c r="F44" t="str">
        <f>IF(E44="","",②選手情報入力!D53)</f>
        <v/>
      </c>
      <c r="G44" t="str">
        <f>IF(E44="","",ASC(②選手情報入力!E53))</f>
        <v/>
      </c>
      <c r="H44" t="str">
        <f t="shared" si="0"/>
        <v/>
      </c>
      <c r="I44" t="str">
        <f>IF(E44="","",IF(②選手情報入力!G53="男",1,2))</f>
        <v/>
      </c>
      <c r="J44" t="str">
        <f>IF(E44="","",IF(②選手情報入力!H53="","",②選手情報入力!H53))</f>
        <v/>
      </c>
      <c r="M44" t="str">
        <f t="shared" si="1"/>
        <v/>
      </c>
      <c r="O44" t="str">
        <f>IF(E44="","",IF(②選手情報入力!J53="","",IF(I44=1,VLOOKUP(②選手情報入力!J53,種目情報!$A$4:$B$31,2,FALSE),VLOOKUP(②選手情報入力!J53,種目情報!$E$4:$F$34,2,FALSE))))</f>
        <v/>
      </c>
      <c r="P44" t="str">
        <f>IF(E44="","",IF(②選手情報入力!K53="","",②選手情報入力!K53))</f>
        <v/>
      </c>
      <c r="Q44" s="30" t="str">
        <f>IF(E44="","",IF(②選手情報入力!I53="","",1))</f>
        <v/>
      </c>
      <c r="R44" t="str">
        <f>IF(E44="","",IF(②選手情報入力!J53="","",IF(I44=1,VLOOKUP(②選手情報入力!J53,種目情報!$A$4:$C$35,3,FALSE),VLOOKUP(②選手情報入力!J53,種目情報!$E$4:$G$39,3,FALSE))))</f>
        <v/>
      </c>
      <c r="S44" t="str">
        <f>IF(E44="","",IF(②選手情報入力!M53="","",IF(I44=1,VLOOKUP(②選手情報入力!M53,種目情報!$A$4:$B$35,2,FALSE),VLOOKUP(②選手情報入力!M53,種目情報!$E$4:$F$39,2,FALSE))))</f>
        <v/>
      </c>
      <c r="T44" t="str">
        <f>IF(E44="","",IF(②選手情報入力!N53="","",②選手情報入力!N53))</f>
        <v/>
      </c>
      <c r="U44" s="30" t="str">
        <f>IF(E44="","",IF(②選手情報入力!L53="","",1))</f>
        <v/>
      </c>
      <c r="V44" t="str">
        <f>IF(E44="","",IF(②選手情報入力!M53="","",IF(I44=1,VLOOKUP(②選手情報入力!M53,種目情報!$A$4:$C$35,3,FALSE),VLOOKUP(②選手情報入力!M53,種目情報!$E$4:$G$39,3,FALSE))))</f>
        <v/>
      </c>
      <c r="W44" t="str">
        <f>IF(E44="","",IF(②選手情報入力!P53="","",IF(I44=1,VLOOKUP(②選手情報入力!P53,種目情報!$A$4:$B$35,2,FALSE),VLOOKUP(②選手情報入力!P53,種目情報!$E$4:$F$39,2,FALSE))))</f>
        <v/>
      </c>
      <c r="X44" t="str">
        <f>IF(E44="","",IF(②選手情報入力!Q53="","",②選手情報入力!Q53))</f>
        <v/>
      </c>
      <c r="Y44" s="30" t="str">
        <f>IF(E44="","",IF(②選手情報入力!O53="","",1))</f>
        <v/>
      </c>
      <c r="Z44" t="str">
        <f>IF(E44="","",IF(②選手情報入力!P53="","",IF(I44=1,VLOOKUP(②選手情報入力!P53,種目情報!$A$4:$C$35,3,FALSE),VLOOKUP(②選手情報入力!P53,種目情報!$E$4:$G$39,3,FALSE))))</f>
        <v/>
      </c>
      <c r="AA44" t="str">
        <f>IF(E44="","",IF(②選手情報入力!R53="","",IF(I44=1,種目情報!$J$4,種目情報!$J$6)))</f>
        <v/>
      </c>
      <c r="AB44" t="str">
        <f>IF(E44="","",IF(②選手情報入力!R53="","",IF(I44=1,IF(②選手情報入力!$S$6="","",②選手情報入力!$S$6),IF(②選手情報入力!$S$7="","",②選手情報入力!$S$7))))</f>
        <v/>
      </c>
      <c r="AC44" t="str">
        <f>IF(E44="","",IF(②選手情報入力!R53="","",IF(I44=1,IF(②選手情報入力!$R$6="",0,1),IF(②選手情報入力!$R$7="",0,1))))</f>
        <v/>
      </c>
      <c r="AD44" t="str">
        <f>IF(E44="","",IF(②選手情報入力!R53="","",2))</f>
        <v/>
      </c>
      <c r="AE44" t="str">
        <f>IF(E44="","",IF(②選手情報入力!T53="","",IF(I44=1,種目情報!$J$5,種目情報!$J$7)))</f>
        <v/>
      </c>
      <c r="AF44" t="str">
        <f>IF(E44="","",IF(②選手情報入力!T53="","",IF(I44=1,IF(②選手情報入力!$U$6="","",②選手情報入力!$U$6),IF(②選手情報入力!$U$7="","",②選手情報入力!$U$7))))</f>
        <v/>
      </c>
      <c r="AG44" t="str">
        <f>IF(E44="","",IF(②選手情報入力!T53="","",IF(I44=1,IF(②選手情報入力!$T$6="",0,1),IF(②選手情報入力!$T$7="",0,1))))</f>
        <v/>
      </c>
      <c r="AH44" t="str">
        <f>IF(E44="","",IF(②選手情報入力!T53="","",2))</f>
        <v/>
      </c>
    </row>
    <row r="45" spans="1:34">
      <c r="A45" t="str">
        <f>IF(E45="","",Sheet1!A44)</f>
        <v/>
      </c>
      <c r="B45" t="str">
        <f>IF(E45="","",①団体情報入力!$C$4)</f>
        <v/>
      </c>
      <c r="D45" t="str">
        <f>IF(②選手情報入力!B54="","",②選手情報入力!B54)</f>
        <v/>
      </c>
      <c r="E45" t="str">
        <f>IF(②選手情報入力!C54="","",②選手情報入力!C54)</f>
        <v/>
      </c>
      <c r="F45" t="str">
        <f>IF(E45="","",②選手情報入力!D54)</f>
        <v/>
      </c>
      <c r="G45" t="str">
        <f>IF(E45="","",ASC(②選手情報入力!E54))</f>
        <v/>
      </c>
      <c r="H45" t="str">
        <f t="shared" si="0"/>
        <v/>
      </c>
      <c r="I45" t="str">
        <f>IF(E45="","",IF(②選手情報入力!G54="男",1,2))</f>
        <v/>
      </c>
      <c r="J45" t="str">
        <f>IF(E45="","",IF(②選手情報入力!H54="","",②選手情報入力!H54))</f>
        <v/>
      </c>
      <c r="M45" t="str">
        <f t="shared" si="1"/>
        <v/>
      </c>
      <c r="O45" t="str">
        <f>IF(E45="","",IF(②選手情報入力!J54="","",IF(I45=1,VLOOKUP(②選手情報入力!J54,種目情報!$A$4:$B$31,2,FALSE),VLOOKUP(②選手情報入力!J54,種目情報!$E$4:$F$34,2,FALSE))))</f>
        <v/>
      </c>
      <c r="P45" t="str">
        <f>IF(E45="","",IF(②選手情報入力!K54="","",②選手情報入力!K54))</f>
        <v/>
      </c>
      <c r="Q45" s="30" t="str">
        <f>IF(E45="","",IF(②選手情報入力!I54="","",1))</f>
        <v/>
      </c>
      <c r="R45" t="str">
        <f>IF(E45="","",IF(②選手情報入力!J54="","",IF(I45=1,VLOOKUP(②選手情報入力!J54,種目情報!$A$4:$C$35,3,FALSE),VLOOKUP(②選手情報入力!J54,種目情報!$E$4:$G$39,3,FALSE))))</f>
        <v/>
      </c>
      <c r="S45" t="str">
        <f>IF(E45="","",IF(②選手情報入力!M54="","",IF(I45=1,VLOOKUP(②選手情報入力!M54,種目情報!$A$4:$B$35,2,FALSE),VLOOKUP(②選手情報入力!M54,種目情報!$E$4:$F$39,2,FALSE))))</f>
        <v/>
      </c>
      <c r="T45" t="str">
        <f>IF(E45="","",IF(②選手情報入力!N54="","",②選手情報入力!N54))</f>
        <v/>
      </c>
      <c r="U45" s="30" t="str">
        <f>IF(E45="","",IF(②選手情報入力!L54="","",1))</f>
        <v/>
      </c>
      <c r="V45" t="str">
        <f>IF(E45="","",IF(②選手情報入力!M54="","",IF(I45=1,VLOOKUP(②選手情報入力!M54,種目情報!$A$4:$C$35,3,FALSE),VLOOKUP(②選手情報入力!M54,種目情報!$E$4:$G$39,3,FALSE))))</f>
        <v/>
      </c>
      <c r="W45" t="str">
        <f>IF(E45="","",IF(②選手情報入力!P54="","",IF(I45=1,VLOOKUP(②選手情報入力!P54,種目情報!$A$4:$B$35,2,FALSE),VLOOKUP(②選手情報入力!P54,種目情報!$E$4:$F$39,2,FALSE))))</f>
        <v/>
      </c>
      <c r="X45" t="str">
        <f>IF(E45="","",IF(②選手情報入力!Q54="","",②選手情報入力!Q54))</f>
        <v/>
      </c>
      <c r="Y45" s="30" t="str">
        <f>IF(E45="","",IF(②選手情報入力!O54="","",1))</f>
        <v/>
      </c>
      <c r="Z45" t="str">
        <f>IF(E45="","",IF(②選手情報入力!P54="","",IF(I45=1,VLOOKUP(②選手情報入力!P54,種目情報!$A$4:$C$35,3,FALSE),VLOOKUP(②選手情報入力!P54,種目情報!$E$4:$G$39,3,FALSE))))</f>
        <v/>
      </c>
      <c r="AA45" t="str">
        <f>IF(E45="","",IF(②選手情報入力!R54="","",IF(I45=1,種目情報!$J$4,種目情報!$J$6)))</f>
        <v/>
      </c>
      <c r="AB45" t="str">
        <f>IF(E45="","",IF(②選手情報入力!R54="","",IF(I45=1,IF(②選手情報入力!$S$6="","",②選手情報入力!$S$6),IF(②選手情報入力!$S$7="","",②選手情報入力!$S$7))))</f>
        <v/>
      </c>
      <c r="AC45" t="str">
        <f>IF(E45="","",IF(②選手情報入力!R54="","",IF(I45=1,IF(②選手情報入力!$R$6="",0,1),IF(②選手情報入力!$R$7="",0,1))))</f>
        <v/>
      </c>
      <c r="AD45" t="str">
        <f>IF(E45="","",IF(②選手情報入力!R54="","",2))</f>
        <v/>
      </c>
      <c r="AE45" t="str">
        <f>IF(E45="","",IF(②選手情報入力!T54="","",IF(I45=1,種目情報!$J$5,種目情報!$J$7)))</f>
        <v/>
      </c>
      <c r="AF45" t="str">
        <f>IF(E45="","",IF(②選手情報入力!T54="","",IF(I45=1,IF(②選手情報入力!$U$6="","",②選手情報入力!$U$6),IF(②選手情報入力!$U$7="","",②選手情報入力!$U$7))))</f>
        <v/>
      </c>
      <c r="AG45" t="str">
        <f>IF(E45="","",IF(②選手情報入力!T54="","",IF(I45=1,IF(②選手情報入力!$T$6="",0,1),IF(②選手情報入力!$T$7="",0,1))))</f>
        <v/>
      </c>
      <c r="AH45" t="str">
        <f>IF(E45="","",IF(②選手情報入力!T54="","",2))</f>
        <v/>
      </c>
    </row>
    <row r="46" spans="1:34">
      <c r="A46" t="str">
        <f>IF(E46="","",Sheet1!A45)</f>
        <v/>
      </c>
      <c r="B46" t="str">
        <f>IF(E46="","",①団体情報入力!$C$4)</f>
        <v/>
      </c>
      <c r="D46" t="str">
        <f>IF(②選手情報入力!B55="","",②選手情報入力!B55)</f>
        <v/>
      </c>
      <c r="E46" t="str">
        <f>IF(②選手情報入力!C55="","",②選手情報入力!C55)</f>
        <v/>
      </c>
      <c r="F46" t="str">
        <f>IF(E46="","",②選手情報入力!D55)</f>
        <v/>
      </c>
      <c r="G46" t="str">
        <f>IF(E46="","",ASC(②選手情報入力!E55))</f>
        <v/>
      </c>
      <c r="H46" t="str">
        <f t="shared" si="0"/>
        <v/>
      </c>
      <c r="I46" t="str">
        <f>IF(E46="","",IF(②選手情報入力!G55="男",1,2))</f>
        <v/>
      </c>
      <c r="J46" t="str">
        <f>IF(E46="","",IF(②選手情報入力!H55="","",②選手情報入力!H55))</f>
        <v/>
      </c>
      <c r="M46" t="str">
        <f t="shared" si="1"/>
        <v/>
      </c>
      <c r="O46" t="str">
        <f>IF(E46="","",IF(②選手情報入力!J55="","",IF(I46=1,VLOOKUP(②選手情報入力!J55,種目情報!$A$4:$B$31,2,FALSE),VLOOKUP(②選手情報入力!J55,種目情報!$E$4:$F$34,2,FALSE))))</f>
        <v/>
      </c>
      <c r="P46" t="str">
        <f>IF(E46="","",IF(②選手情報入力!K55="","",②選手情報入力!K55))</f>
        <v/>
      </c>
      <c r="Q46" s="30" t="str">
        <f>IF(E46="","",IF(②選手情報入力!I55="","",1))</f>
        <v/>
      </c>
      <c r="R46" t="str">
        <f>IF(E46="","",IF(②選手情報入力!J55="","",IF(I46=1,VLOOKUP(②選手情報入力!J55,種目情報!$A$4:$C$35,3,FALSE),VLOOKUP(②選手情報入力!J55,種目情報!$E$4:$G$39,3,FALSE))))</f>
        <v/>
      </c>
      <c r="S46" t="str">
        <f>IF(E46="","",IF(②選手情報入力!M55="","",IF(I46=1,VLOOKUP(②選手情報入力!M55,種目情報!$A$4:$B$35,2,FALSE),VLOOKUP(②選手情報入力!M55,種目情報!$E$4:$F$39,2,FALSE))))</f>
        <v/>
      </c>
      <c r="T46" t="str">
        <f>IF(E46="","",IF(②選手情報入力!N55="","",②選手情報入力!N55))</f>
        <v/>
      </c>
      <c r="U46" s="30" t="str">
        <f>IF(E46="","",IF(②選手情報入力!L55="","",1))</f>
        <v/>
      </c>
      <c r="V46" t="str">
        <f>IF(E46="","",IF(②選手情報入力!M55="","",IF(I46=1,VLOOKUP(②選手情報入力!M55,種目情報!$A$4:$C$35,3,FALSE),VLOOKUP(②選手情報入力!M55,種目情報!$E$4:$G$39,3,FALSE))))</f>
        <v/>
      </c>
      <c r="W46" t="str">
        <f>IF(E46="","",IF(②選手情報入力!P55="","",IF(I46=1,VLOOKUP(②選手情報入力!P55,種目情報!$A$4:$B$35,2,FALSE),VLOOKUP(②選手情報入力!P55,種目情報!$E$4:$F$39,2,FALSE))))</f>
        <v/>
      </c>
      <c r="X46" t="str">
        <f>IF(E46="","",IF(②選手情報入力!Q55="","",②選手情報入力!Q55))</f>
        <v/>
      </c>
      <c r="Y46" s="30" t="str">
        <f>IF(E46="","",IF(②選手情報入力!O55="","",1))</f>
        <v/>
      </c>
      <c r="Z46" t="str">
        <f>IF(E46="","",IF(②選手情報入力!P55="","",IF(I46=1,VLOOKUP(②選手情報入力!P55,種目情報!$A$4:$C$35,3,FALSE),VLOOKUP(②選手情報入力!P55,種目情報!$E$4:$G$39,3,FALSE))))</f>
        <v/>
      </c>
      <c r="AA46" t="str">
        <f>IF(E46="","",IF(②選手情報入力!R55="","",IF(I46=1,種目情報!$J$4,種目情報!$J$6)))</f>
        <v/>
      </c>
      <c r="AB46" t="str">
        <f>IF(E46="","",IF(②選手情報入力!R55="","",IF(I46=1,IF(②選手情報入力!$S$6="","",②選手情報入力!$S$6),IF(②選手情報入力!$S$7="","",②選手情報入力!$S$7))))</f>
        <v/>
      </c>
      <c r="AC46" t="str">
        <f>IF(E46="","",IF(②選手情報入力!R55="","",IF(I46=1,IF(②選手情報入力!$R$6="",0,1),IF(②選手情報入力!$R$7="",0,1))))</f>
        <v/>
      </c>
      <c r="AD46" t="str">
        <f>IF(E46="","",IF(②選手情報入力!R55="","",2))</f>
        <v/>
      </c>
      <c r="AE46" t="str">
        <f>IF(E46="","",IF(②選手情報入力!T55="","",IF(I46=1,種目情報!$J$5,種目情報!$J$7)))</f>
        <v/>
      </c>
      <c r="AF46" t="str">
        <f>IF(E46="","",IF(②選手情報入力!T55="","",IF(I46=1,IF(②選手情報入力!$U$6="","",②選手情報入力!$U$6),IF(②選手情報入力!$U$7="","",②選手情報入力!$U$7))))</f>
        <v/>
      </c>
      <c r="AG46" t="str">
        <f>IF(E46="","",IF(②選手情報入力!T55="","",IF(I46=1,IF(②選手情報入力!$T$6="",0,1),IF(②選手情報入力!$T$7="",0,1))))</f>
        <v/>
      </c>
      <c r="AH46" t="str">
        <f>IF(E46="","",IF(②選手情報入力!T55="","",2))</f>
        <v/>
      </c>
    </row>
    <row r="47" spans="1:34">
      <c r="A47" t="str">
        <f>IF(E47="","",Sheet1!A46)</f>
        <v/>
      </c>
      <c r="B47" t="str">
        <f>IF(E47="","",①団体情報入力!$C$4)</f>
        <v/>
      </c>
      <c r="D47" t="str">
        <f>IF(②選手情報入力!B56="","",②選手情報入力!B56)</f>
        <v/>
      </c>
      <c r="E47" t="str">
        <f>IF(②選手情報入力!C56="","",②選手情報入力!C56)</f>
        <v/>
      </c>
      <c r="F47" t="str">
        <f>IF(E47="","",②選手情報入力!D56)</f>
        <v/>
      </c>
      <c r="G47" t="str">
        <f>IF(E47="","",ASC(②選手情報入力!E56))</f>
        <v/>
      </c>
      <c r="H47" t="str">
        <f t="shared" si="0"/>
        <v/>
      </c>
      <c r="I47" t="str">
        <f>IF(E47="","",IF(②選手情報入力!G56="男",1,2))</f>
        <v/>
      </c>
      <c r="J47" t="str">
        <f>IF(E47="","",IF(②選手情報入力!H56="","",②選手情報入力!H56))</f>
        <v/>
      </c>
      <c r="M47" t="str">
        <f t="shared" si="1"/>
        <v/>
      </c>
      <c r="O47" t="str">
        <f>IF(E47="","",IF(②選手情報入力!J56="","",IF(I47=1,VLOOKUP(②選手情報入力!J56,種目情報!$A$4:$B$31,2,FALSE),VLOOKUP(②選手情報入力!J56,種目情報!$E$4:$F$34,2,FALSE))))</f>
        <v/>
      </c>
      <c r="P47" t="str">
        <f>IF(E47="","",IF(②選手情報入力!K56="","",②選手情報入力!K56))</f>
        <v/>
      </c>
      <c r="Q47" s="30" t="str">
        <f>IF(E47="","",IF(②選手情報入力!I56="","",1))</f>
        <v/>
      </c>
      <c r="R47" t="str">
        <f>IF(E47="","",IF(②選手情報入力!J56="","",IF(I47=1,VLOOKUP(②選手情報入力!J56,種目情報!$A$4:$C$35,3,FALSE),VLOOKUP(②選手情報入力!J56,種目情報!$E$4:$G$39,3,FALSE))))</f>
        <v/>
      </c>
      <c r="S47" t="str">
        <f>IF(E47="","",IF(②選手情報入力!M56="","",IF(I47=1,VLOOKUP(②選手情報入力!M56,種目情報!$A$4:$B$35,2,FALSE),VLOOKUP(②選手情報入力!M56,種目情報!$E$4:$F$39,2,FALSE))))</f>
        <v/>
      </c>
      <c r="T47" t="str">
        <f>IF(E47="","",IF(②選手情報入力!N56="","",②選手情報入力!N56))</f>
        <v/>
      </c>
      <c r="U47" s="30" t="str">
        <f>IF(E47="","",IF(②選手情報入力!L56="","",1))</f>
        <v/>
      </c>
      <c r="V47" t="str">
        <f>IF(E47="","",IF(②選手情報入力!M56="","",IF(I47=1,VLOOKUP(②選手情報入力!M56,種目情報!$A$4:$C$35,3,FALSE),VLOOKUP(②選手情報入力!M56,種目情報!$E$4:$G$39,3,FALSE))))</f>
        <v/>
      </c>
      <c r="W47" t="str">
        <f>IF(E47="","",IF(②選手情報入力!P56="","",IF(I47=1,VLOOKUP(②選手情報入力!P56,種目情報!$A$4:$B$35,2,FALSE),VLOOKUP(②選手情報入力!P56,種目情報!$E$4:$F$39,2,FALSE))))</f>
        <v/>
      </c>
      <c r="X47" t="str">
        <f>IF(E47="","",IF(②選手情報入力!Q56="","",②選手情報入力!Q56))</f>
        <v/>
      </c>
      <c r="Y47" s="30" t="str">
        <f>IF(E47="","",IF(②選手情報入力!O56="","",1))</f>
        <v/>
      </c>
      <c r="Z47" t="str">
        <f>IF(E47="","",IF(②選手情報入力!P56="","",IF(I47=1,VLOOKUP(②選手情報入力!P56,種目情報!$A$4:$C$35,3,FALSE),VLOOKUP(②選手情報入力!P56,種目情報!$E$4:$G$39,3,FALSE))))</f>
        <v/>
      </c>
      <c r="AA47" t="str">
        <f>IF(E47="","",IF(②選手情報入力!R56="","",IF(I47=1,種目情報!$J$4,種目情報!$J$6)))</f>
        <v/>
      </c>
      <c r="AB47" t="str">
        <f>IF(E47="","",IF(②選手情報入力!R56="","",IF(I47=1,IF(②選手情報入力!$S$6="","",②選手情報入力!$S$6),IF(②選手情報入力!$S$7="","",②選手情報入力!$S$7))))</f>
        <v/>
      </c>
      <c r="AC47" t="str">
        <f>IF(E47="","",IF(②選手情報入力!R56="","",IF(I47=1,IF(②選手情報入力!$R$6="",0,1),IF(②選手情報入力!$R$7="",0,1))))</f>
        <v/>
      </c>
      <c r="AD47" t="str">
        <f>IF(E47="","",IF(②選手情報入力!R56="","",2))</f>
        <v/>
      </c>
      <c r="AE47" t="str">
        <f>IF(E47="","",IF(②選手情報入力!T56="","",IF(I47=1,種目情報!$J$5,種目情報!$J$7)))</f>
        <v/>
      </c>
      <c r="AF47" t="str">
        <f>IF(E47="","",IF(②選手情報入力!T56="","",IF(I47=1,IF(②選手情報入力!$U$6="","",②選手情報入力!$U$6),IF(②選手情報入力!$U$7="","",②選手情報入力!$U$7))))</f>
        <v/>
      </c>
      <c r="AG47" t="str">
        <f>IF(E47="","",IF(②選手情報入力!T56="","",IF(I47=1,IF(②選手情報入力!$T$6="",0,1),IF(②選手情報入力!$T$7="",0,1))))</f>
        <v/>
      </c>
      <c r="AH47" t="str">
        <f>IF(E47="","",IF(②選手情報入力!T56="","",2))</f>
        <v/>
      </c>
    </row>
    <row r="48" spans="1:34">
      <c r="A48" t="str">
        <f>IF(E48="","",Sheet1!A47)</f>
        <v/>
      </c>
      <c r="B48" t="str">
        <f>IF(E48="","",①団体情報入力!$C$4)</f>
        <v/>
      </c>
      <c r="D48" t="str">
        <f>IF(②選手情報入力!B57="","",②選手情報入力!B57)</f>
        <v/>
      </c>
      <c r="E48" t="str">
        <f>IF(②選手情報入力!C57="","",②選手情報入力!C57)</f>
        <v/>
      </c>
      <c r="F48" t="str">
        <f>IF(E48="","",②選手情報入力!D57)</f>
        <v/>
      </c>
      <c r="G48" t="str">
        <f>IF(E48="","",ASC(②選手情報入力!E57))</f>
        <v/>
      </c>
      <c r="H48" t="str">
        <f t="shared" si="0"/>
        <v/>
      </c>
      <c r="I48" t="str">
        <f>IF(E48="","",IF(②選手情報入力!G57="男",1,2))</f>
        <v/>
      </c>
      <c r="J48" t="str">
        <f>IF(E48="","",IF(②選手情報入力!H57="","",②選手情報入力!H57))</f>
        <v/>
      </c>
      <c r="M48" t="str">
        <f t="shared" si="1"/>
        <v/>
      </c>
      <c r="O48" t="str">
        <f>IF(E48="","",IF(②選手情報入力!J57="","",IF(I48=1,VLOOKUP(②選手情報入力!J57,種目情報!$A$4:$B$31,2,FALSE),VLOOKUP(②選手情報入力!J57,種目情報!$E$4:$F$34,2,FALSE))))</f>
        <v/>
      </c>
      <c r="P48" t="str">
        <f>IF(E48="","",IF(②選手情報入力!K57="","",②選手情報入力!K57))</f>
        <v/>
      </c>
      <c r="Q48" s="30" t="str">
        <f>IF(E48="","",IF(②選手情報入力!I57="","",1))</f>
        <v/>
      </c>
      <c r="R48" t="str">
        <f>IF(E48="","",IF(②選手情報入力!J57="","",IF(I48=1,VLOOKUP(②選手情報入力!J57,種目情報!$A$4:$C$35,3,FALSE),VLOOKUP(②選手情報入力!J57,種目情報!$E$4:$G$39,3,FALSE))))</f>
        <v/>
      </c>
      <c r="S48" t="str">
        <f>IF(E48="","",IF(②選手情報入力!M57="","",IF(I48=1,VLOOKUP(②選手情報入力!M57,種目情報!$A$4:$B$35,2,FALSE),VLOOKUP(②選手情報入力!M57,種目情報!$E$4:$F$39,2,FALSE))))</f>
        <v/>
      </c>
      <c r="T48" t="str">
        <f>IF(E48="","",IF(②選手情報入力!N57="","",②選手情報入力!N57))</f>
        <v/>
      </c>
      <c r="U48" s="30" t="str">
        <f>IF(E48="","",IF(②選手情報入力!L57="","",1))</f>
        <v/>
      </c>
      <c r="V48" t="str">
        <f>IF(E48="","",IF(②選手情報入力!M57="","",IF(I48=1,VLOOKUP(②選手情報入力!M57,種目情報!$A$4:$C$35,3,FALSE),VLOOKUP(②選手情報入力!M57,種目情報!$E$4:$G$39,3,FALSE))))</f>
        <v/>
      </c>
      <c r="W48" t="str">
        <f>IF(E48="","",IF(②選手情報入力!P57="","",IF(I48=1,VLOOKUP(②選手情報入力!P57,種目情報!$A$4:$B$35,2,FALSE),VLOOKUP(②選手情報入力!P57,種目情報!$E$4:$F$39,2,FALSE))))</f>
        <v/>
      </c>
      <c r="X48" t="str">
        <f>IF(E48="","",IF(②選手情報入力!Q57="","",②選手情報入力!Q57))</f>
        <v/>
      </c>
      <c r="Y48" s="30" t="str">
        <f>IF(E48="","",IF(②選手情報入力!O57="","",1))</f>
        <v/>
      </c>
      <c r="Z48" t="str">
        <f>IF(E48="","",IF(②選手情報入力!P57="","",IF(I48=1,VLOOKUP(②選手情報入力!P57,種目情報!$A$4:$C$35,3,FALSE),VLOOKUP(②選手情報入力!P57,種目情報!$E$4:$G$39,3,FALSE))))</f>
        <v/>
      </c>
      <c r="AA48" t="str">
        <f>IF(E48="","",IF(②選手情報入力!R57="","",IF(I48=1,種目情報!$J$4,種目情報!$J$6)))</f>
        <v/>
      </c>
      <c r="AB48" t="str">
        <f>IF(E48="","",IF(②選手情報入力!R57="","",IF(I48=1,IF(②選手情報入力!$S$6="","",②選手情報入力!$S$6),IF(②選手情報入力!$S$7="","",②選手情報入力!$S$7))))</f>
        <v/>
      </c>
      <c r="AC48" t="str">
        <f>IF(E48="","",IF(②選手情報入力!R57="","",IF(I48=1,IF(②選手情報入力!$R$6="",0,1),IF(②選手情報入力!$R$7="",0,1))))</f>
        <v/>
      </c>
      <c r="AD48" t="str">
        <f>IF(E48="","",IF(②選手情報入力!R57="","",2))</f>
        <v/>
      </c>
      <c r="AE48" t="str">
        <f>IF(E48="","",IF(②選手情報入力!T57="","",IF(I48=1,種目情報!$J$5,種目情報!$J$7)))</f>
        <v/>
      </c>
      <c r="AF48" t="str">
        <f>IF(E48="","",IF(②選手情報入力!T57="","",IF(I48=1,IF(②選手情報入力!$U$6="","",②選手情報入力!$U$6),IF(②選手情報入力!$U$7="","",②選手情報入力!$U$7))))</f>
        <v/>
      </c>
      <c r="AG48" t="str">
        <f>IF(E48="","",IF(②選手情報入力!T57="","",IF(I48=1,IF(②選手情報入力!$T$6="",0,1),IF(②選手情報入力!$T$7="",0,1))))</f>
        <v/>
      </c>
      <c r="AH48" t="str">
        <f>IF(E48="","",IF(②選手情報入力!T57="","",2))</f>
        <v/>
      </c>
    </row>
    <row r="49" spans="1:34">
      <c r="A49" t="str">
        <f>IF(E49="","",Sheet1!A48)</f>
        <v/>
      </c>
      <c r="B49" t="str">
        <f>IF(E49="","",①団体情報入力!$C$4)</f>
        <v/>
      </c>
      <c r="D49" t="str">
        <f>IF(②選手情報入力!B58="","",②選手情報入力!B58)</f>
        <v/>
      </c>
      <c r="E49" t="str">
        <f>IF(②選手情報入力!C58="","",②選手情報入力!C58)</f>
        <v/>
      </c>
      <c r="F49" t="str">
        <f>IF(E49="","",②選手情報入力!D58)</f>
        <v/>
      </c>
      <c r="G49" t="str">
        <f>IF(E49="","",ASC(②選手情報入力!E58))</f>
        <v/>
      </c>
      <c r="H49" t="str">
        <f t="shared" si="0"/>
        <v/>
      </c>
      <c r="I49" t="str">
        <f>IF(E49="","",IF(②選手情報入力!G58="男",1,2))</f>
        <v/>
      </c>
      <c r="J49" t="str">
        <f>IF(E49="","",IF(②選手情報入力!H58="","",②選手情報入力!H58))</f>
        <v/>
      </c>
      <c r="M49" t="str">
        <f t="shared" si="1"/>
        <v/>
      </c>
      <c r="O49" t="str">
        <f>IF(E49="","",IF(②選手情報入力!J58="","",IF(I49=1,VLOOKUP(②選手情報入力!J58,種目情報!$A$4:$B$31,2,FALSE),VLOOKUP(②選手情報入力!J58,種目情報!$E$4:$F$34,2,FALSE))))</f>
        <v/>
      </c>
      <c r="P49" t="str">
        <f>IF(E49="","",IF(②選手情報入力!K58="","",②選手情報入力!K58))</f>
        <v/>
      </c>
      <c r="Q49" s="30" t="str">
        <f>IF(E49="","",IF(②選手情報入力!I58="","",1))</f>
        <v/>
      </c>
      <c r="R49" t="str">
        <f>IF(E49="","",IF(②選手情報入力!J58="","",IF(I49=1,VLOOKUP(②選手情報入力!J58,種目情報!$A$4:$C$35,3,FALSE),VLOOKUP(②選手情報入力!J58,種目情報!$E$4:$G$39,3,FALSE))))</f>
        <v/>
      </c>
      <c r="S49" t="str">
        <f>IF(E49="","",IF(②選手情報入力!M58="","",IF(I49=1,VLOOKUP(②選手情報入力!M58,種目情報!$A$4:$B$35,2,FALSE),VLOOKUP(②選手情報入力!M58,種目情報!$E$4:$F$39,2,FALSE))))</f>
        <v/>
      </c>
      <c r="T49" t="str">
        <f>IF(E49="","",IF(②選手情報入力!N58="","",②選手情報入力!N58))</f>
        <v/>
      </c>
      <c r="U49" s="30" t="str">
        <f>IF(E49="","",IF(②選手情報入力!L58="","",1))</f>
        <v/>
      </c>
      <c r="V49" t="str">
        <f>IF(E49="","",IF(②選手情報入力!M58="","",IF(I49=1,VLOOKUP(②選手情報入力!M58,種目情報!$A$4:$C$35,3,FALSE),VLOOKUP(②選手情報入力!M58,種目情報!$E$4:$G$39,3,FALSE))))</f>
        <v/>
      </c>
      <c r="W49" t="str">
        <f>IF(E49="","",IF(②選手情報入力!P58="","",IF(I49=1,VLOOKUP(②選手情報入力!P58,種目情報!$A$4:$B$35,2,FALSE),VLOOKUP(②選手情報入力!P58,種目情報!$E$4:$F$39,2,FALSE))))</f>
        <v/>
      </c>
      <c r="X49" t="str">
        <f>IF(E49="","",IF(②選手情報入力!Q58="","",②選手情報入力!Q58))</f>
        <v/>
      </c>
      <c r="Y49" s="30" t="str">
        <f>IF(E49="","",IF(②選手情報入力!O58="","",1))</f>
        <v/>
      </c>
      <c r="Z49" t="str">
        <f>IF(E49="","",IF(②選手情報入力!P58="","",IF(I49=1,VLOOKUP(②選手情報入力!P58,種目情報!$A$4:$C$35,3,FALSE),VLOOKUP(②選手情報入力!P58,種目情報!$E$4:$G$39,3,FALSE))))</f>
        <v/>
      </c>
      <c r="AA49" t="str">
        <f>IF(E49="","",IF(②選手情報入力!R58="","",IF(I49=1,種目情報!$J$4,種目情報!$J$6)))</f>
        <v/>
      </c>
      <c r="AB49" t="str">
        <f>IF(E49="","",IF(②選手情報入力!R58="","",IF(I49=1,IF(②選手情報入力!$S$6="","",②選手情報入力!$S$6),IF(②選手情報入力!$S$7="","",②選手情報入力!$S$7))))</f>
        <v/>
      </c>
      <c r="AC49" t="str">
        <f>IF(E49="","",IF(②選手情報入力!R58="","",IF(I49=1,IF(②選手情報入力!$R$6="",0,1),IF(②選手情報入力!$R$7="",0,1))))</f>
        <v/>
      </c>
      <c r="AD49" t="str">
        <f>IF(E49="","",IF(②選手情報入力!R58="","",2))</f>
        <v/>
      </c>
      <c r="AE49" t="str">
        <f>IF(E49="","",IF(②選手情報入力!T58="","",IF(I49=1,種目情報!$J$5,種目情報!$J$7)))</f>
        <v/>
      </c>
      <c r="AF49" t="str">
        <f>IF(E49="","",IF(②選手情報入力!T58="","",IF(I49=1,IF(②選手情報入力!$U$6="","",②選手情報入力!$U$6),IF(②選手情報入力!$U$7="","",②選手情報入力!$U$7))))</f>
        <v/>
      </c>
      <c r="AG49" t="str">
        <f>IF(E49="","",IF(②選手情報入力!T58="","",IF(I49=1,IF(②選手情報入力!$T$6="",0,1),IF(②選手情報入力!$T$7="",0,1))))</f>
        <v/>
      </c>
      <c r="AH49" t="str">
        <f>IF(E49="","",IF(②選手情報入力!T58="","",2))</f>
        <v/>
      </c>
    </row>
    <row r="50" spans="1:34">
      <c r="A50" t="str">
        <f>IF(E50="","",Sheet1!A49)</f>
        <v/>
      </c>
      <c r="B50" t="str">
        <f>IF(E50="","",①団体情報入力!$C$4)</f>
        <v/>
      </c>
      <c r="D50" t="str">
        <f>IF(②選手情報入力!B59="","",②選手情報入力!B59)</f>
        <v/>
      </c>
      <c r="E50" t="str">
        <f>IF(②選手情報入力!C59="","",②選手情報入力!C59)</f>
        <v/>
      </c>
      <c r="F50" t="str">
        <f>IF(E50="","",②選手情報入力!D59)</f>
        <v/>
      </c>
      <c r="G50" t="str">
        <f>IF(E50="","",ASC(②選手情報入力!E59))</f>
        <v/>
      </c>
      <c r="H50" t="str">
        <f t="shared" si="0"/>
        <v/>
      </c>
      <c r="I50" t="str">
        <f>IF(E50="","",IF(②選手情報入力!G59="男",1,2))</f>
        <v/>
      </c>
      <c r="J50" t="str">
        <f>IF(E50="","",IF(②選手情報入力!H59="","",②選手情報入力!H59))</f>
        <v/>
      </c>
      <c r="M50" t="str">
        <f t="shared" si="1"/>
        <v/>
      </c>
      <c r="O50" t="str">
        <f>IF(E50="","",IF(②選手情報入力!J59="","",IF(I50=1,VLOOKUP(②選手情報入力!J59,種目情報!$A$4:$B$31,2,FALSE),VLOOKUP(②選手情報入力!J59,種目情報!$E$4:$F$34,2,FALSE))))</f>
        <v/>
      </c>
      <c r="P50" t="str">
        <f>IF(E50="","",IF(②選手情報入力!K59="","",②選手情報入力!K59))</f>
        <v/>
      </c>
      <c r="Q50" s="30" t="str">
        <f>IF(E50="","",IF(②選手情報入力!I59="","",1))</f>
        <v/>
      </c>
      <c r="R50" t="str">
        <f>IF(E50="","",IF(②選手情報入力!J59="","",IF(I50=1,VLOOKUP(②選手情報入力!J59,種目情報!$A$4:$C$35,3,FALSE),VLOOKUP(②選手情報入力!J59,種目情報!$E$4:$G$39,3,FALSE))))</f>
        <v/>
      </c>
      <c r="S50" t="str">
        <f>IF(E50="","",IF(②選手情報入力!M59="","",IF(I50=1,VLOOKUP(②選手情報入力!M59,種目情報!$A$4:$B$35,2,FALSE),VLOOKUP(②選手情報入力!M59,種目情報!$E$4:$F$39,2,FALSE))))</f>
        <v/>
      </c>
      <c r="T50" t="str">
        <f>IF(E50="","",IF(②選手情報入力!N59="","",②選手情報入力!N59))</f>
        <v/>
      </c>
      <c r="U50" s="30" t="str">
        <f>IF(E50="","",IF(②選手情報入力!L59="","",1))</f>
        <v/>
      </c>
      <c r="V50" t="str">
        <f>IF(E50="","",IF(②選手情報入力!M59="","",IF(I50=1,VLOOKUP(②選手情報入力!M59,種目情報!$A$4:$C$35,3,FALSE),VLOOKUP(②選手情報入力!M59,種目情報!$E$4:$G$39,3,FALSE))))</f>
        <v/>
      </c>
      <c r="W50" t="str">
        <f>IF(E50="","",IF(②選手情報入力!P59="","",IF(I50=1,VLOOKUP(②選手情報入力!P59,種目情報!$A$4:$B$35,2,FALSE),VLOOKUP(②選手情報入力!P59,種目情報!$E$4:$F$39,2,FALSE))))</f>
        <v/>
      </c>
      <c r="X50" t="str">
        <f>IF(E50="","",IF(②選手情報入力!Q59="","",②選手情報入力!Q59))</f>
        <v/>
      </c>
      <c r="Y50" s="30" t="str">
        <f>IF(E50="","",IF(②選手情報入力!O59="","",1))</f>
        <v/>
      </c>
      <c r="Z50" t="str">
        <f>IF(E50="","",IF(②選手情報入力!P59="","",IF(I50=1,VLOOKUP(②選手情報入力!P59,種目情報!$A$4:$C$35,3,FALSE),VLOOKUP(②選手情報入力!P59,種目情報!$E$4:$G$39,3,FALSE))))</f>
        <v/>
      </c>
      <c r="AA50" t="str">
        <f>IF(E50="","",IF(②選手情報入力!R59="","",IF(I50=1,種目情報!$J$4,種目情報!$J$6)))</f>
        <v/>
      </c>
      <c r="AB50" t="str">
        <f>IF(E50="","",IF(②選手情報入力!R59="","",IF(I50=1,IF(②選手情報入力!$S$6="","",②選手情報入力!$S$6),IF(②選手情報入力!$S$7="","",②選手情報入力!$S$7))))</f>
        <v/>
      </c>
      <c r="AC50" t="str">
        <f>IF(E50="","",IF(②選手情報入力!R59="","",IF(I50=1,IF(②選手情報入力!$R$6="",0,1),IF(②選手情報入力!$R$7="",0,1))))</f>
        <v/>
      </c>
      <c r="AD50" t="str">
        <f>IF(E50="","",IF(②選手情報入力!R59="","",2))</f>
        <v/>
      </c>
      <c r="AE50" t="str">
        <f>IF(E50="","",IF(②選手情報入力!T59="","",IF(I50=1,種目情報!$J$5,種目情報!$J$7)))</f>
        <v/>
      </c>
      <c r="AF50" t="str">
        <f>IF(E50="","",IF(②選手情報入力!T59="","",IF(I50=1,IF(②選手情報入力!$U$6="","",②選手情報入力!$U$6),IF(②選手情報入力!$U$7="","",②選手情報入力!$U$7))))</f>
        <v/>
      </c>
      <c r="AG50" t="str">
        <f>IF(E50="","",IF(②選手情報入力!T59="","",IF(I50=1,IF(②選手情報入力!$T$6="",0,1),IF(②選手情報入力!$T$7="",0,1))))</f>
        <v/>
      </c>
      <c r="AH50" t="str">
        <f>IF(E50="","",IF(②選手情報入力!T59="","",2))</f>
        <v/>
      </c>
    </row>
    <row r="51" spans="1:34">
      <c r="A51" t="str">
        <f>IF(E51="","",Sheet1!A50)</f>
        <v/>
      </c>
      <c r="B51" t="str">
        <f>IF(E51="","",①団体情報入力!$C$4)</f>
        <v/>
      </c>
      <c r="D51" t="str">
        <f>IF(②選手情報入力!B60="","",②選手情報入力!B60)</f>
        <v/>
      </c>
      <c r="E51" t="str">
        <f>IF(②選手情報入力!C60="","",②選手情報入力!C60)</f>
        <v/>
      </c>
      <c r="F51" t="str">
        <f>IF(E51="","",②選手情報入力!D60)</f>
        <v/>
      </c>
      <c r="G51" t="str">
        <f>IF(E51="","",ASC(②選手情報入力!E60))</f>
        <v/>
      </c>
      <c r="H51" t="str">
        <f t="shared" si="0"/>
        <v/>
      </c>
      <c r="I51" t="str">
        <f>IF(E51="","",IF(②選手情報入力!G60="男",1,2))</f>
        <v/>
      </c>
      <c r="J51" t="str">
        <f>IF(E51="","",IF(②選手情報入力!H60="","",②選手情報入力!H60))</f>
        <v/>
      </c>
      <c r="M51" t="str">
        <f t="shared" si="1"/>
        <v/>
      </c>
      <c r="O51" t="str">
        <f>IF(E51="","",IF(②選手情報入力!J60="","",IF(I51=1,VLOOKUP(②選手情報入力!J60,種目情報!$A$4:$B$31,2,FALSE),VLOOKUP(②選手情報入力!J60,種目情報!$E$4:$F$34,2,FALSE))))</f>
        <v/>
      </c>
      <c r="P51" t="str">
        <f>IF(E51="","",IF(②選手情報入力!K60="","",②選手情報入力!K60))</f>
        <v/>
      </c>
      <c r="Q51" s="30" t="str">
        <f>IF(E51="","",IF(②選手情報入力!I60="","",1))</f>
        <v/>
      </c>
      <c r="R51" t="str">
        <f>IF(E51="","",IF(②選手情報入力!J60="","",IF(I51=1,VLOOKUP(②選手情報入力!J60,種目情報!$A$4:$C$35,3,FALSE),VLOOKUP(②選手情報入力!J60,種目情報!$E$4:$G$39,3,FALSE))))</f>
        <v/>
      </c>
      <c r="S51" t="str">
        <f>IF(E51="","",IF(②選手情報入力!M60="","",IF(I51=1,VLOOKUP(②選手情報入力!M60,種目情報!$A$4:$B$35,2,FALSE),VLOOKUP(②選手情報入力!M60,種目情報!$E$4:$F$39,2,FALSE))))</f>
        <v/>
      </c>
      <c r="T51" t="str">
        <f>IF(E51="","",IF(②選手情報入力!N60="","",②選手情報入力!N60))</f>
        <v/>
      </c>
      <c r="U51" s="30" t="str">
        <f>IF(E51="","",IF(②選手情報入力!L60="","",1))</f>
        <v/>
      </c>
      <c r="V51" t="str">
        <f>IF(E51="","",IF(②選手情報入力!M60="","",IF(I51=1,VLOOKUP(②選手情報入力!M60,種目情報!$A$4:$C$35,3,FALSE),VLOOKUP(②選手情報入力!M60,種目情報!$E$4:$G$39,3,FALSE))))</f>
        <v/>
      </c>
      <c r="W51" t="str">
        <f>IF(E51="","",IF(②選手情報入力!P60="","",IF(I51=1,VLOOKUP(②選手情報入力!P60,種目情報!$A$4:$B$35,2,FALSE),VLOOKUP(②選手情報入力!P60,種目情報!$E$4:$F$39,2,FALSE))))</f>
        <v/>
      </c>
      <c r="X51" t="str">
        <f>IF(E51="","",IF(②選手情報入力!Q60="","",②選手情報入力!Q60))</f>
        <v/>
      </c>
      <c r="Y51" s="30" t="str">
        <f>IF(E51="","",IF(②選手情報入力!O60="","",1))</f>
        <v/>
      </c>
      <c r="Z51" t="str">
        <f>IF(E51="","",IF(②選手情報入力!P60="","",IF(I51=1,VLOOKUP(②選手情報入力!P60,種目情報!$A$4:$C$35,3,FALSE),VLOOKUP(②選手情報入力!P60,種目情報!$E$4:$G$39,3,FALSE))))</f>
        <v/>
      </c>
      <c r="AA51" t="str">
        <f>IF(E51="","",IF(②選手情報入力!R60="","",IF(I51=1,種目情報!$J$4,種目情報!$J$6)))</f>
        <v/>
      </c>
      <c r="AB51" t="str">
        <f>IF(E51="","",IF(②選手情報入力!R60="","",IF(I51=1,IF(②選手情報入力!$S$6="","",②選手情報入力!$S$6),IF(②選手情報入力!$S$7="","",②選手情報入力!$S$7))))</f>
        <v/>
      </c>
      <c r="AC51" t="str">
        <f>IF(E51="","",IF(②選手情報入力!R60="","",IF(I51=1,IF(②選手情報入力!$R$6="",0,1),IF(②選手情報入力!$R$7="",0,1))))</f>
        <v/>
      </c>
      <c r="AD51" t="str">
        <f>IF(E51="","",IF(②選手情報入力!R60="","",2))</f>
        <v/>
      </c>
      <c r="AE51" t="str">
        <f>IF(E51="","",IF(②選手情報入力!T60="","",IF(I51=1,種目情報!$J$5,種目情報!$J$7)))</f>
        <v/>
      </c>
      <c r="AF51" t="str">
        <f>IF(E51="","",IF(②選手情報入力!T60="","",IF(I51=1,IF(②選手情報入力!$U$6="","",②選手情報入力!$U$6),IF(②選手情報入力!$U$7="","",②選手情報入力!$U$7))))</f>
        <v/>
      </c>
      <c r="AG51" t="str">
        <f>IF(E51="","",IF(②選手情報入力!T60="","",IF(I51=1,IF(②選手情報入力!$T$6="",0,1),IF(②選手情報入力!$T$7="",0,1))))</f>
        <v/>
      </c>
      <c r="AH51" t="str">
        <f>IF(E51="","",IF(②選手情報入力!T60="","",2))</f>
        <v/>
      </c>
    </row>
    <row r="52" spans="1:34">
      <c r="A52" t="str">
        <f>IF(E52="","",Sheet1!A51)</f>
        <v/>
      </c>
      <c r="B52" t="str">
        <f>IF(E52="","",①団体情報入力!$C$4)</f>
        <v/>
      </c>
      <c r="D52" t="str">
        <f>IF(②選手情報入力!B61="","",②選手情報入力!B61)</f>
        <v/>
      </c>
      <c r="E52" t="str">
        <f>IF(②選手情報入力!C61="","",②選手情報入力!C61)</f>
        <v/>
      </c>
      <c r="F52" t="str">
        <f>IF(E52="","",②選手情報入力!D61)</f>
        <v/>
      </c>
      <c r="G52" t="str">
        <f>IF(E52="","",ASC(②選手情報入力!E61))</f>
        <v/>
      </c>
      <c r="H52" t="str">
        <f t="shared" si="0"/>
        <v/>
      </c>
      <c r="I52" t="str">
        <f>IF(E52="","",IF(②選手情報入力!G61="男",1,2))</f>
        <v/>
      </c>
      <c r="J52" t="str">
        <f>IF(E52="","",IF(②選手情報入力!H61="","",②選手情報入力!H61))</f>
        <v/>
      </c>
      <c r="M52" t="str">
        <f t="shared" si="1"/>
        <v/>
      </c>
      <c r="O52" t="str">
        <f>IF(E52="","",IF(②選手情報入力!J61="","",IF(I52=1,VLOOKUP(②選手情報入力!J61,種目情報!$A$4:$B$31,2,FALSE),VLOOKUP(②選手情報入力!J61,種目情報!$E$4:$F$34,2,FALSE))))</f>
        <v/>
      </c>
      <c r="P52" t="str">
        <f>IF(E52="","",IF(②選手情報入力!K61="","",②選手情報入力!K61))</f>
        <v/>
      </c>
      <c r="Q52" s="30" t="str">
        <f>IF(E52="","",IF(②選手情報入力!I61="","",1))</f>
        <v/>
      </c>
      <c r="R52" t="str">
        <f>IF(E52="","",IF(②選手情報入力!J61="","",IF(I52=1,VLOOKUP(②選手情報入力!J61,種目情報!$A$4:$C$35,3,FALSE),VLOOKUP(②選手情報入力!J61,種目情報!$E$4:$G$39,3,FALSE))))</f>
        <v/>
      </c>
      <c r="S52" t="str">
        <f>IF(E52="","",IF(②選手情報入力!M61="","",IF(I52=1,VLOOKUP(②選手情報入力!M61,種目情報!$A$4:$B$35,2,FALSE),VLOOKUP(②選手情報入力!M61,種目情報!$E$4:$F$39,2,FALSE))))</f>
        <v/>
      </c>
      <c r="T52" t="str">
        <f>IF(E52="","",IF(②選手情報入力!N61="","",②選手情報入力!N61))</f>
        <v/>
      </c>
      <c r="U52" s="30" t="str">
        <f>IF(E52="","",IF(②選手情報入力!L61="","",1))</f>
        <v/>
      </c>
      <c r="V52" t="str">
        <f>IF(E52="","",IF(②選手情報入力!M61="","",IF(I52=1,VLOOKUP(②選手情報入力!M61,種目情報!$A$4:$C$35,3,FALSE),VLOOKUP(②選手情報入力!M61,種目情報!$E$4:$G$39,3,FALSE))))</f>
        <v/>
      </c>
      <c r="W52" t="str">
        <f>IF(E52="","",IF(②選手情報入力!P61="","",IF(I52=1,VLOOKUP(②選手情報入力!P61,種目情報!$A$4:$B$35,2,FALSE),VLOOKUP(②選手情報入力!P61,種目情報!$E$4:$F$39,2,FALSE))))</f>
        <v/>
      </c>
      <c r="X52" t="str">
        <f>IF(E52="","",IF(②選手情報入力!Q61="","",②選手情報入力!Q61))</f>
        <v/>
      </c>
      <c r="Y52" s="30" t="str">
        <f>IF(E52="","",IF(②選手情報入力!O61="","",1))</f>
        <v/>
      </c>
      <c r="Z52" t="str">
        <f>IF(E52="","",IF(②選手情報入力!P61="","",IF(I52=1,VLOOKUP(②選手情報入力!P61,種目情報!$A$4:$C$35,3,FALSE),VLOOKUP(②選手情報入力!P61,種目情報!$E$4:$G$39,3,FALSE))))</f>
        <v/>
      </c>
      <c r="AA52" t="str">
        <f>IF(E52="","",IF(②選手情報入力!R61="","",IF(I52=1,種目情報!$J$4,種目情報!$J$6)))</f>
        <v/>
      </c>
      <c r="AB52" t="str">
        <f>IF(E52="","",IF(②選手情報入力!R61="","",IF(I52=1,IF(②選手情報入力!$S$6="","",②選手情報入力!$S$6),IF(②選手情報入力!$S$7="","",②選手情報入力!$S$7))))</f>
        <v/>
      </c>
      <c r="AC52" t="str">
        <f>IF(E52="","",IF(②選手情報入力!R61="","",IF(I52=1,IF(②選手情報入力!$R$6="",0,1),IF(②選手情報入力!$R$7="",0,1))))</f>
        <v/>
      </c>
      <c r="AD52" t="str">
        <f>IF(E52="","",IF(②選手情報入力!R61="","",2))</f>
        <v/>
      </c>
      <c r="AE52" t="str">
        <f>IF(E52="","",IF(②選手情報入力!T61="","",IF(I52=1,種目情報!$J$5,種目情報!$J$7)))</f>
        <v/>
      </c>
      <c r="AF52" t="str">
        <f>IF(E52="","",IF(②選手情報入力!T61="","",IF(I52=1,IF(②選手情報入力!$U$6="","",②選手情報入力!$U$6),IF(②選手情報入力!$U$7="","",②選手情報入力!$U$7))))</f>
        <v/>
      </c>
      <c r="AG52" t="str">
        <f>IF(E52="","",IF(②選手情報入力!T61="","",IF(I52=1,IF(②選手情報入力!$T$6="",0,1),IF(②選手情報入力!$T$7="",0,1))))</f>
        <v/>
      </c>
      <c r="AH52" t="str">
        <f>IF(E52="","",IF(②選手情報入力!T61="","",2))</f>
        <v/>
      </c>
    </row>
    <row r="53" spans="1:34">
      <c r="A53" t="str">
        <f>IF(E53="","",Sheet1!A52)</f>
        <v/>
      </c>
      <c r="B53" t="str">
        <f>IF(E53="","",①団体情報入力!$C$4)</f>
        <v/>
      </c>
      <c r="D53" t="str">
        <f>IF(②選手情報入力!B62="","",②選手情報入力!B62)</f>
        <v/>
      </c>
      <c r="E53" t="str">
        <f>IF(②選手情報入力!C62="","",②選手情報入力!C62)</f>
        <v/>
      </c>
      <c r="F53" t="str">
        <f>IF(E53="","",②選手情報入力!D62)</f>
        <v/>
      </c>
      <c r="G53" t="str">
        <f>IF(E53="","",ASC(②選手情報入力!E62))</f>
        <v/>
      </c>
      <c r="H53" t="str">
        <f t="shared" si="0"/>
        <v/>
      </c>
      <c r="I53" t="str">
        <f>IF(E53="","",IF(②選手情報入力!G62="男",1,2))</f>
        <v/>
      </c>
      <c r="J53" t="str">
        <f>IF(E53="","",IF(②選手情報入力!H62="","",②選手情報入力!H62))</f>
        <v/>
      </c>
      <c r="M53" t="str">
        <f t="shared" si="1"/>
        <v/>
      </c>
      <c r="O53" t="str">
        <f>IF(E53="","",IF(②選手情報入力!J62="","",IF(I53=1,VLOOKUP(②選手情報入力!J62,種目情報!$A$4:$B$31,2,FALSE),VLOOKUP(②選手情報入力!J62,種目情報!$E$4:$F$34,2,FALSE))))</f>
        <v/>
      </c>
      <c r="P53" t="str">
        <f>IF(E53="","",IF(②選手情報入力!K62="","",②選手情報入力!K62))</f>
        <v/>
      </c>
      <c r="Q53" s="30" t="str">
        <f>IF(E53="","",IF(②選手情報入力!I62="","",1))</f>
        <v/>
      </c>
      <c r="R53" t="str">
        <f>IF(E53="","",IF(②選手情報入力!J62="","",IF(I53=1,VLOOKUP(②選手情報入力!J62,種目情報!$A$4:$C$35,3,FALSE),VLOOKUP(②選手情報入力!J62,種目情報!$E$4:$G$39,3,FALSE))))</f>
        <v/>
      </c>
      <c r="S53" t="str">
        <f>IF(E53="","",IF(②選手情報入力!M62="","",IF(I53=1,VLOOKUP(②選手情報入力!M62,種目情報!$A$4:$B$35,2,FALSE),VLOOKUP(②選手情報入力!M62,種目情報!$E$4:$F$39,2,FALSE))))</f>
        <v/>
      </c>
      <c r="T53" t="str">
        <f>IF(E53="","",IF(②選手情報入力!N62="","",②選手情報入力!N62))</f>
        <v/>
      </c>
      <c r="U53" s="30" t="str">
        <f>IF(E53="","",IF(②選手情報入力!L62="","",1))</f>
        <v/>
      </c>
      <c r="V53" t="str">
        <f>IF(E53="","",IF(②選手情報入力!M62="","",IF(I53=1,VLOOKUP(②選手情報入力!M62,種目情報!$A$4:$C$35,3,FALSE),VLOOKUP(②選手情報入力!M62,種目情報!$E$4:$G$39,3,FALSE))))</f>
        <v/>
      </c>
      <c r="W53" t="str">
        <f>IF(E53="","",IF(②選手情報入力!P62="","",IF(I53=1,VLOOKUP(②選手情報入力!P62,種目情報!$A$4:$B$35,2,FALSE),VLOOKUP(②選手情報入力!P62,種目情報!$E$4:$F$39,2,FALSE))))</f>
        <v/>
      </c>
      <c r="X53" t="str">
        <f>IF(E53="","",IF(②選手情報入力!Q62="","",②選手情報入力!Q62))</f>
        <v/>
      </c>
      <c r="Y53" s="30" t="str">
        <f>IF(E53="","",IF(②選手情報入力!O62="","",1))</f>
        <v/>
      </c>
      <c r="Z53" t="str">
        <f>IF(E53="","",IF(②選手情報入力!P62="","",IF(I53=1,VLOOKUP(②選手情報入力!P62,種目情報!$A$4:$C$35,3,FALSE),VLOOKUP(②選手情報入力!P62,種目情報!$E$4:$G$39,3,FALSE))))</f>
        <v/>
      </c>
      <c r="AA53" t="str">
        <f>IF(E53="","",IF(②選手情報入力!R62="","",IF(I53=1,種目情報!$J$4,種目情報!$J$6)))</f>
        <v/>
      </c>
      <c r="AB53" t="str">
        <f>IF(E53="","",IF(②選手情報入力!R62="","",IF(I53=1,IF(②選手情報入力!$S$6="","",②選手情報入力!$S$6),IF(②選手情報入力!$S$7="","",②選手情報入力!$S$7))))</f>
        <v/>
      </c>
      <c r="AC53" t="str">
        <f>IF(E53="","",IF(②選手情報入力!R62="","",IF(I53=1,IF(②選手情報入力!$R$6="",0,1),IF(②選手情報入力!$R$7="",0,1))))</f>
        <v/>
      </c>
      <c r="AD53" t="str">
        <f>IF(E53="","",IF(②選手情報入力!R62="","",2))</f>
        <v/>
      </c>
      <c r="AE53" t="str">
        <f>IF(E53="","",IF(②選手情報入力!T62="","",IF(I53=1,種目情報!$J$5,種目情報!$J$7)))</f>
        <v/>
      </c>
      <c r="AF53" t="str">
        <f>IF(E53="","",IF(②選手情報入力!T62="","",IF(I53=1,IF(②選手情報入力!$U$6="","",②選手情報入力!$U$6),IF(②選手情報入力!$U$7="","",②選手情報入力!$U$7))))</f>
        <v/>
      </c>
      <c r="AG53" t="str">
        <f>IF(E53="","",IF(②選手情報入力!T62="","",IF(I53=1,IF(②選手情報入力!$T$6="",0,1),IF(②選手情報入力!$T$7="",0,1))))</f>
        <v/>
      </c>
      <c r="AH53" t="str">
        <f>IF(E53="","",IF(②選手情報入力!T62="","",2))</f>
        <v/>
      </c>
    </row>
    <row r="54" spans="1:34">
      <c r="A54" t="str">
        <f>IF(E54="","",Sheet1!A53)</f>
        <v/>
      </c>
      <c r="B54" t="str">
        <f>IF(E54="","",①団体情報入力!$C$4)</f>
        <v/>
      </c>
      <c r="D54" t="str">
        <f>IF(②選手情報入力!B63="","",②選手情報入力!B63)</f>
        <v/>
      </c>
      <c r="E54" t="str">
        <f>IF(②選手情報入力!C63="","",②選手情報入力!C63)</f>
        <v/>
      </c>
      <c r="F54" t="str">
        <f>IF(E54="","",②選手情報入力!D63)</f>
        <v/>
      </c>
      <c r="G54" t="str">
        <f>IF(E54="","",ASC(②選手情報入力!E63))</f>
        <v/>
      </c>
      <c r="H54" t="str">
        <f t="shared" si="0"/>
        <v/>
      </c>
      <c r="I54" t="str">
        <f>IF(E54="","",IF(②選手情報入力!G63="男",1,2))</f>
        <v/>
      </c>
      <c r="J54" t="str">
        <f>IF(E54="","",IF(②選手情報入力!H63="","",②選手情報入力!H63))</f>
        <v/>
      </c>
      <c r="M54" t="str">
        <f t="shared" si="1"/>
        <v/>
      </c>
      <c r="O54" t="str">
        <f>IF(E54="","",IF(②選手情報入力!J63="","",IF(I54=1,VLOOKUP(②選手情報入力!J63,種目情報!$A$4:$B$31,2,FALSE),VLOOKUP(②選手情報入力!J63,種目情報!$E$4:$F$34,2,FALSE))))</f>
        <v/>
      </c>
      <c r="P54" t="str">
        <f>IF(E54="","",IF(②選手情報入力!K63="","",②選手情報入力!K63))</f>
        <v/>
      </c>
      <c r="Q54" s="30" t="str">
        <f>IF(E54="","",IF(②選手情報入力!I63="","",1))</f>
        <v/>
      </c>
      <c r="R54" t="str">
        <f>IF(E54="","",IF(②選手情報入力!J63="","",IF(I54=1,VLOOKUP(②選手情報入力!J63,種目情報!$A$4:$C$35,3,FALSE),VLOOKUP(②選手情報入力!J63,種目情報!$E$4:$G$39,3,FALSE))))</f>
        <v/>
      </c>
      <c r="S54" t="str">
        <f>IF(E54="","",IF(②選手情報入力!M63="","",IF(I54=1,VLOOKUP(②選手情報入力!M63,種目情報!$A$4:$B$35,2,FALSE),VLOOKUP(②選手情報入力!M63,種目情報!$E$4:$F$39,2,FALSE))))</f>
        <v/>
      </c>
      <c r="T54" t="str">
        <f>IF(E54="","",IF(②選手情報入力!N63="","",②選手情報入力!N63))</f>
        <v/>
      </c>
      <c r="U54" s="30" t="str">
        <f>IF(E54="","",IF(②選手情報入力!L63="","",1))</f>
        <v/>
      </c>
      <c r="V54" t="str">
        <f>IF(E54="","",IF(②選手情報入力!M63="","",IF(I54=1,VLOOKUP(②選手情報入力!M63,種目情報!$A$4:$C$35,3,FALSE),VLOOKUP(②選手情報入力!M63,種目情報!$E$4:$G$39,3,FALSE))))</f>
        <v/>
      </c>
      <c r="W54" t="str">
        <f>IF(E54="","",IF(②選手情報入力!P63="","",IF(I54=1,VLOOKUP(②選手情報入力!P63,種目情報!$A$4:$B$35,2,FALSE),VLOOKUP(②選手情報入力!P63,種目情報!$E$4:$F$39,2,FALSE))))</f>
        <v/>
      </c>
      <c r="X54" t="str">
        <f>IF(E54="","",IF(②選手情報入力!Q63="","",②選手情報入力!Q63))</f>
        <v/>
      </c>
      <c r="Y54" s="30" t="str">
        <f>IF(E54="","",IF(②選手情報入力!O63="","",1))</f>
        <v/>
      </c>
      <c r="Z54" t="str">
        <f>IF(E54="","",IF(②選手情報入力!P63="","",IF(I54=1,VLOOKUP(②選手情報入力!P63,種目情報!$A$4:$C$35,3,FALSE),VLOOKUP(②選手情報入力!P63,種目情報!$E$4:$G$39,3,FALSE))))</f>
        <v/>
      </c>
      <c r="AA54" t="str">
        <f>IF(E54="","",IF(②選手情報入力!R63="","",IF(I54=1,種目情報!$J$4,種目情報!$J$6)))</f>
        <v/>
      </c>
      <c r="AB54" t="str">
        <f>IF(E54="","",IF(②選手情報入力!R63="","",IF(I54=1,IF(②選手情報入力!$S$6="","",②選手情報入力!$S$6),IF(②選手情報入力!$S$7="","",②選手情報入力!$S$7))))</f>
        <v/>
      </c>
      <c r="AC54" t="str">
        <f>IF(E54="","",IF(②選手情報入力!R63="","",IF(I54=1,IF(②選手情報入力!$R$6="",0,1),IF(②選手情報入力!$R$7="",0,1))))</f>
        <v/>
      </c>
      <c r="AD54" t="str">
        <f>IF(E54="","",IF(②選手情報入力!R63="","",2))</f>
        <v/>
      </c>
      <c r="AE54" t="str">
        <f>IF(E54="","",IF(②選手情報入力!T63="","",IF(I54=1,種目情報!$J$5,種目情報!$J$7)))</f>
        <v/>
      </c>
      <c r="AF54" t="str">
        <f>IF(E54="","",IF(②選手情報入力!T63="","",IF(I54=1,IF(②選手情報入力!$U$6="","",②選手情報入力!$U$6),IF(②選手情報入力!$U$7="","",②選手情報入力!$U$7))))</f>
        <v/>
      </c>
      <c r="AG54" t="str">
        <f>IF(E54="","",IF(②選手情報入力!T63="","",IF(I54=1,IF(②選手情報入力!$T$6="",0,1),IF(②選手情報入力!$T$7="",0,1))))</f>
        <v/>
      </c>
      <c r="AH54" t="str">
        <f>IF(E54="","",IF(②選手情報入力!T63="","",2))</f>
        <v/>
      </c>
    </row>
    <row r="55" spans="1:34">
      <c r="A55" t="str">
        <f>IF(E55="","",Sheet1!A54)</f>
        <v/>
      </c>
      <c r="B55" t="str">
        <f>IF(E55="","",①団体情報入力!$C$4)</f>
        <v/>
      </c>
      <c r="D55" t="str">
        <f>IF(②選手情報入力!B64="","",②選手情報入力!B64)</f>
        <v/>
      </c>
      <c r="E55" t="str">
        <f>IF(②選手情報入力!C64="","",②選手情報入力!C64)</f>
        <v/>
      </c>
      <c r="F55" t="str">
        <f>IF(E55="","",②選手情報入力!D64)</f>
        <v/>
      </c>
      <c r="G55" t="str">
        <f>IF(E55="","",ASC(②選手情報入力!E64))</f>
        <v/>
      </c>
      <c r="H55" t="str">
        <f t="shared" si="0"/>
        <v/>
      </c>
      <c r="I55" t="str">
        <f>IF(E55="","",IF(②選手情報入力!G64="男",1,2))</f>
        <v/>
      </c>
      <c r="J55" t="str">
        <f>IF(E55="","",IF(②選手情報入力!H64="","",②選手情報入力!H64))</f>
        <v/>
      </c>
      <c r="M55" t="str">
        <f t="shared" si="1"/>
        <v/>
      </c>
      <c r="O55" t="str">
        <f>IF(E55="","",IF(②選手情報入力!J64="","",IF(I55=1,VLOOKUP(②選手情報入力!J64,種目情報!$A$4:$B$31,2,FALSE),VLOOKUP(②選手情報入力!J64,種目情報!$E$4:$F$34,2,FALSE))))</f>
        <v/>
      </c>
      <c r="P55" t="str">
        <f>IF(E55="","",IF(②選手情報入力!K64="","",②選手情報入力!K64))</f>
        <v/>
      </c>
      <c r="Q55" s="30" t="str">
        <f>IF(E55="","",IF(②選手情報入力!I64="","",1))</f>
        <v/>
      </c>
      <c r="R55" t="str">
        <f>IF(E55="","",IF(②選手情報入力!J64="","",IF(I55=1,VLOOKUP(②選手情報入力!J64,種目情報!$A$4:$C$35,3,FALSE),VLOOKUP(②選手情報入力!J64,種目情報!$E$4:$G$39,3,FALSE))))</f>
        <v/>
      </c>
      <c r="S55" t="str">
        <f>IF(E55="","",IF(②選手情報入力!M64="","",IF(I55=1,VLOOKUP(②選手情報入力!M64,種目情報!$A$4:$B$35,2,FALSE),VLOOKUP(②選手情報入力!M64,種目情報!$E$4:$F$39,2,FALSE))))</f>
        <v/>
      </c>
      <c r="T55" t="str">
        <f>IF(E55="","",IF(②選手情報入力!N64="","",②選手情報入力!N64))</f>
        <v/>
      </c>
      <c r="U55" s="30" t="str">
        <f>IF(E55="","",IF(②選手情報入力!L64="","",1))</f>
        <v/>
      </c>
      <c r="V55" t="str">
        <f>IF(E55="","",IF(②選手情報入力!M64="","",IF(I55=1,VLOOKUP(②選手情報入力!M64,種目情報!$A$4:$C$35,3,FALSE),VLOOKUP(②選手情報入力!M64,種目情報!$E$4:$G$39,3,FALSE))))</f>
        <v/>
      </c>
      <c r="W55" t="str">
        <f>IF(E55="","",IF(②選手情報入力!P64="","",IF(I55=1,VLOOKUP(②選手情報入力!P64,種目情報!$A$4:$B$35,2,FALSE),VLOOKUP(②選手情報入力!P64,種目情報!$E$4:$F$39,2,FALSE))))</f>
        <v/>
      </c>
      <c r="X55" t="str">
        <f>IF(E55="","",IF(②選手情報入力!Q64="","",②選手情報入力!Q64))</f>
        <v/>
      </c>
      <c r="Y55" s="30" t="str">
        <f>IF(E55="","",IF(②選手情報入力!O64="","",1))</f>
        <v/>
      </c>
      <c r="Z55" t="str">
        <f>IF(E55="","",IF(②選手情報入力!P64="","",IF(I55=1,VLOOKUP(②選手情報入力!P64,種目情報!$A$4:$C$35,3,FALSE),VLOOKUP(②選手情報入力!P64,種目情報!$E$4:$G$39,3,FALSE))))</f>
        <v/>
      </c>
      <c r="AA55" t="str">
        <f>IF(E55="","",IF(②選手情報入力!R64="","",IF(I55=1,種目情報!$J$4,種目情報!$J$6)))</f>
        <v/>
      </c>
      <c r="AB55" t="str">
        <f>IF(E55="","",IF(②選手情報入力!R64="","",IF(I55=1,IF(②選手情報入力!$S$6="","",②選手情報入力!$S$6),IF(②選手情報入力!$S$7="","",②選手情報入力!$S$7))))</f>
        <v/>
      </c>
      <c r="AC55" t="str">
        <f>IF(E55="","",IF(②選手情報入力!R64="","",IF(I55=1,IF(②選手情報入力!$R$6="",0,1),IF(②選手情報入力!$R$7="",0,1))))</f>
        <v/>
      </c>
      <c r="AD55" t="str">
        <f>IF(E55="","",IF(②選手情報入力!R64="","",2))</f>
        <v/>
      </c>
      <c r="AE55" t="str">
        <f>IF(E55="","",IF(②選手情報入力!T64="","",IF(I55=1,種目情報!$J$5,種目情報!$J$7)))</f>
        <v/>
      </c>
      <c r="AF55" t="str">
        <f>IF(E55="","",IF(②選手情報入力!T64="","",IF(I55=1,IF(②選手情報入力!$U$6="","",②選手情報入力!$U$6),IF(②選手情報入力!$U$7="","",②選手情報入力!$U$7))))</f>
        <v/>
      </c>
      <c r="AG55" t="str">
        <f>IF(E55="","",IF(②選手情報入力!T64="","",IF(I55=1,IF(②選手情報入力!$T$6="",0,1),IF(②選手情報入力!$T$7="",0,1))))</f>
        <v/>
      </c>
      <c r="AH55" t="str">
        <f>IF(E55="","",IF(②選手情報入力!T64="","",2))</f>
        <v/>
      </c>
    </row>
    <row r="56" spans="1:34">
      <c r="A56" t="str">
        <f>IF(E56="","",Sheet1!A55)</f>
        <v/>
      </c>
      <c r="B56" t="str">
        <f>IF(E56="","",①団体情報入力!$C$4)</f>
        <v/>
      </c>
      <c r="D56" t="str">
        <f>IF(②選手情報入力!B65="","",②選手情報入力!B65)</f>
        <v/>
      </c>
      <c r="E56" t="str">
        <f>IF(②選手情報入力!C65="","",②選手情報入力!C65)</f>
        <v/>
      </c>
      <c r="F56" t="str">
        <f>IF(E56="","",②選手情報入力!D65)</f>
        <v/>
      </c>
      <c r="G56" t="str">
        <f>IF(E56="","",ASC(②選手情報入力!E65))</f>
        <v/>
      </c>
      <c r="H56" t="str">
        <f t="shared" si="0"/>
        <v/>
      </c>
      <c r="I56" t="str">
        <f>IF(E56="","",IF(②選手情報入力!G65="男",1,2))</f>
        <v/>
      </c>
      <c r="J56" t="str">
        <f>IF(E56="","",IF(②選手情報入力!H65="","",②選手情報入力!H65))</f>
        <v/>
      </c>
      <c r="M56" t="str">
        <f t="shared" si="1"/>
        <v/>
      </c>
      <c r="O56" t="str">
        <f>IF(E56="","",IF(②選手情報入力!J65="","",IF(I56=1,VLOOKUP(②選手情報入力!J65,種目情報!$A$4:$B$31,2,FALSE),VLOOKUP(②選手情報入力!J65,種目情報!$E$4:$F$34,2,FALSE))))</f>
        <v/>
      </c>
      <c r="P56" t="str">
        <f>IF(E56="","",IF(②選手情報入力!K65="","",②選手情報入力!K65))</f>
        <v/>
      </c>
      <c r="Q56" s="30" t="str">
        <f>IF(E56="","",IF(②選手情報入力!I65="","",1))</f>
        <v/>
      </c>
      <c r="R56" t="str">
        <f>IF(E56="","",IF(②選手情報入力!J65="","",IF(I56=1,VLOOKUP(②選手情報入力!J65,種目情報!$A$4:$C$35,3,FALSE),VLOOKUP(②選手情報入力!J65,種目情報!$E$4:$G$39,3,FALSE))))</f>
        <v/>
      </c>
      <c r="S56" t="str">
        <f>IF(E56="","",IF(②選手情報入力!M65="","",IF(I56=1,VLOOKUP(②選手情報入力!M65,種目情報!$A$4:$B$35,2,FALSE),VLOOKUP(②選手情報入力!M65,種目情報!$E$4:$F$39,2,FALSE))))</f>
        <v/>
      </c>
      <c r="T56" t="str">
        <f>IF(E56="","",IF(②選手情報入力!N65="","",②選手情報入力!N65))</f>
        <v/>
      </c>
      <c r="U56" s="30" t="str">
        <f>IF(E56="","",IF(②選手情報入力!L65="","",1))</f>
        <v/>
      </c>
      <c r="V56" t="str">
        <f>IF(E56="","",IF(②選手情報入力!M65="","",IF(I56=1,VLOOKUP(②選手情報入力!M65,種目情報!$A$4:$C$35,3,FALSE),VLOOKUP(②選手情報入力!M65,種目情報!$E$4:$G$39,3,FALSE))))</f>
        <v/>
      </c>
      <c r="W56" t="str">
        <f>IF(E56="","",IF(②選手情報入力!P65="","",IF(I56=1,VLOOKUP(②選手情報入力!P65,種目情報!$A$4:$B$35,2,FALSE),VLOOKUP(②選手情報入力!P65,種目情報!$E$4:$F$39,2,FALSE))))</f>
        <v/>
      </c>
      <c r="X56" t="str">
        <f>IF(E56="","",IF(②選手情報入力!Q65="","",②選手情報入力!Q65))</f>
        <v/>
      </c>
      <c r="Y56" s="30" t="str">
        <f>IF(E56="","",IF(②選手情報入力!O65="","",1))</f>
        <v/>
      </c>
      <c r="Z56" t="str">
        <f>IF(E56="","",IF(②選手情報入力!P65="","",IF(I56=1,VLOOKUP(②選手情報入力!P65,種目情報!$A$4:$C$35,3,FALSE),VLOOKUP(②選手情報入力!P65,種目情報!$E$4:$G$39,3,FALSE))))</f>
        <v/>
      </c>
      <c r="AA56" t="str">
        <f>IF(E56="","",IF(②選手情報入力!R65="","",IF(I56=1,種目情報!$J$4,種目情報!$J$6)))</f>
        <v/>
      </c>
      <c r="AB56" t="str">
        <f>IF(E56="","",IF(②選手情報入力!R65="","",IF(I56=1,IF(②選手情報入力!$S$6="","",②選手情報入力!$S$6),IF(②選手情報入力!$S$7="","",②選手情報入力!$S$7))))</f>
        <v/>
      </c>
      <c r="AC56" t="str">
        <f>IF(E56="","",IF(②選手情報入力!R65="","",IF(I56=1,IF(②選手情報入力!$R$6="",0,1),IF(②選手情報入力!$R$7="",0,1))))</f>
        <v/>
      </c>
      <c r="AD56" t="str">
        <f>IF(E56="","",IF(②選手情報入力!R65="","",2))</f>
        <v/>
      </c>
      <c r="AE56" t="str">
        <f>IF(E56="","",IF(②選手情報入力!T65="","",IF(I56=1,種目情報!$J$5,種目情報!$J$7)))</f>
        <v/>
      </c>
      <c r="AF56" t="str">
        <f>IF(E56="","",IF(②選手情報入力!T65="","",IF(I56=1,IF(②選手情報入力!$U$6="","",②選手情報入力!$U$6),IF(②選手情報入力!$U$7="","",②選手情報入力!$U$7))))</f>
        <v/>
      </c>
      <c r="AG56" t="str">
        <f>IF(E56="","",IF(②選手情報入力!T65="","",IF(I56=1,IF(②選手情報入力!$T$6="",0,1),IF(②選手情報入力!$T$7="",0,1))))</f>
        <v/>
      </c>
      <c r="AH56" t="str">
        <f>IF(E56="","",IF(②選手情報入力!T65="","",2))</f>
        <v/>
      </c>
    </row>
    <row r="57" spans="1:34">
      <c r="A57" t="str">
        <f>IF(E57="","",Sheet1!A56)</f>
        <v/>
      </c>
      <c r="B57" t="str">
        <f>IF(E57="","",①団体情報入力!$C$4)</f>
        <v/>
      </c>
      <c r="D57" t="str">
        <f>IF(②選手情報入力!B66="","",②選手情報入力!B66)</f>
        <v/>
      </c>
      <c r="E57" t="str">
        <f>IF(②選手情報入力!C66="","",②選手情報入力!C66)</f>
        <v/>
      </c>
      <c r="F57" t="str">
        <f>IF(E57="","",②選手情報入力!D66)</f>
        <v/>
      </c>
      <c r="G57" t="str">
        <f>IF(E57="","",ASC(②選手情報入力!E66))</f>
        <v/>
      </c>
      <c r="H57" t="str">
        <f t="shared" si="0"/>
        <v/>
      </c>
      <c r="I57" t="str">
        <f>IF(E57="","",IF(②選手情報入力!G66="男",1,2))</f>
        <v/>
      </c>
      <c r="J57" t="str">
        <f>IF(E57="","",IF(②選手情報入力!H66="","",②選手情報入力!H66))</f>
        <v/>
      </c>
      <c r="M57" t="str">
        <f t="shared" si="1"/>
        <v/>
      </c>
      <c r="O57" t="str">
        <f>IF(E57="","",IF(②選手情報入力!J66="","",IF(I57=1,VLOOKUP(②選手情報入力!J66,種目情報!$A$4:$B$31,2,FALSE),VLOOKUP(②選手情報入力!J66,種目情報!$E$4:$F$34,2,FALSE))))</f>
        <v/>
      </c>
      <c r="P57" t="str">
        <f>IF(E57="","",IF(②選手情報入力!K66="","",②選手情報入力!K66))</f>
        <v/>
      </c>
      <c r="Q57" s="30" t="str">
        <f>IF(E57="","",IF(②選手情報入力!I66="","",1))</f>
        <v/>
      </c>
      <c r="R57" t="str">
        <f>IF(E57="","",IF(②選手情報入力!J66="","",IF(I57=1,VLOOKUP(②選手情報入力!J66,種目情報!$A$4:$C$35,3,FALSE),VLOOKUP(②選手情報入力!J66,種目情報!$E$4:$G$39,3,FALSE))))</f>
        <v/>
      </c>
      <c r="S57" t="str">
        <f>IF(E57="","",IF(②選手情報入力!M66="","",IF(I57=1,VLOOKUP(②選手情報入力!M66,種目情報!$A$4:$B$35,2,FALSE),VLOOKUP(②選手情報入力!M66,種目情報!$E$4:$F$39,2,FALSE))))</f>
        <v/>
      </c>
      <c r="T57" t="str">
        <f>IF(E57="","",IF(②選手情報入力!N66="","",②選手情報入力!N66))</f>
        <v/>
      </c>
      <c r="U57" s="30" t="str">
        <f>IF(E57="","",IF(②選手情報入力!L66="","",1))</f>
        <v/>
      </c>
      <c r="V57" t="str">
        <f>IF(E57="","",IF(②選手情報入力!M66="","",IF(I57=1,VLOOKUP(②選手情報入力!M66,種目情報!$A$4:$C$35,3,FALSE),VLOOKUP(②選手情報入力!M66,種目情報!$E$4:$G$39,3,FALSE))))</f>
        <v/>
      </c>
      <c r="W57" t="str">
        <f>IF(E57="","",IF(②選手情報入力!P66="","",IF(I57=1,VLOOKUP(②選手情報入力!P66,種目情報!$A$4:$B$35,2,FALSE),VLOOKUP(②選手情報入力!P66,種目情報!$E$4:$F$39,2,FALSE))))</f>
        <v/>
      </c>
      <c r="X57" t="str">
        <f>IF(E57="","",IF(②選手情報入力!Q66="","",②選手情報入力!Q66))</f>
        <v/>
      </c>
      <c r="Y57" s="30" t="str">
        <f>IF(E57="","",IF(②選手情報入力!O66="","",1))</f>
        <v/>
      </c>
      <c r="Z57" t="str">
        <f>IF(E57="","",IF(②選手情報入力!P66="","",IF(I57=1,VLOOKUP(②選手情報入力!P66,種目情報!$A$4:$C$35,3,FALSE),VLOOKUP(②選手情報入力!P66,種目情報!$E$4:$G$39,3,FALSE))))</f>
        <v/>
      </c>
      <c r="AA57" t="str">
        <f>IF(E57="","",IF(②選手情報入力!R66="","",IF(I57=1,種目情報!$J$4,種目情報!$J$6)))</f>
        <v/>
      </c>
      <c r="AB57" t="str">
        <f>IF(E57="","",IF(②選手情報入力!R66="","",IF(I57=1,IF(②選手情報入力!$S$6="","",②選手情報入力!$S$6),IF(②選手情報入力!$S$7="","",②選手情報入力!$S$7))))</f>
        <v/>
      </c>
      <c r="AC57" t="str">
        <f>IF(E57="","",IF(②選手情報入力!R66="","",IF(I57=1,IF(②選手情報入力!$R$6="",0,1),IF(②選手情報入力!$R$7="",0,1))))</f>
        <v/>
      </c>
      <c r="AD57" t="str">
        <f>IF(E57="","",IF(②選手情報入力!R66="","",2))</f>
        <v/>
      </c>
      <c r="AE57" t="str">
        <f>IF(E57="","",IF(②選手情報入力!T66="","",IF(I57=1,種目情報!$J$5,種目情報!$J$7)))</f>
        <v/>
      </c>
      <c r="AF57" t="str">
        <f>IF(E57="","",IF(②選手情報入力!T66="","",IF(I57=1,IF(②選手情報入力!$U$6="","",②選手情報入力!$U$6),IF(②選手情報入力!$U$7="","",②選手情報入力!$U$7))))</f>
        <v/>
      </c>
      <c r="AG57" t="str">
        <f>IF(E57="","",IF(②選手情報入力!T66="","",IF(I57=1,IF(②選手情報入力!$T$6="",0,1),IF(②選手情報入力!$T$7="",0,1))))</f>
        <v/>
      </c>
      <c r="AH57" t="str">
        <f>IF(E57="","",IF(②選手情報入力!T66="","",2))</f>
        <v/>
      </c>
    </row>
    <row r="58" spans="1:34">
      <c r="A58" t="str">
        <f>IF(E58="","",Sheet1!A57)</f>
        <v/>
      </c>
      <c r="B58" t="str">
        <f>IF(E58="","",①団体情報入力!$C$4)</f>
        <v/>
      </c>
      <c r="D58" t="str">
        <f>IF(②選手情報入力!B67="","",②選手情報入力!B67)</f>
        <v/>
      </c>
      <c r="E58" t="str">
        <f>IF(②選手情報入力!C67="","",②選手情報入力!C67)</f>
        <v/>
      </c>
      <c r="F58" t="str">
        <f>IF(E58="","",②選手情報入力!D67)</f>
        <v/>
      </c>
      <c r="G58" t="str">
        <f>IF(E58="","",ASC(②選手情報入力!E67))</f>
        <v/>
      </c>
      <c r="H58" t="str">
        <f t="shared" si="0"/>
        <v/>
      </c>
      <c r="I58" t="str">
        <f>IF(E58="","",IF(②選手情報入力!G67="男",1,2))</f>
        <v/>
      </c>
      <c r="J58" t="str">
        <f>IF(E58="","",IF(②選手情報入力!H67="","",②選手情報入力!H67))</f>
        <v/>
      </c>
      <c r="M58" t="str">
        <f t="shared" si="1"/>
        <v/>
      </c>
      <c r="O58" t="str">
        <f>IF(E58="","",IF(②選手情報入力!J67="","",IF(I58=1,VLOOKUP(②選手情報入力!J67,種目情報!$A$4:$B$31,2,FALSE),VLOOKUP(②選手情報入力!J67,種目情報!$E$4:$F$34,2,FALSE))))</f>
        <v/>
      </c>
      <c r="P58" t="str">
        <f>IF(E58="","",IF(②選手情報入力!K67="","",②選手情報入力!K67))</f>
        <v/>
      </c>
      <c r="Q58" s="30" t="str">
        <f>IF(E58="","",IF(②選手情報入力!I67="","",1))</f>
        <v/>
      </c>
      <c r="R58" t="str">
        <f>IF(E58="","",IF(②選手情報入力!J67="","",IF(I58=1,VLOOKUP(②選手情報入力!J67,種目情報!$A$4:$C$35,3,FALSE),VLOOKUP(②選手情報入力!J67,種目情報!$E$4:$G$39,3,FALSE))))</f>
        <v/>
      </c>
      <c r="S58" t="str">
        <f>IF(E58="","",IF(②選手情報入力!M67="","",IF(I58=1,VLOOKUP(②選手情報入力!M67,種目情報!$A$4:$B$35,2,FALSE),VLOOKUP(②選手情報入力!M67,種目情報!$E$4:$F$39,2,FALSE))))</f>
        <v/>
      </c>
      <c r="T58" t="str">
        <f>IF(E58="","",IF(②選手情報入力!N67="","",②選手情報入力!N67))</f>
        <v/>
      </c>
      <c r="U58" s="30" t="str">
        <f>IF(E58="","",IF(②選手情報入力!L67="","",1))</f>
        <v/>
      </c>
      <c r="V58" t="str">
        <f>IF(E58="","",IF(②選手情報入力!M67="","",IF(I58=1,VLOOKUP(②選手情報入力!M67,種目情報!$A$4:$C$35,3,FALSE),VLOOKUP(②選手情報入力!M67,種目情報!$E$4:$G$39,3,FALSE))))</f>
        <v/>
      </c>
      <c r="W58" t="str">
        <f>IF(E58="","",IF(②選手情報入力!P67="","",IF(I58=1,VLOOKUP(②選手情報入力!P67,種目情報!$A$4:$B$35,2,FALSE),VLOOKUP(②選手情報入力!P67,種目情報!$E$4:$F$39,2,FALSE))))</f>
        <v/>
      </c>
      <c r="X58" t="str">
        <f>IF(E58="","",IF(②選手情報入力!Q67="","",②選手情報入力!Q67))</f>
        <v/>
      </c>
      <c r="Y58" s="30" t="str">
        <f>IF(E58="","",IF(②選手情報入力!O67="","",1))</f>
        <v/>
      </c>
      <c r="Z58" t="str">
        <f>IF(E58="","",IF(②選手情報入力!P67="","",IF(I58=1,VLOOKUP(②選手情報入力!P67,種目情報!$A$4:$C$35,3,FALSE),VLOOKUP(②選手情報入力!P67,種目情報!$E$4:$G$39,3,FALSE))))</f>
        <v/>
      </c>
      <c r="AA58" t="str">
        <f>IF(E58="","",IF(②選手情報入力!R67="","",IF(I58=1,種目情報!$J$4,種目情報!$J$6)))</f>
        <v/>
      </c>
      <c r="AB58" t="str">
        <f>IF(E58="","",IF(②選手情報入力!R67="","",IF(I58=1,IF(②選手情報入力!$S$6="","",②選手情報入力!$S$6),IF(②選手情報入力!$S$7="","",②選手情報入力!$S$7))))</f>
        <v/>
      </c>
      <c r="AC58" t="str">
        <f>IF(E58="","",IF(②選手情報入力!R67="","",IF(I58=1,IF(②選手情報入力!$R$6="",0,1),IF(②選手情報入力!$R$7="",0,1))))</f>
        <v/>
      </c>
      <c r="AD58" t="str">
        <f>IF(E58="","",IF(②選手情報入力!R67="","",2))</f>
        <v/>
      </c>
      <c r="AE58" t="str">
        <f>IF(E58="","",IF(②選手情報入力!T67="","",IF(I58=1,種目情報!$J$5,種目情報!$J$7)))</f>
        <v/>
      </c>
      <c r="AF58" t="str">
        <f>IF(E58="","",IF(②選手情報入力!T67="","",IF(I58=1,IF(②選手情報入力!$U$6="","",②選手情報入力!$U$6),IF(②選手情報入力!$U$7="","",②選手情報入力!$U$7))))</f>
        <v/>
      </c>
      <c r="AG58" t="str">
        <f>IF(E58="","",IF(②選手情報入力!T67="","",IF(I58=1,IF(②選手情報入力!$T$6="",0,1),IF(②選手情報入力!$T$7="",0,1))))</f>
        <v/>
      </c>
      <c r="AH58" t="str">
        <f>IF(E58="","",IF(②選手情報入力!T67="","",2))</f>
        <v/>
      </c>
    </row>
    <row r="59" spans="1:34">
      <c r="A59" t="str">
        <f>IF(E59="","",Sheet1!A58)</f>
        <v/>
      </c>
      <c r="B59" t="str">
        <f>IF(E59="","",①団体情報入力!$C$4)</f>
        <v/>
      </c>
      <c r="D59" t="str">
        <f>IF(②選手情報入力!B68="","",②選手情報入力!B68)</f>
        <v/>
      </c>
      <c r="E59" t="str">
        <f>IF(②選手情報入力!C68="","",②選手情報入力!C68)</f>
        <v/>
      </c>
      <c r="F59" t="str">
        <f>IF(E59="","",②選手情報入力!D68)</f>
        <v/>
      </c>
      <c r="G59" t="str">
        <f>IF(E59="","",ASC(②選手情報入力!E68))</f>
        <v/>
      </c>
      <c r="H59" t="str">
        <f t="shared" si="0"/>
        <v/>
      </c>
      <c r="I59" t="str">
        <f>IF(E59="","",IF(②選手情報入力!G68="男",1,2))</f>
        <v/>
      </c>
      <c r="J59" t="str">
        <f>IF(E59="","",IF(②選手情報入力!H68="","",②選手情報入力!H68))</f>
        <v/>
      </c>
      <c r="M59" t="str">
        <f t="shared" si="1"/>
        <v/>
      </c>
      <c r="O59" t="str">
        <f>IF(E59="","",IF(②選手情報入力!J68="","",IF(I59=1,VLOOKUP(②選手情報入力!J68,種目情報!$A$4:$B$31,2,FALSE),VLOOKUP(②選手情報入力!J68,種目情報!$E$4:$F$34,2,FALSE))))</f>
        <v/>
      </c>
      <c r="P59" t="str">
        <f>IF(E59="","",IF(②選手情報入力!K68="","",②選手情報入力!K68))</f>
        <v/>
      </c>
      <c r="Q59" s="30" t="str">
        <f>IF(E59="","",IF(②選手情報入力!I68="","",1))</f>
        <v/>
      </c>
      <c r="R59" t="str">
        <f>IF(E59="","",IF(②選手情報入力!J68="","",IF(I59=1,VLOOKUP(②選手情報入力!J68,種目情報!$A$4:$C$35,3,FALSE),VLOOKUP(②選手情報入力!J68,種目情報!$E$4:$G$39,3,FALSE))))</f>
        <v/>
      </c>
      <c r="S59" t="str">
        <f>IF(E59="","",IF(②選手情報入力!M68="","",IF(I59=1,VLOOKUP(②選手情報入力!M68,種目情報!$A$4:$B$35,2,FALSE),VLOOKUP(②選手情報入力!M68,種目情報!$E$4:$F$39,2,FALSE))))</f>
        <v/>
      </c>
      <c r="T59" t="str">
        <f>IF(E59="","",IF(②選手情報入力!N68="","",②選手情報入力!N68))</f>
        <v/>
      </c>
      <c r="U59" s="30" t="str">
        <f>IF(E59="","",IF(②選手情報入力!L68="","",1))</f>
        <v/>
      </c>
      <c r="V59" t="str">
        <f>IF(E59="","",IF(②選手情報入力!M68="","",IF(I59=1,VLOOKUP(②選手情報入力!M68,種目情報!$A$4:$C$35,3,FALSE),VLOOKUP(②選手情報入力!M68,種目情報!$E$4:$G$39,3,FALSE))))</f>
        <v/>
      </c>
      <c r="W59" t="str">
        <f>IF(E59="","",IF(②選手情報入力!P68="","",IF(I59=1,VLOOKUP(②選手情報入力!P68,種目情報!$A$4:$B$35,2,FALSE),VLOOKUP(②選手情報入力!P68,種目情報!$E$4:$F$39,2,FALSE))))</f>
        <v/>
      </c>
      <c r="X59" t="str">
        <f>IF(E59="","",IF(②選手情報入力!Q68="","",②選手情報入力!Q68))</f>
        <v/>
      </c>
      <c r="Y59" s="30" t="str">
        <f>IF(E59="","",IF(②選手情報入力!O68="","",1))</f>
        <v/>
      </c>
      <c r="Z59" t="str">
        <f>IF(E59="","",IF(②選手情報入力!P68="","",IF(I59=1,VLOOKUP(②選手情報入力!P68,種目情報!$A$4:$C$35,3,FALSE),VLOOKUP(②選手情報入力!P68,種目情報!$E$4:$G$39,3,FALSE))))</f>
        <v/>
      </c>
      <c r="AA59" t="str">
        <f>IF(E59="","",IF(②選手情報入力!R68="","",IF(I59=1,種目情報!$J$4,種目情報!$J$6)))</f>
        <v/>
      </c>
      <c r="AB59" t="str">
        <f>IF(E59="","",IF(②選手情報入力!R68="","",IF(I59=1,IF(②選手情報入力!$S$6="","",②選手情報入力!$S$6),IF(②選手情報入力!$S$7="","",②選手情報入力!$S$7))))</f>
        <v/>
      </c>
      <c r="AC59" t="str">
        <f>IF(E59="","",IF(②選手情報入力!R68="","",IF(I59=1,IF(②選手情報入力!$R$6="",0,1),IF(②選手情報入力!$R$7="",0,1))))</f>
        <v/>
      </c>
      <c r="AD59" t="str">
        <f>IF(E59="","",IF(②選手情報入力!R68="","",2))</f>
        <v/>
      </c>
      <c r="AE59" t="str">
        <f>IF(E59="","",IF(②選手情報入力!T68="","",IF(I59=1,種目情報!$J$5,種目情報!$J$7)))</f>
        <v/>
      </c>
      <c r="AF59" t="str">
        <f>IF(E59="","",IF(②選手情報入力!T68="","",IF(I59=1,IF(②選手情報入力!$U$6="","",②選手情報入力!$U$6),IF(②選手情報入力!$U$7="","",②選手情報入力!$U$7))))</f>
        <v/>
      </c>
      <c r="AG59" t="str">
        <f>IF(E59="","",IF(②選手情報入力!T68="","",IF(I59=1,IF(②選手情報入力!$T$6="",0,1),IF(②選手情報入力!$T$7="",0,1))))</f>
        <v/>
      </c>
      <c r="AH59" t="str">
        <f>IF(E59="","",IF(②選手情報入力!T68="","",2))</f>
        <v/>
      </c>
    </row>
    <row r="60" spans="1:34">
      <c r="A60" t="str">
        <f>IF(E60="","",Sheet1!A59)</f>
        <v/>
      </c>
      <c r="B60" t="str">
        <f>IF(E60="","",①団体情報入力!$C$4)</f>
        <v/>
      </c>
      <c r="D60" t="str">
        <f>IF(②選手情報入力!B69="","",②選手情報入力!B69)</f>
        <v/>
      </c>
      <c r="E60" t="str">
        <f>IF(②選手情報入力!C69="","",②選手情報入力!C69)</f>
        <v/>
      </c>
      <c r="F60" t="str">
        <f>IF(E60="","",②選手情報入力!D69)</f>
        <v/>
      </c>
      <c r="G60" t="str">
        <f>IF(E60="","",ASC(②選手情報入力!E69))</f>
        <v/>
      </c>
      <c r="H60" t="str">
        <f t="shared" si="0"/>
        <v/>
      </c>
      <c r="I60" t="str">
        <f>IF(E60="","",IF(②選手情報入力!G69="男",1,2))</f>
        <v/>
      </c>
      <c r="J60" t="str">
        <f>IF(E60="","",IF(②選手情報入力!H69="","",②選手情報入力!H69))</f>
        <v/>
      </c>
      <c r="M60" t="str">
        <f t="shared" si="1"/>
        <v/>
      </c>
      <c r="O60" t="str">
        <f>IF(E60="","",IF(②選手情報入力!J69="","",IF(I60=1,VLOOKUP(②選手情報入力!J69,種目情報!$A$4:$B$31,2,FALSE),VLOOKUP(②選手情報入力!J69,種目情報!$E$4:$F$34,2,FALSE))))</f>
        <v/>
      </c>
      <c r="P60" t="str">
        <f>IF(E60="","",IF(②選手情報入力!K69="","",②選手情報入力!K69))</f>
        <v/>
      </c>
      <c r="Q60" s="30" t="str">
        <f>IF(E60="","",IF(②選手情報入力!I69="","",1))</f>
        <v/>
      </c>
      <c r="R60" t="str">
        <f>IF(E60="","",IF(②選手情報入力!J69="","",IF(I60=1,VLOOKUP(②選手情報入力!J69,種目情報!$A$4:$C$35,3,FALSE),VLOOKUP(②選手情報入力!J69,種目情報!$E$4:$G$39,3,FALSE))))</f>
        <v/>
      </c>
      <c r="S60" t="str">
        <f>IF(E60="","",IF(②選手情報入力!M69="","",IF(I60=1,VLOOKUP(②選手情報入力!M69,種目情報!$A$4:$B$35,2,FALSE),VLOOKUP(②選手情報入力!M69,種目情報!$E$4:$F$39,2,FALSE))))</f>
        <v/>
      </c>
      <c r="T60" t="str">
        <f>IF(E60="","",IF(②選手情報入力!N69="","",②選手情報入力!N69))</f>
        <v/>
      </c>
      <c r="U60" s="30" t="str">
        <f>IF(E60="","",IF(②選手情報入力!L69="","",1))</f>
        <v/>
      </c>
      <c r="V60" t="str">
        <f>IF(E60="","",IF(②選手情報入力!M69="","",IF(I60=1,VLOOKUP(②選手情報入力!M69,種目情報!$A$4:$C$35,3,FALSE),VLOOKUP(②選手情報入力!M69,種目情報!$E$4:$G$39,3,FALSE))))</f>
        <v/>
      </c>
      <c r="W60" t="str">
        <f>IF(E60="","",IF(②選手情報入力!P69="","",IF(I60=1,VLOOKUP(②選手情報入力!P69,種目情報!$A$4:$B$35,2,FALSE),VLOOKUP(②選手情報入力!P69,種目情報!$E$4:$F$39,2,FALSE))))</f>
        <v/>
      </c>
      <c r="X60" t="str">
        <f>IF(E60="","",IF(②選手情報入力!Q69="","",②選手情報入力!Q69))</f>
        <v/>
      </c>
      <c r="Y60" s="30" t="str">
        <f>IF(E60="","",IF(②選手情報入力!O69="","",1))</f>
        <v/>
      </c>
      <c r="Z60" t="str">
        <f>IF(E60="","",IF(②選手情報入力!P69="","",IF(I60=1,VLOOKUP(②選手情報入力!P69,種目情報!$A$4:$C$35,3,FALSE),VLOOKUP(②選手情報入力!P69,種目情報!$E$4:$G$39,3,FALSE))))</f>
        <v/>
      </c>
      <c r="AA60" t="str">
        <f>IF(E60="","",IF(②選手情報入力!R69="","",IF(I60=1,種目情報!$J$4,種目情報!$J$6)))</f>
        <v/>
      </c>
      <c r="AB60" t="str">
        <f>IF(E60="","",IF(②選手情報入力!R69="","",IF(I60=1,IF(②選手情報入力!$S$6="","",②選手情報入力!$S$6),IF(②選手情報入力!$S$7="","",②選手情報入力!$S$7))))</f>
        <v/>
      </c>
      <c r="AC60" t="str">
        <f>IF(E60="","",IF(②選手情報入力!R69="","",IF(I60=1,IF(②選手情報入力!$R$6="",0,1),IF(②選手情報入力!$R$7="",0,1))))</f>
        <v/>
      </c>
      <c r="AD60" t="str">
        <f>IF(E60="","",IF(②選手情報入力!R69="","",2))</f>
        <v/>
      </c>
      <c r="AE60" t="str">
        <f>IF(E60="","",IF(②選手情報入力!T69="","",IF(I60=1,種目情報!$J$5,種目情報!$J$7)))</f>
        <v/>
      </c>
      <c r="AF60" t="str">
        <f>IF(E60="","",IF(②選手情報入力!T69="","",IF(I60=1,IF(②選手情報入力!$U$6="","",②選手情報入力!$U$6),IF(②選手情報入力!$U$7="","",②選手情報入力!$U$7))))</f>
        <v/>
      </c>
      <c r="AG60" t="str">
        <f>IF(E60="","",IF(②選手情報入力!T69="","",IF(I60=1,IF(②選手情報入力!$T$6="",0,1),IF(②選手情報入力!$T$7="",0,1))))</f>
        <v/>
      </c>
      <c r="AH60" t="str">
        <f>IF(E60="","",IF(②選手情報入力!T69="","",2))</f>
        <v/>
      </c>
    </row>
    <row r="61" spans="1:34">
      <c r="A61" t="str">
        <f>IF(E61="","",Sheet1!A60)</f>
        <v/>
      </c>
      <c r="B61" t="str">
        <f>IF(E61="","",①団体情報入力!$C$4)</f>
        <v/>
      </c>
      <c r="D61" t="str">
        <f>IF(②選手情報入力!B70="","",②選手情報入力!B70)</f>
        <v/>
      </c>
      <c r="E61" t="str">
        <f>IF(②選手情報入力!C70="","",②選手情報入力!C70)</f>
        <v/>
      </c>
      <c r="F61" t="str">
        <f>IF(E61="","",②選手情報入力!D70)</f>
        <v/>
      </c>
      <c r="G61" t="str">
        <f>IF(E61="","",ASC(②選手情報入力!E70))</f>
        <v/>
      </c>
      <c r="H61" t="str">
        <f t="shared" si="0"/>
        <v/>
      </c>
      <c r="I61" t="str">
        <f>IF(E61="","",IF(②選手情報入力!G70="男",1,2))</f>
        <v/>
      </c>
      <c r="J61" t="str">
        <f>IF(E61="","",IF(②選手情報入力!H70="","",②選手情報入力!H70))</f>
        <v/>
      </c>
      <c r="M61" t="str">
        <f t="shared" si="1"/>
        <v/>
      </c>
      <c r="O61" t="str">
        <f>IF(E61="","",IF(②選手情報入力!J70="","",IF(I61=1,VLOOKUP(②選手情報入力!J70,種目情報!$A$4:$B$31,2,FALSE),VLOOKUP(②選手情報入力!J70,種目情報!$E$4:$F$34,2,FALSE))))</f>
        <v/>
      </c>
      <c r="P61" t="str">
        <f>IF(E61="","",IF(②選手情報入力!K70="","",②選手情報入力!K70))</f>
        <v/>
      </c>
      <c r="Q61" s="30" t="str">
        <f>IF(E61="","",IF(②選手情報入力!I70="","",1))</f>
        <v/>
      </c>
      <c r="R61" t="str">
        <f>IF(E61="","",IF(②選手情報入力!J70="","",IF(I61=1,VLOOKUP(②選手情報入力!J70,種目情報!$A$4:$C$35,3,FALSE),VLOOKUP(②選手情報入力!J70,種目情報!$E$4:$G$39,3,FALSE))))</f>
        <v/>
      </c>
      <c r="S61" t="str">
        <f>IF(E61="","",IF(②選手情報入力!M70="","",IF(I61=1,VLOOKUP(②選手情報入力!M70,種目情報!$A$4:$B$35,2,FALSE),VLOOKUP(②選手情報入力!M70,種目情報!$E$4:$F$39,2,FALSE))))</f>
        <v/>
      </c>
      <c r="T61" t="str">
        <f>IF(E61="","",IF(②選手情報入力!N70="","",②選手情報入力!N70))</f>
        <v/>
      </c>
      <c r="U61" s="30" t="str">
        <f>IF(E61="","",IF(②選手情報入力!L70="","",1))</f>
        <v/>
      </c>
      <c r="V61" t="str">
        <f>IF(E61="","",IF(②選手情報入力!M70="","",IF(I61=1,VLOOKUP(②選手情報入力!M70,種目情報!$A$4:$C$35,3,FALSE),VLOOKUP(②選手情報入力!M70,種目情報!$E$4:$G$39,3,FALSE))))</f>
        <v/>
      </c>
      <c r="W61" t="str">
        <f>IF(E61="","",IF(②選手情報入力!P70="","",IF(I61=1,VLOOKUP(②選手情報入力!P70,種目情報!$A$4:$B$35,2,FALSE),VLOOKUP(②選手情報入力!P70,種目情報!$E$4:$F$39,2,FALSE))))</f>
        <v/>
      </c>
      <c r="X61" t="str">
        <f>IF(E61="","",IF(②選手情報入力!Q70="","",②選手情報入力!Q70))</f>
        <v/>
      </c>
      <c r="Y61" s="30" t="str">
        <f>IF(E61="","",IF(②選手情報入力!O70="","",1))</f>
        <v/>
      </c>
      <c r="Z61" t="str">
        <f>IF(E61="","",IF(②選手情報入力!P70="","",IF(I61=1,VLOOKUP(②選手情報入力!P70,種目情報!$A$4:$C$35,3,FALSE),VLOOKUP(②選手情報入力!P70,種目情報!$E$4:$G$39,3,FALSE))))</f>
        <v/>
      </c>
      <c r="AA61" t="str">
        <f>IF(E61="","",IF(②選手情報入力!R70="","",IF(I61=1,種目情報!$J$4,種目情報!$J$6)))</f>
        <v/>
      </c>
      <c r="AB61" t="str">
        <f>IF(E61="","",IF(②選手情報入力!R70="","",IF(I61=1,IF(②選手情報入力!$S$6="","",②選手情報入力!$S$6),IF(②選手情報入力!$S$7="","",②選手情報入力!$S$7))))</f>
        <v/>
      </c>
      <c r="AC61" t="str">
        <f>IF(E61="","",IF(②選手情報入力!R70="","",IF(I61=1,IF(②選手情報入力!$R$6="",0,1),IF(②選手情報入力!$R$7="",0,1))))</f>
        <v/>
      </c>
      <c r="AD61" t="str">
        <f>IF(E61="","",IF(②選手情報入力!R70="","",2))</f>
        <v/>
      </c>
      <c r="AE61" t="str">
        <f>IF(E61="","",IF(②選手情報入力!T70="","",IF(I61=1,種目情報!$J$5,種目情報!$J$7)))</f>
        <v/>
      </c>
      <c r="AF61" t="str">
        <f>IF(E61="","",IF(②選手情報入力!T70="","",IF(I61=1,IF(②選手情報入力!$U$6="","",②選手情報入力!$U$6),IF(②選手情報入力!$U$7="","",②選手情報入力!$U$7))))</f>
        <v/>
      </c>
      <c r="AG61" t="str">
        <f>IF(E61="","",IF(②選手情報入力!T70="","",IF(I61=1,IF(②選手情報入力!$T$6="",0,1),IF(②選手情報入力!$T$7="",0,1))))</f>
        <v/>
      </c>
      <c r="AH61" t="str">
        <f>IF(E61="","",IF(②選手情報入力!T70="","",2))</f>
        <v/>
      </c>
    </row>
    <row r="62" spans="1:34">
      <c r="A62" t="str">
        <f>IF(E62="","",Sheet1!A61)</f>
        <v/>
      </c>
      <c r="B62" t="str">
        <f>IF(E62="","",①団体情報入力!$C$4)</f>
        <v/>
      </c>
      <c r="D62" t="str">
        <f>IF(②選手情報入力!B71="","",②選手情報入力!B71)</f>
        <v/>
      </c>
      <c r="E62" t="str">
        <f>IF(②選手情報入力!C71="","",②選手情報入力!C71)</f>
        <v/>
      </c>
      <c r="F62" t="str">
        <f>IF(E62="","",②選手情報入力!D71)</f>
        <v/>
      </c>
      <c r="G62" t="str">
        <f>IF(E62="","",ASC(②選手情報入力!E71))</f>
        <v/>
      </c>
      <c r="H62" t="str">
        <f t="shared" si="0"/>
        <v/>
      </c>
      <c r="I62" t="str">
        <f>IF(E62="","",IF(②選手情報入力!G71="男",1,2))</f>
        <v/>
      </c>
      <c r="J62" t="str">
        <f>IF(E62="","",IF(②選手情報入力!H71="","",②選手情報入力!H71))</f>
        <v/>
      </c>
      <c r="M62" t="str">
        <f t="shared" si="1"/>
        <v/>
      </c>
      <c r="O62" t="str">
        <f>IF(E62="","",IF(②選手情報入力!J71="","",IF(I62=1,VLOOKUP(②選手情報入力!J71,種目情報!$A$4:$B$31,2,FALSE),VLOOKUP(②選手情報入力!J71,種目情報!$E$4:$F$34,2,FALSE))))</f>
        <v/>
      </c>
      <c r="P62" t="str">
        <f>IF(E62="","",IF(②選手情報入力!K71="","",②選手情報入力!K71))</f>
        <v/>
      </c>
      <c r="Q62" s="30" t="str">
        <f>IF(E62="","",IF(②選手情報入力!I71="","",1))</f>
        <v/>
      </c>
      <c r="R62" t="str">
        <f>IF(E62="","",IF(②選手情報入力!J71="","",IF(I62=1,VLOOKUP(②選手情報入力!J71,種目情報!$A$4:$C$35,3,FALSE),VLOOKUP(②選手情報入力!J71,種目情報!$E$4:$G$39,3,FALSE))))</f>
        <v/>
      </c>
      <c r="S62" t="str">
        <f>IF(E62="","",IF(②選手情報入力!M71="","",IF(I62=1,VLOOKUP(②選手情報入力!M71,種目情報!$A$4:$B$35,2,FALSE),VLOOKUP(②選手情報入力!M71,種目情報!$E$4:$F$39,2,FALSE))))</f>
        <v/>
      </c>
      <c r="T62" t="str">
        <f>IF(E62="","",IF(②選手情報入力!N71="","",②選手情報入力!N71))</f>
        <v/>
      </c>
      <c r="U62" s="30" t="str">
        <f>IF(E62="","",IF(②選手情報入力!L71="","",1))</f>
        <v/>
      </c>
      <c r="V62" t="str">
        <f>IF(E62="","",IF(②選手情報入力!M71="","",IF(I62=1,VLOOKUP(②選手情報入力!M71,種目情報!$A$4:$C$35,3,FALSE),VLOOKUP(②選手情報入力!M71,種目情報!$E$4:$G$39,3,FALSE))))</f>
        <v/>
      </c>
      <c r="W62" t="str">
        <f>IF(E62="","",IF(②選手情報入力!P71="","",IF(I62=1,VLOOKUP(②選手情報入力!P71,種目情報!$A$4:$B$35,2,FALSE),VLOOKUP(②選手情報入力!P71,種目情報!$E$4:$F$39,2,FALSE))))</f>
        <v/>
      </c>
      <c r="X62" t="str">
        <f>IF(E62="","",IF(②選手情報入力!Q71="","",②選手情報入力!Q71))</f>
        <v/>
      </c>
      <c r="Y62" s="30" t="str">
        <f>IF(E62="","",IF(②選手情報入力!O71="","",1))</f>
        <v/>
      </c>
      <c r="Z62" t="str">
        <f>IF(E62="","",IF(②選手情報入力!P71="","",IF(I62=1,VLOOKUP(②選手情報入力!P71,種目情報!$A$4:$C$35,3,FALSE),VLOOKUP(②選手情報入力!P71,種目情報!$E$4:$G$39,3,FALSE))))</f>
        <v/>
      </c>
      <c r="AA62" t="str">
        <f>IF(E62="","",IF(②選手情報入力!R71="","",IF(I62=1,種目情報!$J$4,種目情報!$J$6)))</f>
        <v/>
      </c>
      <c r="AB62" t="str">
        <f>IF(E62="","",IF(②選手情報入力!R71="","",IF(I62=1,IF(②選手情報入力!$S$6="","",②選手情報入力!$S$6),IF(②選手情報入力!$S$7="","",②選手情報入力!$S$7))))</f>
        <v/>
      </c>
      <c r="AC62" t="str">
        <f>IF(E62="","",IF(②選手情報入力!R71="","",IF(I62=1,IF(②選手情報入力!$R$6="",0,1),IF(②選手情報入力!$R$7="",0,1))))</f>
        <v/>
      </c>
      <c r="AD62" t="str">
        <f>IF(E62="","",IF(②選手情報入力!R71="","",2))</f>
        <v/>
      </c>
      <c r="AE62" t="str">
        <f>IF(E62="","",IF(②選手情報入力!T71="","",IF(I62=1,種目情報!$J$5,種目情報!$J$7)))</f>
        <v/>
      </c>
      <c r="AF62" t="str">
        <f>IF(E62="","",IF(②選手情報入力!T71="","",IF(I62=1,IF(②選手情報入力!$U$6="","",②選手情報入力!$U$6),IF(②選手情報入力!$U$7="","",②選手情報入力!$U$7))))</f>
        <v/>
      </c>
      <c r="AG62" t="str">
        <f>IF(E62="","",IF(②選手情報入力!T71="","",IF(I62=1,IF(②選手情報入力!$T$6="",0,1),IF(②選手情報入力!$T$7="",0,1))))</f>
        <v/>
      </c>
      <c r="AH62" t="str">
        <f>IF(E62="","",IF(②選手情報入力!T71="","",2))</f>
        <v/>
      </c>
    </row>
    <row r="63" spans="1:34">
      <c r="A63" t="str">
        <f>IF(E63="","",Sheet1!A62)</f>
        <v/>
      </c>
      <c r="B63" t="str">
        <f>IF(E63="","",①団体情報入力!$C$4)</f>
        <v/>
      </c>
      <c r="D63" t="str">
        <f>IF(②選手情報入力!B72="","",②選手情報入力!B72)</f>
        <v/>
      </c>
      <c r="E63" t="str">
        <f>IF(②選手情報入力!C72="","",②選手情報入力!C72)</f>
        <v/>
      </c>
      <c r="F63" t="str">
        <f>IF(E63="","",②選手情報入力!D72)</f>
        <v/>
      </c>
      <c r="G63" t="str">
        <f>IF(E63="","",ASC(②選手情報入力!E72))</f>
        <v/>
      </c>
      <c r="H63" t="str">
        <f t="shared" si="0"/>
        <v/>
      </c>
      <c r="I63" t="str">
        <f>IF(E63="","",IF(②選手情報入力!G72="男",1,2))</f>
        <v/>
      </c>
      <c r="J63" t="str">
        <f>IF(E63="","",IF(②選手情報入力!H72="","",②選手情報入力!H72))</f>
        <v/>
      </c>
      <c r="M63" t="str">
        <f t="shared" si="1"/>
        <v/>
      </c>
      <c r="O63" t="str">
        <f>IF(E63="","",IF(②選手情報入力!J72="","",IF(I63=1,VLOOKUP(②選手情報入力!J72,種目情報!$A$4:$B$31,2,FALSE),VLOOKUP(②選手情報入力!J72,種目情報!$E$4:$F$34,2,FALSE))))</f>
        <v/>
      </c>
      <c r="P63" t="str">
        <f>IF(E63="","",IF(②選手情報入力!K72="","",②選手情報入力!K72))</f>
        <v/>
      </c>
      <c r="Q63" s="30" t="str">
        <f>IF(E63="","",IF(②選手情報入力!I72="","",1))</f>
        <v/>
      </c>
      <c r="R63" t="str">
        <f>IF(E63="","",IF(②選手情報入力!J72="","",IF(I63=1,VLOOKUP(②選手情報入力!J72,種目情報!$A$4:$C$35,3,FALSE),VLOOKUP(②選手情報入力!J72,種目情報!$E$4:$G$39,3,FALSE))))</f>
        <v/>
      </c>
      <c r="S63" t="str">
        <f>IF(E63="","",IF(②選手情報入力!M72="","",IF(I63=1,VLOOKUP(②選手情報入力!M72,種目情報!$A$4:$B$35,2,FALSE),VLOOKUP(②選手情報入力!M72,種目情報!$E$4:$F$39,2,FALSE))))</f>
        <v/>
      </c>
      <c r="T63" t="str">
        <f>IF(E63="","",IF(②選手情報入力!N72="","",②選手情報入力!N72))</f>
        <v/>
      </c>
      <c r="U63" s="30" t="str">
        <f>IF(E63="","",IF(②選手情報入力!L72="","",1))</f>
        <v/>
      </c>
      <c r="V63" t="str">
        <f>IF(E63="","",IF(②選手情報入力!M72="","",IF(I63=1,VLOOKUP(②選手情報入力!M72,種目情報!$A$4:$C$35,3,FALSE),VLOOKUP(②選手情報入力!M72,種目情報!$E$4:$G$39,3,FALSE))))</f>
        <v/>
      </c>
      <c r="W63" t="str">
        <f>IF(E63="","",IF(②選手情報入力!P72="","",IF(I63=1,VLOOKUP(②選手情報入力!P72,種目情報!$A$4:$B$35,2,FALSE),VLOOKUP(②選手情報入力!P72,種目情報!$E$4:$F$39,2,FALSE))))</f>
        <v/>
      </c>
      <c r="X63" t="str">
        <f>IF(E63="","",IF(②選手情報入力!Q72="","",②選手情報入力!Q72))</f>
        <v/>
      </c>
      <c r="Y63" s="30" t="str">
        <f>IF(E63="","",IF(②選手情報入力!O72="","",1))</f>
        <v/>
      </c>
      <c r="Z63" t="str">
        <f>IF(E63="","",IF(②選手情報入力!P72="","",IF(I63=1,VLOOKUP(②選手情報入力!P72,種目情報!$A$4:$C$35,3,FALSE),VLOOKUP(②選手情報入力!P72,種目情報!$E$4:$G$39,3,FALSE))))</f>
        <v/>
      </c>
      <c r="AA63" t="str">
        <f>IF(E63="","",IF(②選手情報入力!R72="","",IF(I63=1,種目情報!$J$4,種目情報!$J$6)))</f>
        <v/>
      </c>
      <c r="AB63" t="str">
        <f>IF(E63="","",IF(②選手情報入力!R72="","",IF(I63=1,IF(②選手情報入力!$S$6="","",②選手情報入力!$S$6),IF(②選手情報入力!$S$7="","",②選手情報入力!$S$7))))</f>
        <v/>
      </c>
      <c r="AC63" t="str">
        <f>IF(E63="","",IF(②選手情報入力!R72="","",IF(I63=1,IF(②選手情報入力!$R$6="",0,1),IF(②選手情報入力!$R$7="",0,1))))</f>
        <v/>
      </c>
      <c r="AD63" t="str">
        <f>IF(E63="","",IF(②選手情報入力!R72="","",2))</f>
        <v/>
      </c>
      <c r="AE63" t="str">
        <f>IF(E63="","",IF(②選手情報入力!T72="","",IF(I63=1,種目情報!$J$5,種目情報!$J$7)))</f>
        <v/>
      </c>
      <c r="AF63" t="str">
        <f>IF(E63="","",IF(②選手情報入力!T72="","",IF(I63=1,IF(②選手情報入力!$U$6="","",②選手情報入力!$U$6),IF(②選手情報入力!$U$7="","",②選手情報入力!$U$7))))</f>
        <v/>
      </c>
      <c r="AG63" t="str">
        <f>IF(E63="","",IF(②選手情報入力!T72="","",IF(I63=1,IF(②選手情報入力!$T$6="",0,1),IF(②選手情報入力!$T$7="",0,1))))</f>
        <v/>
      </c>
      <c r="AH63" t="str">
        <f>IF(E63="","",IF(②選手情報入力!T72="","",2))</f>
        <v/>
      </c>
    </row>
    <row r="64" spans="1:34">
      <c r="A64" t="str">
        <f>IF(E64="","",Sheet1!A63)</f>
        <v/>
      </c>
      <c r="B64" t="str">
        <f>IF(E64="","",①団体情報入力!$C$4)</f>
        <v/>
      </c>
      <c r="D64" t="str">
        <f>IF(②選手情報入力!B73="","",②選手情報入力!B73)</f>
        <v/>
      </c>
      <c r="E64" t="str">
        <f>IF(②選手情報入力!C73="","",②選手情報入力!C73)</f>
        <v/>
      </c>
      <c r="F64" t="str">
        <f>IF(E64="","",②選手情報入力!D73)</f>
        <v/>
      </c>
      <c r="G64" t="str">
        <f>IF(E64="","",ASC(②選手情報入力!E73))</f>
        <v/>
      </c>
      <c r="H64" t="str">
        <f t="shared" si="0"/>
        <v/>
      </c>
      <c r="I64" t="str">
        <f>IF(E64="","",IF(②選手情報入力!G73="男",1,2))</f>
        <v/>
      </c>
      <c r="J64" t="str">
        <f>IF(E64="","",IF(②選手情報入力!H73="","",②選手情報入力!H73))</f>
        <v/>
      </c>
      <c r="M64" t="str">
        <f t="shared" si="1"/>
        <v/>
      </c>
      <c r="O64" t="str">
        <f>IF(E64="","",IF(②選手情報入力!J73="","",IF(I64=1,VLOOKUP(②選手情報入力!J73,種目情報!$A$4:$B$31,2,FALSE),VLOOKUP(②選手情報入力!J73,種目情報!$E$4:$F$34,2,FALSE))))</f>
        <v/>
      </c>
      <c r="P64" t="str">
        <f>IF(E64="","",IF(②選手情報入力!K73="","",②選手情報入力!K73))</f>
        <v/>
      </c>
      <c r="Q64" s="30" t="str">
        <f>IF(E64="","",IF(②選手情報入力!I73="","",1))</f>
        <v/>
      </c>
      <c r="R64" t="str">
        <f>IF(E64="","",IF(②選手情報入力!J73="","",IF(I64=1,VLOOKUP(②選手情報入力!J73,種目情報!$A$4:$C$35,3,FALSE),VLOOKUP(②選手情報入力!J73,種目情報!$E$4:$G$39,3,FALSE))))</f>
        <v/>
      </c>
      <c r="S64" t="str">
        <f>IF(E64="","",IF(②選手情報入力!M73="","",IF(I64=1,VLOOKUP(②選手情報入力!M73,種目情報!$A$4:$B$35,2,FALSE),VLOOKUP(②選手情報入力!M73,種目情報!$E$4:$F$39,2,FALSE))))</f>
        <v/>
      </c>
      <c r="T64" t="str">
        <f>IF(E64="","",IF(②選手情報入力!N73="","",②選手情報入力!N73))</f>
        <v/>
      </c>
      <c r="U64" s="30" t="str">
        <f>IF(E64="","",IF(②選手情報入力!L73="","",1))</f>
        <v/>
      </c>
      <c r="V64" t="str">
        <f>IF(E64="","",IF(②選手情報入力!M73="","",IF(I64=1,VLOOKUP(②選手情報入力!M73,種目情報!$A$4:$C$35,3,FALSE),VLOOKUP(②選手情報入力!M73,種目情報!$E$4:$G$39,3,FALSE))))</f>
        <v/>
      </c>
      <c r="W64" t="str">
        <f>IF(E64="","",IF(②選手情報入力!P73="","",IF(I64=1,VLOOKUP(②選手情報入力!P73,種目情報!$A$4:$B$35,2,FALSE),VLOOKUP(②選手情報入力!P73,種目情報!$E$4:$F$39,2,FALSE))))</f>
        <v/>
      </c>
      <c r="X64" t="str">
        <f>IF(E64="","",IF(②選手情報入力!Q73="","",②選手情報入力!Q73))</f>
        <v/>
      </c>
      <c r="Y64" s="30" t="str">
        <f>IF(E64="","",IF(②選手情報入力!O73="","",1))</f>
        <v/>
      </c>
      <c r="Z64" t="str">
        <f>IF(E64="","",IF(②選手情報入力!P73="","",IF(I64=1,VLOOKUP(②選手情報入力!P73,種目情報!$A$4:$C$35,3,FALSE),VLOOKUP(②選手情報入力!P73,種目情報!$E$4:$G$39,3,FALSE))))</f>
        <v/>
      </c>
      <c r="AA64" t="str">
        <f>IF(E64="","",IF(②選手情報入力!R73="","",IF(I64=1,種目情報!$J$4,種目情報!$J$6)))</f>
        <v/>
      </c>
      <c r="AB64" t="str">
        <f>IF(E64="","",IF(②選手情報入力!R73="","",IF(I64=1,IF(②選手情報入力!$S$6="","",②選手情報入力!$S$6),IF(②選手情報入力!$S$7="","",②選手情報入力!$S$7))))</f>
        <v/>
      </c>
      <c r="AC64" t="str">
        <f>IF(E64="","",IF(②選手情報入力!R73="","",IF(I64=1,IF(②選手情報入力!$R$6="",0,1),IF(②選手情報入力!$R$7="",0,1))))</f>
        <v/>
      </c>
      <c r="AD64" t="str">
        <f>IF(E64="","",IF(②選手情報入力!R73="","",2))</f>
        <v/>
      </c>
      <c r="AE64" t="str">
        <f>IF(E64="","",IF(②選手情報入力!T73="","",IF(I64=1,種目情報!$J$5,種目情報!$J$7)))</f>
        <v/>
      </c>
      <c r="AF64" t="str">
        <f>IF(E64="","",IF(②選手情報入力!T73="","",IF(I64=1,IF(②選手情報入力!$U$6="","",②選手情報入力!$U$6),IF(②選手情報入力!$U$7="","",②選手情報入力!$U$7))))</f>
        <v/>
      </c>
      <c r="AG64" t="str">
        <f>IF(E64="","",IF(②選手情報入力!T73="","",IF(I64=1,IF(②選手情報入力!$T$6="",0,1),IF(②選手情報入力!$T$7="",0,1))))</f>
        <v/>
      </c>
      <c r="AH64" t="str">
        <f>IF(E64="","",IF(②選手情報入力!T73="","",2))</f>
        <v/>
      </c>
    </row>
    <row r="65" spans="1:34">
      <c r="A65" t="str">
        <f>IF(E65="","",Sheet1!A64)</f>
        <v/>
      </c>
      <c r="B65" t="str">
        <f>IF(E65="","",①団体情報入力!$C$4)</f>
        <v/>
      </c>
      <c r="D65" t="str">
        <f>IF(②選手情報入力!B74="","",②選手情報入力!B74)</f>
        <v/>
      </c>
      <c r="E65" t="str">
        <f>IF(②選手情報入力!C74="","",②選手情報入力!C74)</f>
        <v/>
      </c>
      <c r="F65" t="str">
        <f>IF(E65="","",②選手情報入力!D74)</f>
        <v/>
      </c>
      <c r="G65" t="str">
        <f>IF(E65="","",ASC(②選手情報入力!E74))</f>
        <v/>
      </c>
      <c r="H65" t="str">
        <f t="shared" si="0"/>
        <v/>
      </c>
      <c r="I65" t="str">
        <f>IF(E65="","",IF(②選手情報入力!G74="男",1,2))</f>
        <v/>
      </c>
      <c r="J65" t="str">
        <f>IF(E65="","",IF(②選手情報入力!H74="","",②選手情報入力!H74))</f>
        <v/>
      </c>
      <c r="M65" t="str">
        <f t="shared" si="1"/>
        <v/>
      </c>
      <c r="O65" t="str">
        <f>IF(E65="","",IF(②選手情報入力!J74="","",IF(I65=1,VLOOKUP(②選手情報入力!J74,種目情報!$A$4:$B$31,2,FALSE),VLOOKUP(②選手情報入力!J74,種目情報!$E$4:$F$34,2,FALSE))))</f>
        <v/>
      </c>
      <c r="P65" t="str">
        <f>IF(E65="","",IF(②選手情報入力!K74="","",②選手情報入力!K74))</f>
        <v/>
      </c>
      <c r="Q65" s="30" t="str">
        <f>IF(E65="","",IF(②選手情報入力!I74="","",1))</f>
        <v/>
      </c>
      <c r="R65" t="str">
        <f>IF(E65="","",IF(②選手情報入力!J74="","",IF(I65=1,VLOOKUP(②選手情報入力!J74,種目情報!$A$4:$C$35,3,FALSE),VLOOKUP(②選手情報入力!J74,種目情報!$E$4:$G$39,3,FALSE))))</f>
        <v/>
      </c>
      <c r="S65" t="str">
        <f>IF(E65="","",IF(②選手情報入力!M74="","",IF(I65=1,VLOOKUP(②選手情報入力!M74,種目情報!$A$4:$B$35,2,FALSE),VLOOKUP(②選手情報入力!M74,種目情報!$E$4:$F$39,2,FALSE))))</f>
        <v/>
      </c>
      <c r="T65" t="str">
        <f>IF(E65="","",IF(②選手情報入力!N74="","",②選手情報入力!N74))</f>
        <v/>
      </c>
      <c r="U65" s="30" t="str">
        <f>IF(E65="","",IF(②選手情報入力!L74="","",1))</f>
        <v/>
      </c>
      <c r="V65" t="str">
        <f>IF(E65="","",IF(②選手情報入力!M74="","",IF(I65=1,VLOOKUP(②選手情報入力!M74,種目情報!$A$4:$C$35,3,FALSE),VLOOKUP(②選手情報入力!M74,種目情報!$E$4:$G$39,3,FALSE))))</f>
        <v/>
      </c>
      <c r="W65" t="str">
        <f>IF(E65="","",IF(②選手情報入力!P74="","",IF(I65=1,VLOOKUP(②選手情報入力!P74,種目情報!$A$4:$B$35,2,FALSE),VLOOKUP(②選手情報入力!P74,種目情報!$E$4:$F$39,2,FALSE))))</f>
        <v/>
      </c>
      <c r="X65" t="str">
        <f>IF(E65="","",IF(②選手情報入力!Q74="","",②選手情報入力!Q74))</f>
        <v/>
      </c>
      <c r="Y65" s="30" t="str">
        <f>IF(E65="","",IF(②選手情報入力!O74="","",1))</f>
        <v/>
      </c>
      <c r="Z65" t="str">
        <f>IF(E65="","",IF(②選手情報入力!P74="","",IF(I65=1,VLOOKUP(②選手情報入力!P74,種目情報!$A$4:$C$35,3,FALSE),VLOOKUP(②選手情報入力!P74,種目情報!$E$4:$G$39,3,FALSE))))</f>
        <v/>
      </c>
      <c r="AA65" t="str">
        <f>IF(E65="","",IF(②選手情報入力!R74="","",IF(I65=1,種目情報!$J$4,種目情報!$J$6)))</f>
        <v/>
      </c>
      <c r="AB65" t="str">
        <f>IF(E65="","",IF(②選手情報入力!R74="","",IF(I65=1,IF(②選手情報入力!$S$6="","",②選手情報入力!$S$6),IF(②選手情報入力!$S$7="","",②選手情報入力!$S$7))))</f>
        <v/>
      </c>
      <c r="AC65" t="str">
        <f>IF(E65="","",IF(②選手情報入力!R74="","",IF(I65=1,IF(②選手情報入力!$R$6="",0,1),IF(②選手情報入力!$R$7="",0,1))))</f>
        <v/>
      </c>
      <c r="AD65" t="str">
        <f>IF(E65="","",IF(②選手情報入力!R74="","",2))</f>
        <v/>
      </c>
      <c r="AE65" t="str">
        <f>IF(E65="","",IF(②選手情報入力!T74="","",IF(I65=1,種目情報!$J$5,種目情報!$J$7)))</f>
        <v/>
      </c>
      <c r="AF65" t="str">
        <f>IF(E65="","",IF(②選手情報入力!T74="","",IF(I65=1,IF(②選手情報入力!$U$6="","",②選手情報入力!$U$6),IF(②選手情報入力!$U$7="","",②選手情報入力!$U$7))))</f>
        <v/>
      </c>
      <c r="AG65" t="str">
        <f>IF(E65="","",IF(②選手情報入力!T74="","",IF(I65=1,IF(②選手情報入力!$T$6="",0,1),IF(②選手情報入力!$T$7="",0,1))))</f>
        <v/>
      </c>
      <c r="AH65" t="str">
        <f>IF(E65="","",IF(②選手情報入力!T74="","",2))</f>
        <v/>
      </c>
    </row>
    <row r="66" spans="1:34">
      <c r="A66" t="str">
        <f>IF(E66="","",Sheet1!A65)</f>
        <v/>
      </c>
      <c r="B66" t="str">
        <f>IF(E66="","",①団体情報入力!$C$4)</f>
        <v/>
      </c>
      <c r="D66" t="str">
        <f>IF(②選手情報入力!B75="","",②選手情報入力!B75)</f>
        <v/>
      </c>
      <c r="E66" t="str">
        <f>IF(②選手情報入力!C75="","",②選手情報入力!C75)</f>
        <v/>
      </c>
      <c r="F66" t="str">
        <f>IF(E66="","",②選手情報入力!D75)</f>
        <v/>
      </c>
      <c r="G66" t="str">
        <f>IF(E66="","",ASC(②選手情報入力!E75))</f>
        <v/>
      </c>
      <c r="H66" t="str">
        <f t="shared" si="0"/>
        <v/>
      </c>
      <c r="I66" t="str">
        <f>IF(E66="","",IF(②選手情報入力!G75="男",1,2))</f>
        <v/>
      </c>
      <c r="J66" t="str">
        <f>IF(E66="","",IF(②選手情報入力!H75="","",②選手情報入力!H75))</f>
        <v/>
      </c>
      <c r="M66" t="str">
        <f t="shared" si="1"/>
        <v/>
      </c>
      <c r="O66" t="str">
        <f>IF(E66="","",IF(②選手情報入力!J75="","",IF(I66=1,VLOOKUP(②選手情報入力!J75,種目情報!$A$4:$B$31,2,FALSE),VLOOKUP(②選手情報入力!J75,種目情報!$E$4:$F$34,2,FALSE))))</f>
        <v/>
      </c>
      <c r="P66" t="str">
        <f>IF(E66="","",IF(②選手情報入力!K75="","",②選手情報入力!K75))</f>
        <v/>
      </c>
      <c r="Q66" s="30" t="str">
        <f>IF(E66="","",IF(②選手情報入力!I75="","",1))</f>
        <v/>
      </c>
      <c r="R66" t="str">
        <f>IF(E66="","",IF(②選手情報入力!J75="","",IF(I66=1,VLOOKUP(②選手情報入力!J75,種目情報!$A$4:$C$35,3,FALSE),VLOOKUP(②選手情報入力!J75,種目情報!$E$4:$G$39,3,FALSE))))</f>
        <v/>
      </c>
      <c r="S66" t="str">
        <f>IF(E66="","",IF(②選手情報入力!M75="","",IF(I66=1,VLOOKUP(②選手情報入力!M75,種目情報!$A$4:$B$35,2,FALSE),VLOOKUP(②選手情報入力!M75,種目情報!$E$4:$F$39,2,FALSE))))</f>
        <v/>
      </c>
      <c r="T66" t="str">
        <f>IF(E66="","",IF(②選手情報入力!N75="","",②選手情報入力!N75))</f>
        <v/>
      </c>
      <c r="U66" s="30" t="str">
        <f>IF(E66="","",IF(②選手情報入力!L75="","",1))</f>
        <v/>
      </c>
      <c r="V66" t="str">
        <f>IF(E66="","",IF(②選手情報入力!M75="","",IF(I66=1,VLOOKUP(②選手情報入力!M75,種目情報!$A$4:$C$35,3,FALSE),VLOOKUP(②選手情報入力!M75,種目情報!$E$4:$G$39,3,FALSE))))</f>
        <v/>
      </c>
      <c r="W66" t="str">
        <f>IF(E66="","",IF(②選手情報入力!P75="","",IF(I66=1,VLOOKUP(②選手情報入力!P75,種目情報!$A$4:$B$35,2,FALSE),VLOOKUP(②選手情報入力!P75,種目情報!$E$4:$F$39,2,FALSE))))</f>
        <v/>
      </c>
      <c r="X66" t="str">
        <f>IF(E66="","",IF(②選手情報入力!Q75="","",②選手情報入力!Q75))</f>
        <v/>
      </c>
      <c r="Y66" s="30" t="str">
        <f>IF(E66="","",IF(②選手情報入力!O75="","",1))</f>
        <v/>
      </c>
      <c r="Z66" t="str">
        <f>IF(E66="","",IF(②選手情報入力!P75="","",IF(I66=1,VLOOKUP(②選手情報入力!P75,種目情報!$A$4:$C$35,3,FALSE),VLOOKUP(②選手情報入力!P75,種目情報!$E$4:$G$39,3,FALSE))))</f>
        <v/>
      </c>
      <c r="AA66" t="str">
        <f>IF(E66="","",IF(②選手情報入力!R75="","",IF(I66=1,種目情報!$J$4,種目情報!$J$6)))</f>
        <v/>
      </c>
      <c r="AB66" t="str">
        <f>IF(E66="","",IF(②選手情報入力!R75="","",IF(I66=1,IF(②選手情報入力!$S$6="","",②選手情報入力!$S$6),IF(②選手情報入力!$S$7="","",②選手情報入力!$S$7))))</f>
        <v/>
      </c>
      <c r="AC66" t="str">
        <f>IF(E66="","",IF(②選手情報入力!R75="","",IF(I66=1,IF(②選手情報入力!$R$6="",0,1),IF(②選手情報入力!$R$7="",0,1))))</f>
        <v/>
      </c>
      <c r="AD66" t="str">
        <f>IF(E66="","",IF(②選手情報入力!R75="","",2))</f>
        <v/>
      </c>
      <c r="AE66" t="str">
        <f>IF(E66="","",IF(②選手情報入力!T75="","",IF(I66=1,種目情報!$J$5,種目情報!$J$7)))</f>
        <v/>
      </c>
      <c r="AF66" t="str">
        <f>IF(E66="","",IF(②選手情報入力!T75="","",IF(I66=1,IF(②選手情報入力!$U$6="","",②選手情報入力!$U$6),IF(②選手情報入力!$U$7="","",②選手情報入力!$U$7))))</f>
        <v/>
      </c>
      <c r="AG66" t="str">
        <f>IF(E66="","",IF(②選手情報入力!T75="","",IF(I66=1,IF(②選手情報入力!$T$6="",0,1),IF(②選手情報入力!$T$7="",0,1))))</f>
        <v/>
      </c>
      <c r="AH66" t="str">
        <f>IF(E66="","",IF(②選手情報入力!T75="","",2))</f>
        <v/>
      </c>
    </row>
    <row r="67" spans="1:34">
      <c r="A67" t="str">
        <f>IF(E67="","",Sheet1!A66)</f>
        <v/>
      </c>
      <c r="B67" t="str">
        <f>IF(E67="","",①団体情報入力!$C$4)</f>
        <v/>
      </c>
      <c r="D67" t="str">
        <f>IF(②選手情報入力!B76="","",②選手情報入力!B76)</f>
        <v/>
      </c>
      <c r="E67" t="str">
        <f>IF(②選手情報入力!C76="","",②選手情報入力!C76)</f>
        <v/>
      </c>
      <c r="F67" t="str">
        <f>IF(E67="","",②選手情報入力!D76)</f>
        <v/>
      </c>
      <c r="G67" t="str">
        <f>IF(E67="","",ASC(②選手情報入力!E76))</f>
        <v/>
      </c>
      <c r="H67" t="str">
        <f t="shared" ref="H67:H91" si="2">IF(E67="","",F67)</f>
        <v/>
      </c>
      <c r="I67" t="str">
        <f>IF(E67="","",IF(②選手情報入力!G76="男",1,2))</f>
        <v/>
      </c>
      <c r="J67" t="str">
        <f>IF(E67="","",IF(②選手情報入力!H76="","",②選手情報入力!H76))</f>
        <v/>
      </c>
      <c r="M67" t="str">
        <f t="shared" ref="M67:M91" si="3">IF(E67="","","愛知")</f>
        <v/>
      </c>
      <c r="O67" t="str">
        <f>IF(E67="","",IF(②選手情報入力!J76="","",IF(I67=1,VLOOKUP(②選手情報入力!J76,種目情報!$A$4:$B$31,2,FALSE),VLOOKUP(②選手情報入力!J76,種目情報!$E$4:$F$34,2,FALSE))))</f>
        <v/>
      </c>
      <c r="P67" t="str">
        <f>IF(E67="","",IF(②選手情報入力!K76="","",②選手情報入力!K76))</f>
        <v/>
      </c>
      <c r="Q67" s="30" t="str">
        <f>IF(E67="","",IF(②選手情報入力!I76="","",1))</f>
        <v/>
      </c>
      <c r="R67" t="str">
        <f>IF(E67="","",IF(②選手情報入力!J76="","",IF(I67=1,VLOOKUP(②選手情報入力!J76,種目情報!$A$4:$C$35,3,FALSE),VLOOKUP(②選手情報入力!J76,種目情報!$E$4:$G$39,3,FALSE))))</f>
        <v/>
      </c>
      <c r="S67" t="str">
        <f>IF(E67="","",IF(②選手情報入力!M76="","",IF(I67=1,VLOOKUP(②選手情報入力!M76,種目情報!$A$4:$B$35,2,FALSE),VLOOKUP(②選手情報入力!M76,種目情報!$E$4:$F$39,2,FALSE))))</f>
        <v/>
      </c>
      <c r="T67" t="str">
        <f>IF(E67="","",IF(②選手情報入力!N76="","",②選手情報入力!N76))</f>
        <v/>
      </c>
      <c r="U67" s="30" t="str">
        <f>IF(E67="","",IF(②選手情報入力!L76="","",1))</f>
        <v/>
      </c>
      <c r="V67" t="str">
        <f>IF(E67="","",IF(②選手情報入力!M76="","",IF(I67=1,VLOOKUP(②選手情報入力!M76,種目情報!$A$4:$C$35,3,FALSE),VLOOKUP(②選手情報入力!M76,種目情報!$E$4:$G$39,3,FALSE))))</f>
        <v/>
      </c>
      <c r="W67" t="str">
        <f>IF(E67="","",IF(②選手情報入力!P76="","",IF(I67=1,VLOOKUP(②選手情報入力!P76,種目情報!$A$4:$B$35,2,FALSE),VLOOKUP(②選手情報入力!P76,種目情報!$E$4:$F$39,2,FALSE))))</f>
        <v/>
      </c>
      <c r="X67" t="str">
        <f>IF(E67="","",IF(②選手情報入力!Q76="","",②選手情報入力!Q76))</f>
        <v/>
      </c>
      <c r="Y67" s="30" t="str">
        <f>IF(E67="","",IF(②選手情報入力!O76="","",1))</f>
        <v/>
      </c>
      <c r="Z67" t="str">
        <f>IF(E67="","",IF(②選手情報入力!P76="","",IF(I67=1,VLOOKUP(②選手情報入力!P76,種目情報!$A$4:$C$35,3,FALSE),VLOOKUP(②選手情報入力!P76,種目情報!$E$4:$G$39,3,FALSE))))</f>
        <v/>
      </c>
      <c r="AA67" t="str">
        <f>IF(E67="","",IF(②選手情報入力!R76="","",IF(I67=1,種目情報!$J$4,種目情報!$J$6)))</f>
        <v/>
      </c>
      <c r="AB67" t="str">
        <f>IF(E67="","",IF(②選手情報入力!R76="","",IF(I67=1,IF(②選手情報入力!$S$6="","",②選手情報入力!$S$6),IF(②選手情報入力!$S$7="","",②選手情報入力!$S$7))))</f>
        <v/>
      </c>
      <c r="AC67" t="str">
        <f>IF(E67="","",IF(②選手情報入力!R76="","",IF(I67=1,IF(②選手情報入力!$R$6="",0,1),IF(②選手情報入力!$R$7="",0,1))))</f>
        <v/>
      </c>
      <c r="AD67" t="str">
        <f>IF(E67="","",IF(②選手情報入力!R76="","",2))</f>
        <v/>
      </c>
      <c r="AE67" t="str">
        <f>IF(E67="","",IF(②選手情報入力!T76="","",IF(I67=1,種目情報!$J$5,種目情報!$J$7)))</f>
        <v/>
      </c>
      <c r="AF67" t="str">
        <f>IF(E67="","",IF(②選手情報入力!T76="","",IF(I67=1,IF(②選手情報入力!$U$6="","",②選手情報入力!$U$6),IF(②選手情報入力!$U$7="","",②選手情報入力!$U$7))))</f>
        <v/>
      </c>
      <c r="AG67" t="str">
        <f>IF(E67="","",IF(②選手情報入力!T76="","",IF(I67=1,IF(②選手情報入力!$T$6="",0,1),IF(②選手情報入力!$T$7="",0,1))))</f>
        <v/>
      </c>
      <c r="AH67" t="str">
        <f>IF(E67="","",IF(②選手情報入力!T76="","",2))</f>
        <v/>
      </c>
    </row>
    <row r="68" spans="1:34">
      <c r="A68" t="str">
        <f>IF(E68="","",Sheet1!A67)</f>
        <v/>
      </c>
      <c r="B68" t="str">
        <f>IF(E68="","",①団体情報入力!$C$4)</f>
        <v/>
      </c>
      <c r="D68" t="str">
        <f>IF(②選手情報入力!B77="","",②選手情報入力!B77)</f>
        <v/>
      </c>
      <c r="E68" t="str">
        <f>IF(②選手情報入力!C77="","",②選手情報入力!C77)</f>
        <v/>
      </c>
      <c r="F68" t="str">
        <f>IF(E68="","",②選手情報入力!D77)</f>
        <v/>
      </c>
      <c r="G68" t="str">
        <f>IF(E68="","",ASC(②選手情報入力!E77))</f>
        <v/>
      </c>
      <c r="H68" t="str">
        <f t="shared" si="2"/>
        <v/>
      </c>
      <c r="I68" t="str">
        <f>IF(E68="","",IF(②選手情報入力!G77="男",1,2))</f>
        <v/>
      </c>
      <c r="J68" t="str">
        <f>IF(E68="","",IF(②選手情報入力!H77="","",②選手情報入力!H77))</f>
        <v/>
      </c>
      <c r="M68" t="str">
        <f t="shared" si="3"/>
        <v/>
      </c>
      <c r="O68" t="str">
        <f>IF(E68="","",IF(②選手情報入力!J77="","",IF(I68=1,VLOOKUP(②選手情報入力!J77,種目情報!$A$4:$B$31,2,FALSE),VLOOKUP(②選手情報入力!J77,種目情報!$E$4:$F$34,2,FALSE))))</f>
        <v/>
      </c>
      <c r="P68" t="str">
        <f>IF(E68="","",IF(②選手情報入力!K77="","",②選手情報入力!K77))</f>
        <v/>
      </c>
      <c r="Q68" s="30" t="str">
        <f>IF(E68="","",IF(②選手情報入力!I77="","",1))</f>
        <v/>
      </c>
      <c r="R68" t="str">
        <f>IF(E68="","",IF(②選手情報入力!J77="","",IF(I68=1,VLOOKUP(②選手情報入力!J77,種目情報!$A$4:$C$35,3,FALSE),VLOOKUP(②選手情報入力!J77,種目情報!$E$4:$G$39,3,FALSE))))</f>
        <v/>
      </c>
      <c r="S68" t="str">
        <f>IF(E68="","",IF(②選手情報入力!M77="","",IF(I68=1,VLOOKUP(②選手情報入力!M77,種目情報!$A$4:$B$35,2,FALSE),VLOOKUP(②選手情報入力!M77,種目情報!$E$4:$F$39,2,FALSE))))</f>
        <v/>
      </c>
      <c r="T68" t="str">
        <f>IF(E68="","",IF(②選手情報入力!N77="","",②選手情報入力!N77))</f>
        <v/>
      </c>
      <c r="U68" s="30" t="str">
        <f>IF(E68="","",IF(②選手情報入力!L77="","",1))</f>
        <v/>
      </c>
      <c r="V68" t="str">
        <f>IF(E68="","",IF(②選手情報入力!M77="","",IF(I68=1,VLOOKUP(②選手情報入力!M77,種目情報!$A$4:$C$35,3,FALSE),VLOOKUP(②選手情報入力!M77,種目情報!$E$4:$G$39,3,FALSE))))</f>
        <v/>
      </c>
      <c r="W68" t="str">
        <f>IF(E68="","",IF(②選手情報入力!P77="","",IF(I68=1,VLOOKUP(②選手情報入力!P77,種目情報!$A$4:$B$35,2,FALSE),VLOOKUP(②選手情報入力!P77,種目情報!$E$4:$F$39,2,FALSE))))</f>
        <v/>
      </c>
      <c r="X68" t="str">
        <f>IF(E68="","",IF(②選手情報入力!Q77="","",②選手情報入力!Q77))</f>
        <v/>
      </c>
      <c r="Y68" s="30" t="str">
        <f>IF(E68="","",IF(②選手情報入力!O77="","",1))</f>
        <v/>
      </c>
      <c r="Z68" t="str">
        <f>IF(E68="","",IF(②選手情報入力!P77="","",IF(I68=1,VLOOKUP(②選手情報入力!P77,種目情報!$A$4:$C$35,3,FALSE),VLOOKUP(②選手情報入力!P77,種目情報!$E$4:$G$39,3,FALSE))))</f>
        <v/>
      </c>
      <c r="AA68" t="str">
        <f>IF(E68="","",IF(②選手情報入力!R77="","",IF(I68=1,種目情報!$J$4,種目情報!$J$6)))</f>
        <v/>
      </c>
      <c r="AB68" t="str">
        <f>IF(E68="","",IF(②選手情報入力!R77="","",IF(I68=1,IF(②選手情報入力!$S$6="","",②選手情報入力!$S$6),IF(②選手情報入力!$S$7="","",②選手情報入力!$S$7))))</f>
        <v/>
      </c>
      <c r="AC68" t="str">
        <f>IF(E68="","",IF(②選手情報入力!R77="","",IF(I68=1,IF(②選手情報入力!$R$6="",0,1),IF(②選手情報入力!$R$7="",0,1))))</f>
        <v/>
      </c>
      <c r="AD68" t="str">
        <f>IF(E68="","",IF(②選手情報入力!R77="","",2))</f>
        <v/>
      </c>
      <c r="AE68" t="str">
        <f>IF(E68="","",IF(②選手情報入力!T77="","",IF(I68=1,種目情報!$J$5,種目情報!$J$7)))</f>
        <v/>
      </c>
      <c r="AF68" t="str">
        <f>IF(E68="","",IF(②選手情報入力!T77="","",IF(I68=1,IF(②選手情報入力!$U$6="","",②選手情報入力!$U$6),IF(②選手情報入力!$U$7="","",②選手情報入力!$U$7))))</f>
        <v/>
      </c>
      <c r="AG68" t="str">
        <f>IF(E68="","",IF(②選手情報入力!T77="","",IF(I68=1,IF(②選手情報入力!$T$6="",0,1),IF(②選手情報入力!$T$7="",0,1))))</f>
        <v/>
      </c>
      <c r="AH68" t="str">
        <f>IF(E68="","",IF(②選手情報入力!T77="","",2))</f>
        <v/>
      </c>
    </row>
    <row r="69" spans="1:34">
      <c r="A69" t="str">
        <f>IF(E69="","",Sheet1!A68)</f>
        <v/>
      </c>
      <c r="B69" t="str">
        <f>IF(E69="","",①団体情報入力!$C$4)</f>
        <v/>
      </c>
      <c r="D69" t="str">
        <f>IF(②選手情報入力!B78="","",②選手情報入力!B78)</f>
        <v/>
      </c>
      <c r="E69" t="str">
        <f>IF(②選手情報入力!C78="","",②選手情報入力!C78)</f>
        <v/>
      </c>
      <c r="F69" t="str">
        <f>IF(E69="","",②選手情報入力!D78)</f>
        <v/>
      </c>
      <c r="G69" t="str">
        <f>IF(E69="","",ASC(②選手情報入力!E78))</f>
        <v/>
      </c>
      <c r="H69" t="str">
        <f t="shared" si="2"/>
        <v/>
      </c>
      <c r="I69" t="str">
        <f>IF(E69="","",IF(②選手情報入力!G78="男",1,2))</f>
        <v/>
      </c>
      <c r="J69" t="str">
        <f>IF(E69="","",IF(②選手情報入力!H78="","",②選手情報入力!H78))</f>
        <v/>
      </c>
      <c r="M69" t="str">
        <f t="shared" si="3"/>
        <v/>
      </c>
      <c r="O69" t="str">
        <f>IF(E69="","",IF(②選手情報入力!J78="","",IF(I69=1,VLOOKUP(②選手情報入力!J78,種目情報!$A$4:$B$31,2,FALSE),VLOOKUP(②選手情報入力!J78,種目情報!$E$4:$F$34,2,FALSE))))</f>
        <v/>
      </c>
      <c r="P69" t="str">
        <f>IF(E69="","",IF(②選手情報入力!K78="","",②選手情報入力!K78))</f>
        <v/>
      </c>
      <c r="Q69" s="30" t="str">
        <f>IF(E69="","",IF(②選手情報入力!I78="","",1))</f>
        <v/>
      </c>
      <c r="R69" t="str">
        <f>IF(E69="","",IF(②選手情報入力!J78="","",IF(I69=1,VLOOKUP(②選手情報入力!J78,種目情報!$A$4:$C$35,3,FALSE),VLOOKUP(②選手情報入力!J78,種目情報!$E$4:$G$39,3,FALSE))))</f>
        <v/>
      </c>
      <c r="S69" t="str">
        <f>IF(E69="","",IF(②選手情報入力!M78="","",IF(I69=1,VLOOKUP(②選手情報入力!M78,種目情報!$A$4:$B$35,2,FALSE),VLOOKUP(②選手情報入力!M78,種目情報!$E$4:$F$39,2,FALSE))))</f>
        <v/>
      </c>
      <c r="T69" t="str">
        <f>IF(E69="","",IF(②選手情報入力!N78="","",②選手情報入力!N78))</f>
        <v/>
      </c>
      <c r="U69" s="30" t="str">
        <f>IF(E69="","",IF(②選手情報入力!L78="","",1))</f>
        <v/>
      </c>
      <c r="V69" t="str">
        <f>IF(E69="","",IF(②選手情報入力!M78="","",IF(I69=1,VLOOKUP(②選手情報入力!M78,種目情報!$A$4:$C$35,3,FALSE),VLOOKUP(②選手情報入力!M78,種目情報!$E$4:$G$39,3,FALSE))))</f>
        <v/>
      </c>
      <c r="W69" t="str">
        <f>IF(E69="","",IF(②選手情報入力!P78="","",IF(I69=1,VLOOKUP(②選手情報入力!P78,種目情報!$A$4:$B$35,2,FALSE),VLOOKUP(②選手情報入力!P78,種目情報!$E$4:$F$39,2,FALSE))))</f>
        <v/>
      </c>
      <c r="X69" t="str">
        <f>IF(E69="","",IF(②選手情報入力!Q78="","",②選手情報入力!Q78))</f>
        <v/>
      </c>
      <c r="Y69" s="30" t="str">
        <f>IF(E69="","",IF(②選手情報入力!O78="","",1))</f>
        <v/>
      </c>
      <c r="Z69" t="str">
        <f>IF(E69="","",IF(②選手情報入力!P78="","",IF(I69=1,VLOOKUP(②選手情報入力!P78,種目情報!$A$4:$C$35,3,FALSE),VLOOKUP(②選手情報入力!P78,種目情報!$E$4:$G$39,3,FALSE))))</f>
        <v/>
      </c>
      <c r="AA69" t="str">
        <f>IF(E69="","",IF(②選手情報入力!R78="","",IF(I69=1,種目情報!$J$4,種目情報!$J$6)))</f>
        <v/>
      </c>
      <c r="AB69" t="str">
        <f>IF(E69="","",IF(②選手情報入力!R78="","",IF(I69=1,IF(②選手情報入力!$S$6="","",②選手情報入力!$S$6),IF(②選手情報入力!$S$7="","",②選手情報入力!$S$7))))</f>
        <v/>
      </c>
      <c r="AC69" t="str">
        <f>IF(E69="","",IF(②選手情報入力!R78="","",IF(I69=1,IF(②選手情報入力!$R$6="",0,1),IF(②選手情報入力!$R$7="",0,1))))</f>
        <v/>
      </c>
      <c r="AD69" t="str">
        <f>IF(E69="","",IF(②選手情報入力!R78="","",2))</f>
        <v/>
      </c>
      <c r="AE69" t="str">
        <f>IF(E69="","",IF(②選手情報入力!T78="","",IF(I69=1,種目情報!$J$5,種目情報!$J$7)))</f>
        <v/>
      </c>
      <c r="AF69" t="str">
        <f>IF(E69="","",IF(②選手情報入力!T78="","",IF(I69=1,IF(②選手情報入力!$U$6="","",②選手情報入力!$U$6),IF(②選手情報入力!$U$7="","",②選手情報入力!$U$7))))</f>
        <v/>
      </c>
      <c r="AG69" t="str">
        <f>IF(E69="","",IF(②選手情報入力!T78="","",IF(I69=1,IF(②選手情報入力!$T$6="",0,1),IF(②選手情報入力!$T$7="",0,1))))</f>
        <v/>
      </c>
      <c r="AH69" t="str">
        <f>IF(E69="","",IF(②選手情報入力!T78="","",2))</f>
        <v/>
      </c>
    </row>
    <row r="70" spans="1:34">
      <c r="A70" t="str">
        <f>IF(E70="","",Sheet1!A69)</f>
        <v/>
      </c>
      <c r="B70" t="str">
        <f>IF(E70="","",①団体情報入力!$C$4)</f>
        <v/>
      </c>
      <c r="D70" t="str">
        <f>IF(②選手情報入力!B79="","",②選手情報入力!B79)</f>
        <v/>
      </c>
      <c r="E70" t="str">
        <f>IF(②選手情報入力!C79="","",②選手情報入力!C79)</f>
        <v/>
      </c>
      <c r="F70" t="str">
        <f>IF(E70="","",②選手情報入力!D79)</f>
        <v/>
      </c>
      <c r="G70" t="str">
        <f>IF(E70="","",ASC(②選手情報入力!E79))</f>
        <v/>
      </c>
      <c r="H70" t="str">
        <f t="shared" si="2"/>
        <v/>
      </c>
      <c r="I70" t="str">
        <f>IF(E70="","",IF(②選手情報入力!G79="男",1,2))</f>
        <v/>
      </c>
      <c r="J70" t="str">
        <f>IF(E70="","",IF(②選手情報入力!H79="","",②選手情報入力!H79))</f>
        <v/>
      </c>
      <c r="M70" t="str">
        <f t="shared" si="3"/>
        <v/>
      </c>
      <c r="O70" t="str">
        <f>IF(E70="","",IF(②選手情報入力!J79="","",IF(I70=1,VLOOKUP(②選手情報入力!J79,種目情報!$A$4:$B$31,2,FALSE),VLOOKUP(②選手情報入力!J79,種目情報!$E$4:$F$34,2,FALSE))))</f>
        <v/>
      </c>
      <c r="P70" t="str">
        <f>IF(E70="","",IF(②選手情報入力!K79="","",②選手情報入力!K79))</f>
        <v/>
      </c>
      <c r="Q70" s="30" t="str">
        <f>IF(E70="","",IF(②選手情報入力!I79="","",1))</f>
        <v/>
      </c>
      <c r="R70" t="str">
        <f>IF(E70="","",IF(②選手情報入力!J79="","",IF(I70=1,VLOOKUP(②選手情報入力!J79,種目情報!$A$4:$C$35,3,FALSE),VLOOKUP(②選手情報入力!J79,種目情報!$E$4:$G$39,3,FALSE))))</f>
        <v/>
      </c>
      <c r="S70" t="str">
        <f>IF(E70="","",IF(②選手情報入力!M79="","",IF(I70=1,VLOOKUP(②選手情報入力!M79,種目情報!$A$4:$B$35,2,FALSE),VLOOKUP(②選手情報入力!M79,種目情報!$E$4:$F$39,2,FALSE))))</f>
        <v/>
      </c>
      <c r="T70" t="str">
        <f>IF(E70="","",IF(②選手情報入力!N79="","",②選手情報入力!N79))</f>
        <v/>
      </c>
      <c r="U70" s="30" t="str">
        <f>IF(E70="","",IF(②選手情報入力!L79="","",1))</f>
        <v/>
      </c>
      <c r="V70" t="str">
        <f>IF(E70="","",IF(②選手情報入力!M79="","",IF(I70=1,VLOOKUP(②選手情報入力!M79,種目情報!$A$4:$C$35,3,FALSE),VLOOKUP(②選手情報入力!M79,種目情報!$E$4:$G$39,3,FALSE))))</f>
        <v/>
      </c>
      <c r="W70" t="str">
        <f>IF(E70="","",IF(②選手情報入力!P79="","",IF(I70=1,VLOOKUP(②選手情報入力!P79,種目情報!$A$4:$B$35,2,FALSE),VLOOKUP(②選手情報入力!P79,種目情報!$E$4:$F$39,2,FALSE))))</f>
        <v/>
      </c>
      <c r="X70" t="str">
        <f>IF(E70="","",IF(②選手情報入力!Q79="","",②選手情報入力!Q79))</f>
        <v/>
      </c>
      <c r="Y70" s="30" t="str">
        <f>IF(E70="","",IF(②選手情報入力!O79="","",1))</f>
        <v/>
      </c>
      <c r="Z70" t="str">
        <f>IF(E70="","",IF(②選手情報入力!P79="","",IF(I70=1,VLOOKUP(②選手情報入力!P79,種目情報!$A$4:$C$35,3,FALSE),VLOOKUP(②選手情報入力!P79,種目情報!$E$4:$G$39,3,FALSE))))</f>
        <v/>
      </c>
      <c r="AA70" t="str">
        <f>IF(E70="","",IF(②選手情報入力!R79="","",IF(I70=1,種目情報!$J$4,種目情報!$J$6)))</f>
        <v/>
      </c>
      <c r="AB70" t="str">
        <f>IF(E70="","",IF(②選手情報入力!R79="","",IF(I70=1,IF(②選手情報入力!$S$6="","",②選手情報入力!$S$6),IF(②選手情報入力!$S$7="","",②選手情報入力!$S$7))))</f>
        <v/>
      </c>
      <c r="AC70" t="str">
        <f>IF(E70="","",IF(②選手情報入力!R79="","",IF(I70=1,IF(②選手情報入力!$R$6="",0,1),IF(②選手情報入力!$R$7="",0,1))))</f>
        <v/>
      </c>
      <c r="AD70" t="str">
        <f>IF(E70="","",IF(②選手情報入力!R79="","",2))</f>
        <v/>
      </c>
      <c r="AE70" t="str">
        <f>IF(E70="","",IF(②選手情報入力!T79="","",IF(I70=1,種目情報!$J$5,種目情報!$J$7)))</f>
        <v/>
      </c>
      <c r="AF70" t="str">
        <f>IF(E70="","",IF(②選手情報入力!T79="","",IF(I70=1,IF(②選手情報入力!$U$6="","",②選手情報入力!$U$6),IF(②選手情報入力!$U$7="","",②選手情報入力!$U$7))))</f>
        <v/>
      </c>
      <c r="AG70" t="str">
        <f>IF(E70="","",IF(②選手情報入力!T79="","",IF(I70=1,IF(②選手情報入力!$T$6="",0,1),IF(②選手情報入力!$T$7="",0,1))))</f>
        <v/>
      </c>
      <c r="AH70" t="str">
        <f>IF(E70="","",IF(②選手情報入力!T79="","",2))</f>
        <v/>
      </c>
    </row>
    <row r="71" spans="1:34">
      <c r="A71" t="str">
        <f>IF(E71="","",Sheet1!A70)</f>
        <v/>
      </c>
      <c r="B71" t="str">
        <f>IF(E71="","",①団体情報入力!$C$4)</f>
        <v/>
      </c>
      <c r="D71" t="str">
        <f>IF(②選手情報入力!B80="","",②選手情報入力!B80)</f>
        <v/>
      </c>
      <c r="E71" t="str">
        <f>IF(②選手情報入力!C80="","",②選手情報入力!C80)</f>
        <v/>
      </c>
      <c r="F71" t="str">
        <f>IF(E71="","",②選手情報入力!D80)</f>
        <v/>
      </c>
      <c r="G71" t="str">
        <f>IF(E71="","",ASC(②選手情報入力!E80))</f>
        <v/>
      </c>
      <c r="H71" t="str">
        <f t="shared" si="2"/>
        <v/>
      </c>
      <c r="I71" t="str">
        <f>IF(E71="","",IF(②選手情報入力!G80="男",1,2))</f>
        <v/>
      </c>
      <c r="J71" t="str">
        <f>IF(E71="","",IF(②選手情報入力!H80="","",②選手情報入力!H80))</f>
        <v/>
      </c>
      <c r="M71" t="str">
        <f t="shared" si="3"/>
        <v/>
      </c>
      <c r="O71" t="str">
        <f>IF(E71="","",IF(②選手情報入力!J80="","",IF(I71=1,VLOOKUP(②選手情報入力!J80,種目情報!$A$4:$B$31,2,FALSE),VLOOKUP(②選手情報入力!J80,種目情報!$E$4:$F$34,2,FALSE))))</f>
        <v/>
      </c>
      <c r="P71" t="str">
        <f>IF(E71="","",IF(②選手情報入力!K80="","",②選手情報入力!K80))</f>
        <v/>
      </c>
      <c r="Q71" s="30" t="str">
        <f>IF(E71="","",IF(②選手情報入力!I80="","",1))</f>
        <v/>
      </c>
      <c r="R71" t="str">
        <f>IF(E71="","",IF(②選手情報入力!J80="","",IF(I71=1,VLOOKUP(②選手情報入力!J80,種目情報!$A$4:$C$35,3,FALSE),VLOOKUP(②選手情報入力!J80,種目情報!$E$4:$G$39,3,FALSE))))</f>
        <v/>
      </c>
      <c r="S71" t="str">
        <f>IF(E71="","",IF(②選手情報入力!M80="","",IF(I71=1,VLOOKUP(②選手情報入力!M80,種目情報!$A$4:$B$35,2,FALSE),VLOOKUP(②選手情報入力!M80,種目情報!$E$4:$F$39,2,FALSE))))</f>
        <v/>
      </c>
      <c r="T71" t="str">
        <f>IF(E71="","",IF(②選手情報入力!N80="","",②選手情報入力!N80))</f>
        <v/>
      </c>
      <c r="U71" s="30" t="str">
        <f>IF(E71="","",IF(②選手情報入力!L80="","",1))</f>
        <v/>
      </c>
      <c r="V71" t="str">
        <f>IF(E71="","",IF(②選手情報入力!M80="","",IF(I71=1,VLOOKUP(②選手情報入力!M80,種目情報!$A$4:$C$35,3,FALSE),VLOOKUP(②選手情報入力!M80,種目情報!$E$4:$G$39,3,FALSE))))</f>
        <v/>
      </c>
      <c r="W71" t="str">
        <f>IF(E71="","",IF(②選手情報入力!P80="","",IF(I71=1,VLOOKUP(②選手情報入力!P80,種目情報!$A$4:$B$35,2,FALSE),VLOOKUP(②選手情報入力!P80,種目情報!$E$4:$F$39,2,FALSE))))</f>
        <v/>
      </c>
      <c r="X71" t="str">
        <f>IF(E71="","",IF(②選手情報入力!Q80="","",②選手情報入力!Q80))</f>
        <v/>
      </c>
      <c r="Y71" s="30" t="str">
        <f>IF(E71="","",IF(②選手情報入力!O80="","",1))</f>
        <v/>
      </c>
      <c r="Z71" t="str">
        <f>IF(E71="","",IF(②選手情報入力!P80="","",IF(I71=1,VLOOKUP(②選手情報入力!P80,種目情報!$A$4:$C$35,3,FALSE),VLOOKUP(②選手情報入力!P80,種目情報!$E$4:$G$39,3,FALSE))))</f>
        <v/>
      </c>
      <c r="AA71" t="str">
        <f>IF(E71="","",IF(②選手情報入力!R80="","",IF(I71=1,種目情報!$J$4,種目情報!$J$6)))</f>
        <v/>
      </c>
      <c r="AB71" t="str">
        <f>IF(E71="","",IF(②選手情報入力!R80="","",IF(I71=1,IF(②選手情報入力!$S$6="","",②選手情報入力!$S$6),IF(②選手情報入力!$S$7="","",②選手情報入力!$S$7))))</f>
        <v/>
      </c>
      <c r="AC71" t="str">
        <f>IF(E71="","",IF(②選手情報入力!R80="","",IF(I71=1,IF(②選手情報入力!$R$6="",0,1),IF(②選手情報入力!$R$7="",0,1))))</f>
        <v/>
      </c>
      <c r="AD71" t="str">
        <f>IF(E71="","",IF(②選手情報入力!R80="","",2))</f>
        <v/>
      </c>
      <c r="AE71" t="str">
        <f>IF(E71="","",IF(②選手情報入力!T80="","",IF(I71=1,種目情報!$J$5,種目情報!$J$7)))</f>
        <v/>
      </c>
      <c r="AF71" t="str">
        <f>IF(E71="","",IF(②選手情報入力!T80="","",IF(I71=1,IF(②選手情報入力!$U$6="","",②選手情報入力!$U$6),IF(②選手情報入力!$U$7="","",②選手情報入力!$U$7))))</f>
        <v/>
      </c>
      <c r="AG71" t="str">
        <f>IF(E71="","",IF(②選手情報入力!T80="","",IF(I71=1,IF(②選手情報入力!$T$6="",0,1),IF(②選手情報入力!$T$7="",0,1))))</f>
        <v/>
      </c>
      <c r="AH71" t="str">
        <f>IF(E71="","",IF(②選手情報入力!T80="","",2))</f>
        <v/>
      </c>
    </row>
    <row r="72" spans="1:34">
      <c r="A72" t="str">
        <f>IF(E72="","",Sheet1!A71)</f>
        <v/>
      </c>
      <c r="B72" t="str">
        <f>IF(E72="","",①団体情報入力!$C$4)</f>
        <v/>
      </c>
      <c r="D72" t="str">
        <f>IF(②選手情報入力!B81="","",②選手情報入力!B81)</f>
        <v/>
      </c>
      <c r="E72" t="str">
        <f>IF(②選手情報入力!C81="","",②選手情報入力!C81)</f>
        <v/>
      </c>
      <c r="F72" t="str">
        <f>IF(E72="","",②選手情報入力!D81)</f>
        <v/>
      </c>
      <c r="G72" t="str">
        <f>IF(E72="","",ASC(②選手情報入力!E81))</f>
        <v/>
      </c>
      <c r="H72" t="str">
        <f t="shared" si="2"/>
        <v/>
      </c>
      <c r="I72" t="str">
        <f>IF(E72="","",IF(②選手情報入力!G81="男",1,2))</f>
        <v/>
      </c>
      <c r="J72" t="str">
        <f>IF(E72="","",IF(②選手情報入力!H81="","",②選手情報入力!H81))</f>
        <v/>
      </c>
      <c r="M72" t="str">
        <f t="shared" si="3"/>
        <v/>
      </c>
      <c r="O72" t="str">
        <f>IF(E72="","",IF(②選手情報入力!J81="","",IF(I72=1,VLOOKUP(②選手情報入力!J81,種目情報!$A$4:$B$31,2,FALSE),VLOOKUP(②選手情報入力!J81,種目情報!$E$4:$F$34,2,FALSE))))</f>
        <v/>
      </c>
      <c r="P72" t="str">
        <f>IF(E72="","",IF(②選手情報入力!K81="","",②選手情報入力!K81))</f>
        <v/>
      </c>
      <c r="Q72" s="30" t="str">
        <f>IF(E72="","",IF(②選手情報入力!I81="","",1))</f>
        <v/>
      </c>
      <c r="R72" t="str">
        <f>IF(E72="","",IF(②選手情報入力!J81="","",IF(I72=1,VLOOKUP(②選手情報入力!J81,種目情報!$A$4:$C$35,3,FALSE),VLOOKUP(②選手情報入力!J81,種目情報!$E$4:$G$39,3,FALSE))))</f>
        <v/>
      </c>
      <c r="S72" t="str">
        <f>IF(E72="","",IF(②選手情報入力!M81="","",IF(I72=1,VLOOKUP(②選手情報入力!M81,種目情報!$A$4:$B$35,2,FALSE),VLOOKUP(②選手情報入力!M81,種目情報!$E$4:$F$39,2,FALSE))))</f>
        <v/>
      </c>
      <c r="T72" t="str">
        <f>IF(E72="","",IF(②選手情報入力!N81="","",②選手情報入力!N81))</f>
        <v/>
      </c>
      <c r="U72" s="30" t="str">
        <f>IF(E72="","",IF(②選手情報入力!L81="","",1))</f>
        <v/>
      </c>
      <c r="V72" t="str">
        <f>IF(E72="","",IF(②選手情報入力!M81="","",IF(I72=1,VLOOKUP(②選手情報入力!M81,種目情報!$A$4:$C$35,3,FALSE),VLOOKUP(②選手情報入力!M81,種目情報!$E$4:$G$39,3,FALSE))))</f>
        <v/>
      </c>
      <c r="W72" t="str">
        <f>IF(E72="","",IF(②選手情報入力!P81="","",IF(I72=1,VLOOKUP(②選手情報入力!P81,種目情報!$A$4:$B$35,2,FALSE),VLOOKUP(②選手情報入力!P81,種目情報!$E$4:$F$39,2,FALSE))))</f>
        <v/>
      </c>
      <c r="X72" t="str">
        <f>IF(E72="","",IF(②選手情報入力!Q81="","",②選手情報入力!Q81))</f>
        <v/>
      </c>
      <c r="Y72" s="30" t="str">
        <f>IF(E72="","",IF(②選手情報入力!O81="","",1))</f>
        <v/>
      </c>
      <c r="Z72" t="str">
        <f>IF(E72="","",IF(②選手情報入力!P81="","",IF(I72=1,VLOOKUP(②選手情報入力!P81,種目情報!$A$4:$C$35,3,FALSE),VLOOKUP(②選手情報入力!P81,種目情報!$E$4:$G$39,3,FALSE))))</f>
        <v/>
      </c>
      <c r="AA72" t="str">
        <f>IF(E72="","",IF(②選手情報入力!R81="","",IF(I72=1,種目情報!$J$4,種目情報!$J$6)))</f>
        <v/>
      </c>
      <c r="AB72" t="str">
        <f>IF(E72="","",IF(②選手情報入力!R81="","",IF(I72=1,IF(②選手情報入力!$S$6="","",②選手情報入力!$S$6),IF(②選手情報入力!$S$7="","",②選手情報入力!$S$7))))</f>
        <v/>
      </c>
      <c r="AC72" t="str">
        <f>IF(E72="","",IF(②選手情報入力!R81="","",IF(I72=1,IF(②選手情報入力!$R$6="",0,1),IF(②選手情報入力!$R$7="",0,1))))</f>
        <v/>
      </c>
      <c r="AD72" t="str">
        <f>IF(E72="","",IF(②選手情報入力!R81="","",2))</f>
        <v/>
      </c>
      <c r="AE72" t="str">
        <f>IF(E72="","",IF(②選手情報入力!T81="","",IF(I72=1,種目情報!$J$5,種目情報!$J$7)))</f>
        <v/>
      </c>
      <c r="AF72" t="str">
        <f>IF(E72="","",IF(②選手情報入力!T81="","",IF(I72=1,IF(②選手情報入力!$U$6="","",②選手情報入力!$U$6),IF(②選手情報入力!$U$7="","",②選手情報入力!$U$7))))</f>
        <v/>
      </c>
      <c r="AG72" t="str">
        <f>IF(E72="","",IF(②選手情報入力!T81="","",IF(I72=1,IF(②選手情報入力!$T$6="",0,1),IF(②選手情報入力!$T$7="",0,1))))</f>
        <v/>
      </c>
      <c r="AH72" t="str">
        <f>IF(E72="","",IF(②選手情報入力!T81="","",2))</f>
        <v/>
      </c>
    </row>
    <row r="73" spans="1:34">
      <c r="A73" t="str">
        <f>IF(E73="","",Sheet1!A72)</f>
        <v/>
      </c>
      <c r="B73" t="str">
        <f>IF(E73="","",①団体情報入力!$C$4)</f>
        <v/>
      </c>
      <c r="D73" t="str">
        <f>IF(②選手情報入力!B82="","",②選手情報入力!B82)</f>
        <v/>
      </c>
      <c r="E73" t="str">
        <f>IF(②選手情報入力!C82="","",②選手情報入力!C82)</f>
        <v/>
      </c>
      <c r="F73" t="str">
        <f>IF(E73="","",②選手情報入力!D82)</f>
        <v/>
      </c>
      <c r="G73" t="str">
        <f>IF(E73="","",ASC(②選手情報入力!E82))</f>
        <v/>
      </c>
      <c r="H73" t="str">
        <f t="shared" si="2"/>
        <v/>
      </c>
      <c r="I73" t="str">
        <f>IF(E73="","",IF(②選手情報入力!G82="男",1,2))</f>
        <v/>
      </c>
      <c r="J73" t="str">
        <f>IF(E73="","",IF(②選手情報入力!H82="","",②選手情報入力!H82))</f>
        <v/>
      </c>
      <c r="M73" t="str">
        <f t="shared" si="3"/>
        <v/>
      </c>
      <c r="O73" t="str">
        <f>IF(E73="","",IF(②選手情報入力!J82="","",IF(I73=1,VLOOKUP(②選手情報入力!J82,種目情報!$A$4:$B$31,2,FALSE),VLOOKUP(②選手情報入力!J82,種目情報!$E$4:$F$34,2,FALSE))))</f>
        <v/>
      </c>
      <c r="P73" t="str">
        <f>IF(E73="","",IF(②選手情報入力!K82="","",②選手情報入力!K82))</f>
        <v/>
      </c>
      <c r="Q73" s="30" t="str">
        <f>IF(E73="","",IF(②選手情報入力!I82="","",1))</f>
        <v/>
      </c>
      <c r="R73" t="str">
        <f>IF(E73="","",IF(②選手情報入力!J82="","",IF(I73=1,VLOOKUP(②選手情報入力!J82,種目情報!$A$4:$C$35,3,FALSE),VLOOKUP(②選手情報入力!J82,種目情報!$E$4:$G$39,3,FALSE))))</f>
        <v/>
      </c>
      <c r="S73" t="str">
        <f>IF(E73="","",IF(②選手情報入力!M82="","",IF(I73=1,VLOOKUP(②選手情報入力!M82,種目情報!$A$4:$B$35,2,FALSE),VLOOKUP(②選手情報入力!M82,種目情報!$E$4:$F$39,2,FALSE))))</f>
        <v/>
      </c>
      <c r="T73" t="str">
        <f>IF(E73="","",IF(②選手情報入力!N82="","",②選手情報入力!N82))</f>
        <v/>
      </c>
      <c r="U73" s="30" t="str">
        <f>IF(E73="","",IF(②選手情報入力!L82="","",1))</f>
        <v/>
      </c>
      <c r="V73" t="str">
        <f>IF(E73="","",IF(②選手情報入力!M82="","",IF(I73=1,VLOOKUP(②選手情報入力!M82,種目情報!$A$4:$C$35,3,FALSE),VLOOKUP(②選手情報入力!M82,種目情報!$E$4:$G$39,3,FALSE))))</f>
        <v/>
      </c>
      <c r="W73" t="str">
        <f>IF(E73="","",IF(②選手情報入力!P82="","",IF(I73=1,VLOOKUP(②選手情報入力!P82,種目情報!$A$4:$B$35,2,FALSE),VLOOKUP(②選手情報入力!P82,種目情報!$E$4:$F$39,2,FALSE))))</f>
        <v/>
      </c>
      <c r="X73" t="str">
        <f>IF(E73="","",IF(②選手情報入力!Q82="","",②選手情報入力!Q82))</f>
        <v/>
      </c>
      <c r="Y73" s="30" t="str">
        <f>IF(E73="","",IF(②選手情報入力!O82="","",1))</f>
        <v/>
      </c>
      <c r="Z73" t="str">
        <f>IF(E73="","",IF(②選手情報入力!P82="","",IF(I73=1,VLOOKUP(②選手情報入力!P82,種目情報!$A$4:$C$35,3,FALSE),VLOOKUP(②選手情報入力!P82,種目情報!$E$4:$G$39,3,FALSE))))</f>
        <v/>
      </c>
      <c r="AA73" t="str">
        <f>IF(E73="","",IF(②選手情報入力!R82="","",IF(I73=1,種目情報!$J$4,種目情報!$J$6)))</f>
        <v/>
      </c>
      <c r="AB73" t="str">
        <f>IF(E73="","",IF(②選手情報入力!R82="","",IF(I73=1,IF(②選手情報入力!$S$6="","",②選手情報入力!$S$6),IF(②選手情報入力!$S$7="","",②選手情報入力!$S$7))))</f>
        <v/>
      </c>
      <c r="AC73" t="str">
        <f>IF(E73="","",IF(②選手情報入力!R82="","",IF(I73=1,IF(②選手情報入力!$R$6="",0,1),IF(②選手情報入力!$R$7="",0,1))))</f>
        <v/>
      </c>
      <c r="AD73" t="str">
        <f>IF(E73="","",IF(②選手情報入力!R82="","",2))</f>
        <v/>
      </c>
      <c r="AE73" t="str">
        <f>IF(E73="","",IF(②選手情報入力!T82="","",IF(I73=1,種目情報!$J$5,種目情報!$J$7)))</f>
        <v/>
      </c>
      <c r="AF73" t="str">
        <f>IF(E73="","",IF(②選手情報入力!T82="","",IF(I73=1,IF(②選手情報入力!$U$6="","",②選手情報入力!$U$6),IF(②選手情報入力!$U$7="","",②選手情報入力!$U$7))))</f>
        <v/>
      </c>
      <c r="AG73" t="str">
        <f>IF(E73="","",IF(②選手情報入力!T82="","",IF(I73=1,IF(②選手情報入力!$T$6="",0,1),IF(②選手情報入力!$T$7="",0,1))))</f>
        <v/>
      </c>
      <c r="AH73" t="str">
        <f>IF(E73="","",IF(②選手情報入力!T82="","",2))</f>
        <v/>
      </c>
    </row>
    <row r="74" spans="1:34">
      <c r="A74" t="str">
        <f>IF(E74="","",Sheet1!A73)</f>
        <v/>
      </c>
      <c r="B74" t="str">
        <f>IF(E74="","",①団体情報入力!$C$4)</f>
        <v/>
      </c>
      <c r="D74" t="str">
        <f>IF(②選手情報入力!B83="","",②選手情報入力!B83)</f>
        <v/>
      </c>
      <c r="E74" t="str">
        <f>IF(②選手情報入力!C83="","",②選手情報入力!C83)</f>
        <v/>
      </c>
      <c r="F74" t="str">
        <f>IF(E74="","",②選手情報入力!D83)</f>
        <v/>
      </c>
      <c r="G74" t="str">
        <f>IF(E74="","",ASC(②選手情報入力!E83))</f>
        <v/>
      </c>
      <c r="H74" t="str">
        <f t="shared" si="2"/>
        <v/>
      </c>
      <c r="I74" t="str">
        <f>IF(E74="","",IF(②選手情報入力!G83="男",1,2))</f>
        <v/>
      </c>
      <c r="J74" t="str">
        <f>IF(E74="","",IF(②選手情報入力!H83="","",②選手情報入力!H83))</f>
        <v/>
      </c>
      <c r="M74" t="str">
        <f t="shared" si="3"/>
        <v/>
      </c>
      <c r="O74" t="str">
        <f>IF(E74="","",IF(②選手情報入力!J83="","",IF(I74=1,VLOOKUP(②選手情報入力!J83,種目情報!$A$4:$B$31,2,FALSE),VLOOKUP(②選手情報入力!J83,種目情報!$E$4:$F$34,2,FALSE))))</f>
        <v/>
      </c>
      <c r="P74" t="str">
        <f>IF(E74="","",IF(②選手情報入力!K83="","",②選手情報入力!K83))</f>
        <v/>
      </c>
      <c r="Q74" s="30" t="str">
        <f>IF(E74="","",IF(②選手情報入力!I83="","",1))</f>
        <v/>
      </c>
      <c r="R74" t="str">
        <f>IF(E74="","",IF(②選手情報入力!J83="","",IF(I74=1,VLOOKUP(②選手情報入力!J83,種目情報!$A$4:$C$35,3,FALSE),VLOOKUP(②選手情報入力!J83,種目情報!$E$4:$G$39,3,FALSE))))</f>
        <v/>
      </c>
      <c r="S74" t="str">
        <f>IF(E74="","",IF(②選手情報入力!M83="","",IF(I74=1,VLOOKUP(②選手情報入力!M83,種目情報!$A$4:$B$35,2,FALSE),VLOOKUP(②選手情報入力!M83,種目情報!$E$4:$F$39,2,FALSE))))</f>
        <v/>
      </c>
      <c r="T74" t="str">
        <f>IF(E74="","",IF(②選手情報入力!N83="","",②選手情報入力!N83))</f>
        <v/>
      </c>
      <c r="U74" s="30" t="str">
        <f>IF(E74="","",IF(②選手情報入力!L83="","",1))</f>
        <v/>
      </c>
      <c r="V74" t="str">
        <f>IF(E74="","",IF(②選手情報入力!M83="","",IF(I74=1,VLOOKUP(②選手情報入力!M83,種目情報!$A$4:$C$35,3,FALSE),VLOOKUP(②選手情報入力!M83,種目情報!$E$4:$G$39,3,FALSE))))</f>
        <v/>
      </c>
      <c r="W74" t="str">
        <f>IF(E74="","",IF(②選手情報入力!P83="","",IF(I74=1,VLOOKUP(②選手情報入力!P83,種目情報!$A$4:$B$35,2,FALSE),VLOOKUP(②選手情報入力!P83,種目情報!$E$4:$F$39,2,FALSE))))</f>
        <v/>
      </c>
      <c r="X74" t="str">
        <f>IF(E74="","",IF(②選手情報入力!Q83="","",②選手情報入力!Q83))</f>
        <v/>
      </c>
      <c r="Y74" s="30" t="str">
        <f>IF(E74="","",IF(②選手情報入力!O83="","",1))</f>
        <v/>
      </c>
      <c r="Z74" t="str">
        <f>IF(E74="","",IF(②選手情報入力!P83="","",IF(I74=1,VLOOKUP(②選手情報入力!P83,種目情報!$A$4:$C$35,3,FALSE),VLOOKUP(②選手情報入力!P83,種目情報!$E$4:$G$39,3,FALSE))))</f>
        <v/>
      </c>
      <c r="AA74" t="str">
        <f>IF(E74="","",IF(②選手情報入力!R83="","",IF(I74=1,種目情報!$J$4,種目情報!$J$6)))</f>
        <v/>
      </c>
      <c r="AB74" t="str">
        <f>IF(E74="","",IF(②選手情報入力!R83="","",IF(I74=1,IF(②選手情報入力!$S$6="","",②選手情報入力!$S$6),IF(②選手情報入力!$S$7="","",②選手情報入力!$S$7))))</f>
        <v/>
      </c>
      <c r="AC74" t="str">
        <f>IF(E74="","",IF(②選手情報入力!R83="","",IF(I74=1,IF(②選手情報入力!$R$6="",0,1),IF(②選手情報入力!$R$7="",0,1))))</f>
        <v/>
      </c>
      <c r="AD74" t="str">
        <f>IF(E74="","",IF(②選手情報入力!R83="","",2))</f>
        <v/>
      </c>
      <c r="AE74" t="str">
        <f>IF(E74="","",IF(②選手情報入力!T83="","",IF(I74=1,種目情報!$J$5,種目情報!$J$7)))</f>
        <v/>
      </c>
      <c r="AF74" t="str">
        <f>IF(E74="","",IF(②選手情報入力!T83="","",IF(I74=1,IF(②選手情報入力!$U$6="","",②選手情報入力!$U$6),IF(②選手情報入力!$U$7="","",②選手情報入力!$U$7))))</f>
        <v/>
      </c>
      <c r="AG74" t="str">
        <f>IF(E74="","",IF(②選手情報入力!T83="","",IF(I74=1,IF(②選手情報入力!$T$6="",0,1),IF(②選手情報入力!$T$7="",0,1))))</f>
        <v/>
      </c>
      <c r="AH74" t="str">
        <f>IF(E74="","",IF(②選手情報入力!T83="","",2))</f>
        <v/>
      </c>
    </row>
    <row r="75" spans="1:34">
      <c r="A75" t="str">
        <f>IF(E75="","",Sheet1!A74)</f>
        <v/>
      </c>
      <c r="B75" t="str">
        <f>IF(E75="","",①団体情報入力!$C$4)</f>
        <v/>
      </c>
      <c r="D75" t="str">
        <f>IF(②選手情報入力!B84="","",②選手情報入力!B84)</f>
        <v/>
      </c>
      <c r="E75" t="str">
        <f>IF(②選手情報入力!C84="","",②選手情報入力!C84)</f>
        <v/>
      </c>
      <c r="F75" t="str">
        <f>IF(E75="","",②選手情報入力!D84)</f>
        <v/>
      </c>
      <c r="G75" t="str">
        <f>IF(E75="","",ASC(②選手情報入力!E84))</f>
        <v/>
      </c>
      <c r="H75" t="str">
        <f t="shared" si="2"/>
        <v/>
      </c>
      <c r="I75" t="str">
        <f>IF(E75="","",IF(②選手情報入力!G84="男",1,2))</f>
        <v/>
      </c>
      <c r="J75" t="str">
        <f>IF(E75="","",IF(②選手情報入力!H84="","",②選手情報入力!H84))</f>
        <v/>
      </c>
      <c r="M75" t="str">
        <f t="shared" si="3"/>
        <v/>
      </c>
      <c r="O75" t="str">
        <f>IF(E75="","",IF(②選手情報入力!J84="","",IF(I75=1,VLOOKUP(②選手情報入力!J84,種目情報!$A$4:$B$31,2,FALSE),VLOOKUP(②選手情報入力!J84,種目情報!$E$4:$F$34,2,FALSE))))</f>
        <v/>
      </c>
      <c r="P75" t="str">
        <f>IF(E75="","",IF(②選手情報入力!K84="","",②選手情報入力!K84))</f>
        <v/>
      </c>
      <c r="Q75" s="30" t="str">
        <f>IF(E75="","",IF(②選手情報入力!I84="","",1))</f>
        <v/>
      </c>
      <c r="R75" t="str">
        <f>IF(E75="","",IF(②選手情報入力!J84="","",IF(I75=1,VLOOKUP(②選手情報入力!J84,種目情報!$A$4:$C$35,3,FALSE),VLOOKUP(②選手情報入力!J84,種目情報!$E$4:$G$39,3,FALSE))))</f>
        <v/>
      </c>
      <c r="S75" t="str">
        <f>IF(E75="","",IF(②選手情報入力!M84="","",IF(I75=1,VLOOKUP(②選手情報入力!M84,種目情報!$A$4:$B$35,2,FALSE),VLOOKUP(②選手情報入力!M84,種目情報!$E$4:$F$39,2,FALSE))))</f>
        <v/>
      </c>
      <c r="T75" t="str">
        <f>IF(E75="","",IF(②選手情報入力!N84="","",②選手情報入力!N84))</f>
        <v/>
      </c>
      <c r="U75" s="30" t="str">
        <f>IF(E75="","",IF(②選手情報入力!L84="","",1))</f>
        <v/>
      </c>
      <c r="V75" t="str">
        <f>IF(E75="","",IF(②選手情報入力!M84="","",IF(I75=1,VLOOKUP(②選手情報入力!M84,種目情報!$A$4:$C$35,3,FALSE),VLOOKUP(②選手情報入力!M84,種目情報!$E$4:$G$39,3,FALSE))))</f>
        <v/>
      </c>
      <c r="W75" t="str">
        <f>IF(E75="","",IF(②選手情報入力!P84="","",IF(I75=1,VLOOKUP(②選手情報入力!P84,種目情報!$A$4:$B$35,2,FALSE),VLOOKUP(②選手情報入力!P84,種目情報!$E$4:$F$39,2,FALSE))))</f>
        <v/>
      </c>
      <c r="X75" t="str">
        <f>IF(E75="","",IF(②選手情報入力!Q84="","",②選手情報入力!Q84))</f>
        <v/>
      </c>
      <c r="Y75" s="30" t="str">
        <f>IF(E75="","",IF(②選手情報入力!O84="","",1))</f>
        <v/>
      </c>
      <c r="Z75" t="str">
        <f>IF(E75="","",IF(②選手情報入力!P84="","",IF(I75=1,VLOOKUP(②選手情報入力!P84,種目情報!$A$4:$C$35,3,FALSE),VLOOKUP(②選手情報入力!P84,種目情報!$E$4:$G$39,3,FALSE))))</f>
        <v/>
      </c>
      <c r="AA75" t="str">
        <f>IF(E75="","",IF(②選手情報入力!R84="","",IF(I75=1,種目情報!$J$4,種目情報!$J$6)))</f>
        <v/>
      </c>
      <c r="AB75" t="str">
        <f>IF(E75="","",IF(②選手情報入力!R84="","",IF(I75=1,IF(②選手情報入力!$S$6="","",②選手情報入力!$S$6),IF(②選手情報入力!$S$7="","",②選手情報入力!$S$7))))</f>
        <v/>
      </c>
      <c r="AC75" t="str">
        <f>IF(E75="","",IF(②選手情報入力!R84="","",IF(I75=1,IF(②選手情報入力!$R$6="",0,1),IF(②選手情報入力!$R$7="",0,1))))</f>
        <v/>
      </c>
      <c r="AD75" t="str">
        <f>IF(E75="","",IF(②選手情報入力!R84="","",2))</f>
        <v/>
      </c>
      <c r="AE75" t="str">
        <f>IF(E75="","",IF(②選手情報入力!T84="","",IF(I75=1,種目情報!$J$5,種目情報!$J$7)))</f>
        <v/>
      </c>
      <c r="AF75" t="str">
        <f>IF(E75="","",IF(②選手情報入力!T84="","",IF(I75=1,IF(②選手情報入力!$U$6="","",②選手情報入力!$U$6),IF(②選手情報入力!$U$7="","",②選手情報入力!$U$7))))</f>
        <v/>
      </c>
      <c r="AG75" t="str">
        <f>IF(E75="","",IF(②選手情報入力!T84="","",IF(I75=1,IF(②選手情報入力!$T$6="",0,1),IF(②選手情報入力!$T$7="",0,1))))</f>
        <v/>
      </c>
      <c r="AH75" t="str">
        <f>IF(E75="","",IF(②選手情報入力!T84="","",2))</f>
        <v/>
      </c>
    </row>
    <row r="76" spans="1:34">
      <c r="A76" t="str">
        <f>IF(E76="","",Sheet1!A75)</f>
        <v/>
      </c>
      <c r="B76" t="str">
        <f>IF(E76="","",①団体情報入力!$C$4)</f>
        <v/>
      </c>
      <c r="D76" t="str">
        <f>IF(②選手情報入力!B85="","",②選手情報入力!B85)</f>
        <v/>
      </c>
      <c r="E76" t="str">
        <f>IF(②選手情報入力!C85="","",②選手情報入力!C85)</f>
        <v/>
      </c>
      <c r="F76" t="str">
        <f>IF(E76="","",②選手情報入力!D85)</f>
        <v/>
      </c>
      <c r="G76" t="str">
        <f>IF(E76="","",ASC(②選手情報入力!E85))</f>
        <v/>
      </c>
      <c r="H76" t="str">
        <f t="shared" si="2"/>
        <v/>
      </c>
      <c r="I76" t="str">
        <f>IF(E76="","",IF(②選手情報入力!G85="男",1,2))</f>
        <v/>
      </c>
      <c r="J76" t="str">
        <f>IF(E76="","",IF(②選手情報入力!H85="","",②選手情報入力!H85))</f>
        <v/>
      </c>
      <c r="M76" t="str">
        <f t="shared" si="3"/>
        <v/>
      </c>
      <c r="O76" t="str">
        <f>IF(E76="","",IF(②選手情報入力!J85="","",IF(I76=1,VLOOKUP(②選手情報入力!J85,種目情報!$A$4:$B$31,2,FALSE),VLOOKUP(②選手情報入力!J85,種目情報!$E$4:$F$34,2,FALSE))))</f>
        <v/>
      </c>
      <c r="P76" t="str">
        <f>IF(E76="","",IF(②選手情報入力!K85="","",②選手情報入力!K85))</f>
        <v/>
      </c>
      <c r="Q76" s="30" t="str">
        <f>IF(E76="","",IF(②選手情報入力!I85="","",1))</f>
        <v/>
      </c>
      <c r="R76" t="str">
        <f>IF(E76="","",IF(②選手情報入力!J85="","",IF(I76=1,VLOOKUP(②選手情報入力!J85,種目情報!$A$4:$C$35,3,FALSE),VLOOKUP(②選手情報入力!J85,種目情報!$E$4:$G$39,3,FALSE))))</f>
        <v/>
      </c>
      <c r="S76" t="str">
        <f>IF(E76="","",IF(②選手情報入力!M85="","",IF(I76=1,VLOOKUP(②選手情報入力!M85,種目情報!$A$4:$B$35,2,FALSE),VLOOKUP(②選手情報入力!M85,種目情報!$E$4:$F$39,2,FALSE))))</f>
        <v/>
      </c>
      <c r="T76" t="str">
        <f>IF(E76="","",IF(②選手情報入力!N85="","",②選手情報入力!N85))</f>
        <v/>
      </c>
      <c r="U76" s="30" t="str">
        <f>IF(E76="","",IF(②選手情報入力!L85="","",1))</f>
        <v/>
      </c>
      <c r="V76" t="str">
        <f>IF(E76="","",IF(②選手情報入力!M85="","",IF(I76=1,VLOOKUP(②選手情報入力!M85,種目情報!$A$4:$C$35,3,FALSE),VLOOKUP(②選手情報入力!M85,種目情報!$E$4:$G$39,3,FALSE))))</f>
        <v/>
      </c>
      <c r="W76" t="str">
        <f>IF(E76="","",IF(②選手情報入力!P85="","",IF(I76=1,VLOOKUP(②選手情報入力!P85,種目情報!$A$4:$B$35,2,FALSE),VLOOKUP(②選手情報入力!P85,種目情報!$E$4:$F$39,2,FALSE))))</f>
        <v/>
      </c>
      <c r="X76" t="str">
        <f>IF(E76="","",IF(②選手情報入力!Q85="","",②選手情報入力!Q85))</f>
        <v/>
      </c>
      <c r="Y76" s="30" t="str">
        <f>IF(E76="","",IF(②選手情報入力!O85="","",1))</f>
        <v/>
      </c>
      <c r="Z76" t="str">
        <f>IF(E76="","",IF(②選手情報入力!P85="","",IF(I76=1,VLOOKUP(②選手情報入力!P85,種目情報!$A$4:$C$35,3,FALSE),VLOOKUP(②選手情報入力!P85,種目情報!$E$4:$G$39,3,FALSE))))</f>
        <v/>
      </c>
      <c r="AA76" t="str">
        <f>IF(E76="","",IF(②選手情報入力!R85="","",IF(I76=1,種目情報!$J$4,種目情報!$J$6)))</f>
        <v/>
      </c>
      <c r="AB76" t="str">
        <f>IF(E76="","",IF(②選手情報入力!R85="","",IF(I76=1,IF(②選手情報入力!$S$6="","",②選手情報入力!$S$6),IF(②選手情報入力!$S$7="","",②選手情報入力!$S$7))))</f>
        <v/>
      </c>
      <c r="AC76" t="str">
        <f>IF(E76="","",IF(②選手情報入力!R85="","",IF(I76=1,IF(②選手情報入力!$R$6="",0,1),IF(②選手情報入力!$R$7="",0,1))))</f>
        <v/>
      </c>
      <c r="AD76" t="str">
        <f>IF(E76="","",IF(②選手情報入力!R85="","",2))</f>
        <v/>
      </c>
      <c r="AE76" t="str">
        <f>IF(E76="","",IF(②選手情報入力!T85="","",IF(I76=1,種目情報!$J$5,種目情報!$J$7)))</f>
        <v/>
      </c>
      <c r="AF76" t="str">
        <f>IF(E76="","",IF(②選手情報入力!T85="","",IF(I76=1,IF(②選手情報入力!$U$6="","",②選手情報入力!$U$6),IF(②選手情報入力!$U$7="","",②選手情報入力!$U$7))))</f>
        <v/>
      </c>
      <c r="AG76" t="str">
        <f>IF(E76="","",IF(②選手情報入力!T85="","",IF(I76=1,IF(②選手情報入力!$T$6="",0,1),IF(②選手情報入力!$T$7="",0,1))))</f>
        <v/>
      </c>
      <c r="AH76" t="str">
        <f>IF(E76="","",IF(②選手情報入力!T85="","",2))</f>
        <v/>
      </c>
    </row>
    <row r="77" spans="1:34">
      <c r="A77" t="str">
        <f>IF(E77="","",Sheet1!A76)</f>
        <v/>
      </c>
      <c r="B77" t="str">
        <f>IF(E77="","",①団体情報入力!$C$4)</f>
        <v/>
      </c>
      <c r="D77" t="str">
        <f>IF(②選手情報入力!B86="","",②選手情報入力!B86)</f>
        <v/>
      </c>
      <c r="E77" t="str">
        <f>IF(②選手情報入力!C86="","",②選手情報入力!C86)</f>
        <v/>
      </c>
      <c r="F77" t="str">
        <f>IF(E77="","",②選手情報入力!D86)</f>
        <v/>
      </c>
      <c r="G77" t="str">
        <f>IF(E77="","",ASC(②選手情報入力!E86))</f>
        <v/>
      </c>
      <c r="H77" t="str">
        <f t="shared" si="2"/>
        <v/>
      </c>
      <c r="I77" t="str">
        <f>IF(E77="","",IF(②選手情報入力!G86="男",1,2))</f>
        <v/>
      </c>
      <c r="J77" t="str">
        <f>IF(E77="","",IF(②選手情報入力!H86="","",②選手情報入力!H86))</f>
        <v/>
      </c>
      <c r="M77" t="str">
        <f t="shared" si="3"/>
        <v/>
      </c>
      <c r="O77" t="str">
        <f>IF(E77="","",IF(②選手情報入力!J86="","",IF(I77=1,VLOOKUP(②選手情報入力!J86,種目情報!$A$4:$B$31,2,FALSE),VLOOKUP(②選手情報入力!J86,種目情報!$E$4:$F$34,2,FALSE))))</f>
        <v/>
      </c>
      <c r="P77" t="str">
        <f>IF(E77="","",IF(②選手情報入力!K86="","",②選手情報入力!K86))</f>
        <v/>
      </c>
      <c r="Q77" s="30" t="str">
        <f>IF(E77="","",IF(②選手情報入力!I86="","",1))</f>
        <v/>
      </c>
      <c r="R77" t="str">
        <f>IF(E77="","",IF(②選手情報入力!J86="","",IF(I77=1,VLOOKUP(②選手情報入力!J86,種目情報!$A$4:$C$35,3,FALSE),VLOOKUP(②選手情報入力!J86,種目情報!$E$4:$G$39,3,FALSE))))</f>
        <v/>
      </c>
      <c r="S77" t="str">
        <f>IF(E77="","",IF(②選手情報入力!M86="","",IF(I77=1,VLOOKUP(②選手情報入力!M86,種目情報!$A$4:$B$35,2,FALSE),VLOOKUP(②選手情報入力!M86,種目情報!$E$4:$F$39,2,FALSE))))</f>
        <v/>
      </c>
      <c r="T77" t="str">
        <f>IF(E77="","",IF(②選手情報入力!N86="","",②選手情報入力!N86))</f>
        <v/>
      </c>
      <c r="U77" s="30" t="str">
        <f>IF(E77="","",IF(②選手情報入力!L86="","",1))</f>
        <v/>
      </c>
      <c r="V77" t="str">
        <f>IF(E77="","",IF(②選手情報入力!M86="","",IF(I77=1,VLOOKUP(②選手情報入力!M86,種目情報!$A$4:$C$35,3,FALSE),VLOOKUP(②選手情報入力!M86,種目情報!$E$4:$G$39,3,FALSE))))</f>
        <v/>
      </c>
      <c r="W77" t="str">
        <f>IF(E77="","",IF(②選手情報入力!P86="","",IF(I77=1,VLOOKUP(②選手情報入力!P86,種目情報!$A$4:$B$35,2,FALSE),VLOOKUP(②選手情報入力!P86,種目情報!$E$4:$F$39,2,FALSE))))</f>
        <v/>
      </c>
      <c r="X77" t="str">
        <f>IF(E77="","",IF(②選手情報入力!Q86="","",②選手情報入力!Q86))</f>
        <v/>
      </c>
      <c r="Y77" s="30" t="str">
        <f>IF(E77="","",IF(②選手情報入力!O86="","",1))</f>
        <v/>
      </c>
      <c r="Z77" t="str">
        <f>IF(E77="","",IF(②選手情報入力!P86="","",IF(I77=1,VLOOKUP(②選手情報入力!P86,種目情報!$A$4:$C$35,3,FALSE),VLOOKUP(②選手情報入力!P86,種目情報!$E$4:$G$39,3,FALSE))))</f>
        <v/>
      </c>
      <c r="AA77" t="str">
        <f>IF(E77="","",IF(②選手情報入力!R86="","",IF(I77=1,種目情報!$J$4,種目情報!$J$6)))</f>
        <v/>
      </c>
      <c r="AB77" t="str">
        <f>IF(E77="","",IF(②選手情報入力!R86="","",IF(I77=1,IF(②選手情報入力!$S$6="","",②選手情報入力!$S$6),IF(②選手情報入力!$S$7="","",②選手情報入力!$S$7))))</f>
        <v/>
      </c>
      <c r="AC77" t="str">
        <f>IF(E77="","",IF(②選手情報入力!R86="","",IF(I77=1,IF(②選手情報入力!$R$6="",0,1),IF(②選手情報入力!$R$7="",0,1))))</f>
        <v/>
      </c>
      <c r="AD77" t="str">
        <f>IF(E77="","",IF(②選手情報入力!R86="","",2))</f>
        <v/>
      </c>
      <c r="AE77" t="str">
        <f>IF(E77="","",IF(②選手情報入力!T86="","",IF(I77=1,種目情報!$J$5,種目情報!$J$7)))</f>
        <v/>
      </c>
      <c r="AF77" t="str">
        <f>IF(E77="","",IF(②選手情報入力!T86="","",IF(I77=1,IF(②選手情報入力!$U$6="","",②選手情報入力!$U$6),IF(②選手情報入力!$U$7="","",②選手情報入力!$U$7))))</f>
        <v/>
      </c>
      <c r="AG77" t="str">
        <f>IF(E77="","",IF(②選手情報入力!T86="","",IF(I77=1,IF(②選手情報入力!$T$6="",0,1),IF(②選手情報入力!$T$7="",0,1))))</f>
        <v/>
      </c>
      <c r="AH77" t="str">
        <f>IF(E77="","",IF(②選手情報入力!T86="","",2))</f>
        <v/>
      </c>
    </row>
    <row r="78" spans="1:34">
      <c r="A78" t="str">
        <f>IF(E78="","",Sheet1!A77)</f>
        <v/>
      </c>
      <c r="B78" t="str">
        <f>IF(E78="","",①団体情報入力!$C$4)</f>
        <v/>
      </c>
      <c r="D78" t="str">
        <f>IF(②選手情報入力!B87="","",②選手情報入力!B87)</f>
        <v/>
      </c>
      <c r="E78" t="str">
        <f>IF(②選手情報入力!C87="","",②選手情報入力!C87)</f>
        <v/>
      </c>
      <c r="F78" t="str">
        <f>IF(E78="","",②選手情報入力!D87)</f>
        <v/>
      </c>
      <c r="G78" t="str">
        <f>IF(E78="","",ASC(②選手情報入力!E87))</f>
        <v/>
      </c>
      <c r="H78" t="str">
        <f t="shared" si="2"/>
        <v/>
      </c>
      <c r="I78" t="str">
        <f>IF(E78="","",IF(②選手情報入力!G87="男",1,2))</f>
        <v/>
      </c>
      <c r="J78" t="str">
        <f>IF(E78="","",IF(②選手情報入力!H87="","",②選手情報入力!H87))</f>
        <v/>
      </c>
      <c r="M78" t="str">
        <f t="shared" si="3"/>
        <v/>
      </c>
      <c r="O78" t="str">
        <f>IF(E78="","",IF(②選手情報入力!J87="","",IF(I78=1,VLOOKUP(②選手情報入力!J87,種目情報!$A$4:$B$31,2,FALSE),VLOOKUP(②選手情報入力!J87,種目情報!$E$4:$F$34,2,FALSE))))</f>
        <v/>
      </c>
      <c r="P78" t="str">
        <f>IF(E78="","",IF(②選手情報入力!K87="","",②選手情報入力!K87))</f>
        <v/>
      </c>
      <c r="Q78" s="30" t="str">
        <f>IF(E78="","",IF(②選手情報入力!I87="","",1))</f>
        <v/>
      </c>
      <c r="R78" t="str">
        <f>IF(E78="","",IF(②選手情報入力!J87="","",IF(I78=1,VLOOKUP(②選手情報入力!J87,種目情報!$A$4:$C$35,3,FALSE),VLOOKUP(②選手情報入力!J87,種目情報!$E$4:$G$39,3,FALSE))))</f>
        <v/>
      </c>
      <c r="S78" t="str">
        <f>IF(E78="","",IF(②選手情報入力!M87="","",IF(I78=1,VLOOKUP(②選手情報入力!M87,種目情報!$A$4:$B$35,2,FALSE),VLOOKUP(②選手情報入力!M87,種目情報!$E$4:$F$39,2,FALSE))))</f>
        <v/>
      </c>
      <c r="T78" t="str">
        <f>IF(E78="","",IF(②選手情報入力!N87="","",②選手情報入力!N87))</f>
        <v/>
      </c>
      <c r="U78" s="30" t="str">
        <f>IF(E78="","",IF(②選手情報入力!L87="","",1))</f>
        <v/>
      </c>
      <c r="V78" t="str">
        <f>IF(E78="","",IF(②選手情報入力!M87="","",IF(I78=1,VLOOKUP(②選手情報入力!M87,種目情報!$A$4:$C$35,3,FALSE),VLOOKUP(②選手情報入力!M87,種目情報!$E$4:$G$39,3,FALSE))))</f>
        <v/>
      </c>
      <c r="W78" t="str">
        <f>IF(E78="","",IF(②選手情報入力!P87="","",IF(I78=1,VLOOKUP(②選手情報入力!P87,種目情報!$A$4:$B$35,2,FALSE),VLOOKUP(②選手情報入力!P87,種目情報!$E$4:$F$39,2,FALSE))))</f>
        <v/>
      </c>
      <c r="X78" t="str">
        <f>IF(E78="","",IF(②選手情報入力!Q87="","",②選手情報入力!Q87))</f>
        <v/>
      </c>
      <c r="Y78" s="30" t="str">
        <f>IF(E78="","",IF(②選手情報入力!O87="","",1))</f>
        <v/>
      </c>
      <c r="Z78" t="str">
        <f>IF(E78="","",IF(②選手情報入力!P87="","",IF(I78=1,VLOOKUP(②選手情報入力!P87,種目情報!$A$4:$C$35,3,FALSE),VLOOKUP(②選手情報入力!P87,種目情報!$E$4:$G$39,3,FALSE))))</f>
        <v/>
      </c>
      <c r="AA78" t="str">
        <f>IF(E78="","",IF(②選手情報入力!R87="","",IF(I78=1,種目情報!$J$4,種目情報!$J$6)))</f>
        <v/>
      </c>
      <c r="AB78" t="str">
        <f>IF(E78="","",IF(②選手情報入力!R87="","",IF(I78=1,IF(②選手情報入力!$S$6="","",②選手情報入力!$S$6),IF(②選手情報入力!$S$7="","",②選手情報入力!$S$7))))</f>
        <v/>
      </c>
      <c r="AC78" t="str">
        <f>IF(E78="","",IF(②選手情報入力!R87="","",IF(I78=1,IF(②選手情報入力!$R$6="",0,1),IF(②選手情報入力!$R$7="",0,1))))</f>
        <v/>
      </c>
      <c r="AD78" t="str">
        <f>IF(E78="","",IF(②選手情報入力!R87="","",2))</f>
        <v/>
      </c>
      <c r="AE78" t="str">
        <f>IF(E78="","",IF(②選手情報入力!T87="","",IF(I78=1,種目情報!$J$5,種目情報!$J$7)))</f>
        <v/>
      </c>
      <c r="AF78" t="str">
        <f>IF(E78="","",IF(②選手情報入力!T87="","",IF(I78=1,IF(②選手情報入力!$U$6="","",②選手情報入力!$U$6),IF(②選手情報入力!$U$7="","",②選手情報入力!$U$7))))</f>
        <v/>
      </c>
      <c r="AG78" t="str">
        <f>IF(E78="","",IF(②選手情報入力!T87="","",IF(I78=1,IF(②選手情報入力!$T$6="",0,1),IF(②選手情報入力!$T$7="",0,1))))</f>
        <v/>
      </c>
      <c r="AH78" t="str">
        <f>IF(E78="","",IF(②選手情報入力!T87="","",2))</f>
        <v/>
      </c>
    </row>
    <row r="79" spans="1:34">
      <c r="A79" t="str">
        <f>IF(E79="","",Sheet1!A78)</f>
        <v/>
      </c>
      <c r="B79" t="str">
        <f>IF(E79="","",①団体情報入力!$C$4)</f>
        <v/>
      </c>
      <c r="D79" t="str">
        <f>IF(②選手情報入力!B88="","",②選手情報入力!B88)</f>
        <v/>
      </c>
      <c r="E79" t="str">
        <f>IF(②選手情報入力!C88="","",②選手情報入力!C88)</f>
        <v/>
      </c>
      <c r="F79" t="str">
        <f>IF(E79="","",②選手情報入力!D88)</f>
        <v/>
      </c>
      <c r="G79" t="str">
        <f>IF(E79="","",ASC(②選手情報入力!E88))</f>
        <v/>
      </c>
      <c r="H79" t="str">
        <f t="shared" si="2"/>
        <v/>
      </c>
      <c r="I79" t="str">
        <f>IF(E79="","",IF(②選手情報入力!G88="男",1,2))</f>
        <v/>
      </c>
      <c r="J79" t="str">
        <f>IF(E79="","",IF(②選手情報入力!H88="","",②選手情報入力!H88))</f>
        <v/>
      </c>
      <c r="M79" t="str">
        <f t="shared" si="3"/>
        <v/>
      </c>
      <c r="O79" t="str">
        <f>IF(E79="","",IF(②選手情報入力!J88="","",IF(I79=1,VLOOKUP(②選手情報入力!J88,種目情報!$A$4:$B$31,2,FALSE),VLOOKUP(②選手情報入力!J88,種目情報!$E$4:$F$34,2,FALSE))))</f>
        <v/>
      </c>
      <c r="P79" t="str">
        <f>IF(E79="","",IF(②選手情報入力!K88="","",②選手情報入力!K88))</f>
        <v/>
      </c>
      <c r="Q79" s="30" t="str">
        <f>IF(E79="","",IF(②選手情報入力!I88="","",1))</f>
        <v/>
      </c>
      <c r="R79" t="str">
        <f>IF(E79="","",IF(②選手情報入力!J88="","",IF(I79=1,VLOOKUP(②選手情報入力!J88,種目情報!$A$4:$C$35,3,FALSE),VLOOKUP(②選手情報入力!J88,種目情報!$E$4:$G$39,3,FALSE))))</f>
        <v/>
      </c>
      <c r="S79" t="str">
        <f>IF(E79="","",IF(②選手情報入力!M88="","",IF(I79=1,VLOOKUP(②選手情報入力!M88,種目情報!$A$4:$B$35,2,FALSE),VLOOKUP(②選手情報入力!M88,種目情報!$E$4:$F$39,2,FALSE))))</f>
        <v/>
      </c>
      <c r="T79" t="str">
        <f>IF(E79="","",IF(②選手情報入力!N88="","",②選手情報入力!N88))</f>
        <v/>
      </c>
      <c r="U79" s="30" t="str">
        <f>IF(E79="","",IF(②選手情報入力!L88="","",1))</f>
        <v/>
      </c>
      <c r="V79" t="str">
        <f>IF(E79="","",IF(②選手情報入力!M88="","",IF(I79=1,VLOOKUP(②選手情報入力!M88,種目情報!$A$4:$C$35,3,FALSE),VLOOKUP(②選手情報入力!M88,種目情報!$E$4:$G$39,3,FALSE))))</f>
        <v/>
      </c>
      <c r="W79" t="str">
        <f>IF(E79="","",IF(②選手情報入力!P88="","",IF(I79=1,VLOOKUP(②選手情報入力!P88,種目情報!$A$4:$B$35,2,FALSE),VLOOKUP(②選手情報入力!P88,種目情報!$E$4:$F$39,2,FALSE))))</f>
        <v/>
      </c>
      <c r="X79" t="str">
        <f>IF(E79="","",IF(②選手情報入力!Q88="","",②選手情報入力!Q88))</f>
        <v/>
      </c>
      <c r="Y79" s="30" t="str">
        <f>IF(E79="","",IF(②選手情報入力!O88="","",1))</f>
        <v/>
      </c>
      <c r="Z79" t="str">
        <f>IF(E79="","",IF(②選手情報入力!P88="","",IF(I79=1,VLOOKUP(②選手情報入力!P88,種目情報!$A$4:$C$35,3,FALSE),VLOOKUP(②選手情報入力!P88,種目情報!$E$4:$G$39,3,FALSE))))</f>
        <v/>
      </c>
      <c r="AA79" t="str">
        <f>IF(E79="","",IF(②選手情報入力!R88="","",IF(I79=1,種目情報!$J$4,種目情報!$J$6)))</f>
        <v/>
      </c>
      <c r="AB79" t="str">
        <f>IF(E79="","",IF(②選手情報入力!R88="","",IF(I79=1,IF(②選手情報入力!$S$6="","",②選手情報入力!$S$6),IF(②選手情報入力!$S$7="","",②選手情報入力!$S$7))))</f>
        <v/>
      </c>
      <c r="AC79" t="str">
        <f>IF(E79="","",IF(②選手情報入力!R88="","",IF(I79=1,IF(②選手情報入力!$R$6="",0,1),IF(②選手情報入力!$R$7="",0,1))))</f>
        <v/>
      </c>
      <c r="AD79" t="str">
        <f>IF(E79="","",IF(②選手情報入力!R88="","",2))</f>
        <v/>
      </c>
      <c r="AE79" t="str">
        <f>IF(E79="","",IF(②選手情報入力!T88="","",IF(I79=1,種目情報!$J$5,種目情報!$J$7)))</f>
        <v/>
      </c>
      <c r="AF79" t="str">
        <f>IF(E79="","",IF(②選手情報入力!T88="","",IF(I79=1,IF(②選手情報入力!$U$6="","",②選手情報入力!$U$6),IF(②選手情報入力!$U$7="","",②選手情報入力!$U$7))))</f>
        <v/>
      </c>
      <c r="AG79" t="str">
        <f>IF(E79="","",IF(②選手情報入力!T88="","",IF(I79=1,IF(②選手情報入力!$T$6="",0,1),IF(②選手情報入力!$T$7="",0,1))))</f>
        <v/>
      </c>
      <c r="AH79" t="str">
        <f>IF(E79="","",IF(②選手情報入力!T88="","",2))</f>
        <v/>
      </c>
    </row>
    <row r="80" spans="1:34">
      <c r="A80" t="str">
        <f>IF(E80="","",Sheet1!A79)</f>
        <v/>
      </c>
      <c r="B80" t="str">
        <f>IF(E80="","",①団体情報入力!$C$4)</f>
        <v/>
      </c>
      <c r="D80" t="str">
        <f>IF(②選手情報入力!B89="","",②選手情報入力!B89)</f>
        <v/>
      </c>
      <c r="E80" t="str">
        <f>IF(②選手情報入力!C89="","",②選手情報入力!C89)</f>
        <v/>
      </c>
      <c r="F80" t="str">
        <f>IF(E80="","",②選手情報入力!D89)</f>
        <v/>
      </c>
      <c r="G80" t="str">
        <f>IF(E80="","",ASC(②選手情報入力!E89))</f>
        <v/>
      </c>
      <c r="H80" t="str">
        <f t="shared" si="2"/>
        <v/>
      </c>
      <c r="I80" t="str">
        <f>IF(E80="","",IF(②選手情報入力!G89="男",1,2))</f>
        <v/>
      </c>
      <c r="J80" t="str">
        <f>IF(E80="","",IF(②選手情報入力!H89="","",②選手情報入力!H89))</f>
        <v/>
      </c>
      <c r="M80" t="str">
        <f t="shared" si="3"/>
        <v/>
      </c>
      <c r="O80" t="str">
        <f>IF(E80="","",IF(②選手情報入力!J89="","",IF(I80=1,VLOOKUP(②選手情報入力!J89,種目情報!$A$4:$B$31,2,FALSE),VLOOKUP(②選手情報入力!J89,種目情報!$E$4:$F$34,2,FALSE))))</f>
        <v/>
      </c>
      <c r="P80" t="str">
        <f>IF(E80="","",IF(②選手情報入力!K89="","",②選手情報入力!K89))</f>
        <v/>
      </c>
      <c r="Q80" s="30" t="str">
        <f>IF(E80="","",IF(②選手情報入力!I89="","",1))</f>
        <v/>
      </c>
      <c r="R80" t="str">
        <f>IF(E80="","",IF(②選手情報入力!J89="","",IF(I80=1,VLOOKUP(②選手情報入力!J89,種目情報!$A$4:$C$35,3,FALSE),VLOOKUP(②選手情報入力!J89,種目情報!$E$4:$G$39,3,FALSE))))</f>
        <v/>
      </c>
      <c r="S80" t="str">
        <f>IF(E80="","",IF(②選手情報入力!M89="","",IF(I80=1,VLOOKUP(②選手情報入力!M89,種目情報!$A$4:$B$35,2,FALSE),VLOOKUP(②選手情報入力!M89,種目情報!$E$4:$F$39,2,FALSE))))</f>
        <v/>
      </c>
      <c r="T80" t="str">
        <f>IF(E80="","",IF(②選手情報入力!N89="","",②選手情報入力!N89))</f>
        <v/>
      </c>
      <c r="U80" s="30" t="str">
        <f>IF(E80="","",IF(②選手情報入力!L89="","",1))</f>
        <v/>
      </c>
      <c r="V80" t="str">
        <f>IF(E80="","",IF(②選手情報入力!M89="","",IF(I80=1,VLOOKUP(②選手情報入力!M89,種目情報!$A$4:$C$35,3,FALSE),VLOOKUP(②選手情報入力!M89,種目情報!$E$4:$G$39,3,FALSE))))</f>
        <v/>
      </c>
      <c r="W80" t="str">
        <f>IF(E80="","",IF(②選手情報入力!P89="","",IF(I80=1,VLOOKUP(②選手情報入力!P89,種目情報!$A$4:$B$35,2,FALSE),VLOOKUP(②選手情報入力!P89,種目情報!$E$4:$F$39,2,FALSE))))</f>
        <v/>
      </c>
      <c r="X80" t="str">
        <f>IF(E80="","",IF(②選手情報入力!Q89="","",②選手情報入力!Q89))</f>
        <v/>
      </c>
      <c r="Y80" s="30" t="str">
        <f>IF(E80="","",IF(②選手情報入力!O89="","",1))</f>
        <v/>
      </c>
      <c r="Z80" t="str">
        <f>IF(E80="","",IF(②選手情報入力!P89="","",IF(I80=1,VLOOKUP(②選手情報入力!P89,種目情報!$A$4:$C$35,3,FALSE),VLOOKUP(②選手情報入力!P89,種目情報!$E$4:$G$39,3,FALSE))))</f>
        <v/>
      </c>
      <c r="AA80" t="str">
        <f>IF(E80="","",IF(②選手情報入力!R89="","",IF(I80=1,種目情報!$J$4,種目情報!$J$6)))</f>
        <v/>
      </c>
      <c r="AB80" t="str">
        <f>IF(E80="","",IF(②選手情報入力!R89="","",IF(I80=1,IF(②選手情報入力!$S$6="","",②選手情報入力!$S$6),IF(②選手情報入力!$S$7="","",②選手情報入力!$S$7))))</f>
        <v/>
      </c>
      <c r="AC80" t="str">
        <f>IF(E80="","",IF(②選手情報入力!R89="","",IF(I80=1,IF(②選手情報入力!$R$6="",0,1),IF(②選手情報入力!$R$7="",0,1))))</f>
        <v/>
      </c>
      <c r="AD80" t="str">
        <f>IF(E80="","",IF(②選手情報入力!R89="","",2))</f>
        <v/>
      </c>
      <c r="AE80" t="str">
        <f>IF(E80="","",IF(②選手情報入力!T89="","",IF(I80=1,種目情報!$J$5,種目情報!$J$7)))</f>
        <v/>
      </c>
      <c r="AF80" t="str">
        <f>IF(E80="","",IF(②選手情報入力!T89="","",IF(I80=1,IF(②選手情報入力!$U$6="","",②選手情報入力!$U$6),IF(②選手情報入力!$U$7="","",②選手情報入力!$U$7))))</f>
        <v/>
      </c>
      <c r="AG80" t="str">
        <f>IF(E80="","",IF(②選手情報入力!T89="","",IF(I80=1,IF(②選手情報入力!$T$6="",0,1),IF(②選手情報入力!$T$7="",0,1))))</f>
        <v/>
      </c>
      <c r="AH80" t="str">
        <f>IF(E80="","",IF(②選手情報入力!T89="","",2))</f>
        <v/>
      </c>
    </row>
    <row r="81" spans="1:35">
      <c r="A81" t="str">
        <f>IF(E81="","",Sheet1!A80)</f>
        <v/>
      </c>
      <c r="B81" t="str">
        <f>IF(E81="","",①団体情報入力!$C$4)</f>
        <v/>
      </c>
      <c r="D81" t="str">
        <f>IF(②選手情報入力!B90="","",②選手情報入力!B90)</f>
        <v/>
      </c>
      <c r="E81" t="str">
        <f>IF(②選手情報入力!C90="","",②選手情報入力!C90)</f>
        <v/>
      </c>
      <c r="F81" t="str">
        <f>IF(E81="","",②選手情報入力!D90)</f>
        <v/>
      </c>
      <c r="G81" t="str">
        <f>IF(E81="","",ASC(②選手情報入力!E90))</f>
        <v/>
      </c>
      <c r="H81" t="str">
        <f t="shared" si="2"/>
        <v/>
      </c>
      <c r="I81" t="str">
        <f>IF(E81="","",IF(②選手情報入力!G90="男",1,2))</f>
        <v/>
      </c>
      <c r="J81" t="str">
        <f>IF(E81="","",IF(②選手情報入力!H90="","",②選手情報入力!H90))</f>
        <v/>
      </c>
      <c r="M81" t="str">
        <f t="shared" si="3"/>
        <v/>
      </c>
      <c r="O81" t="str">
        <f>IF(E81="","",IF(②選手情報入力!J90="","",IF(I81=1,VLOOKUP(②選手情報入力!J90,種目情報!$A$4:$B$31,2,FALSE),VLOOKUP(②選手情報入力!J90,種目情報!$E$4:$F$34,2,FALSE))))</f>
        <v/>
      </c>
      <c r="P81" t="str">
        <f>IF(E81="","",IF(②選手情報入力!K90="","",②選手情報入力!K90))</f>
        <v/>
      </c>
      <c r="Q81" s="30" t="str">
        <f>IF(E81="","",IF(②選手情報入力!I90="","",1))</f>
        <v/>
      </c>
      <c r="R81" t="str">
        <f>IF(E81="","",IF(②選手情報入力!J90="","",IF(I81=1,VLOOKUP(②選手情報入力!J90,種目情報!$A$4:$C$35,3,FALSE),VLOOKUP(②選手情報入力!J90,種目情報!$E$4:$G$39,3,FALSE))))</f>
        <v/>
      </c>
      <c r="S81" t="str">
        <f>IF(E81="","",IF(②選手情報入力!M90="","",IF(I81=1,VLOOKUP(②選手情報入力!M90,種目情報!$A$4:$B$35,2,FALSE),VLOOKUP(②選手情報入力!M90,種目情報!$E$4:$F$39,2,FALSE))))</f>
        <v/>
      </c>
      <c r="T81" t="str">
        <f>IF(E81="","",IF(②選手情報入力!N90="","",②選手情報入力!N90))</f>
        <v/>
      </c>
      <c r="U81" s="30" t="str">
        <f>IF(E81="","",IF(②選手情報入力!L90="","",1))</f>
        <v/>
      </c>
      <c r="V81" t="str">
        <f>IF(E81="","",IF(②選手情報入力!M90="","",IF(I81=1,VLOOKUP(②選手情報入力!M90,種目情報!$A$4:$C$35,3,FALSE),VLOOKUP(②選手情報入力!M90,種目情報!$E$4:$G$39,3,FALSE))))</f>
        <v/>
      </c>
      <c r="W81" t="str">
        <f>IF(E81="","",IF(②選手情報入力!P90="","",IF(I81=1,VLOOKUP(②選手情報入力!P90,種目情報!$A$4:$B$35,2,FALSE),VLOOKUP(②選手情報入力!P90,種目情報!$E$4:$F$39,2,FALSE))))</f>
        <v/>
      </c>
      <c r="X81" t="str">
        <f>IF(E81="","",IF(②選手情報入力!Q90="","",②選手情報入力!Q90))</f>
        <v/>
      </c>
      <c r="Y81" s="30" t="str">
        <f>IF(E81="","",IF(②選手情報入力!O90="","",1))</f>
        <v/>
      </c>
      <c r="Z81" t="str">
        <f>IF(E81="","",IF(②選手情報入力!P90="","",IF(I81=1,VLOOKUP(②選手情報入力!P90,種目情報!$A$4:$C$35,3,FALSE),VLOOKUP(②選手情報入力!P90,種目情報!$E$4:$G$39,3,FALSE))))</f>
        <v/>
      </c>
      <c r="AA81" t="str">
        <f>IF(E81="","",IF(②選手情報入力!R90="","",IF(I81=1,種目情報!$J$4,種目情報!$J$6)))</f>
        <v/>
      </c>
      <c r="AB81" t="str">
        <f>IF(E81="","",IF(②選手情報入力!R90="","",IF(I81=1,IF(②選手情報入力!$S$6="","",②選手情報入力!$S$6),IF(②選手情報入力!$S$7="","",②選手情報入力!$S$7))))</f>
        <v/>
      </c>
      <c r="AC81" t="str">
        <f>IF(E81="","",IF(②選手情報入力!R90="","",IF(I81=1,IF(②選手情報入力!$R$6="",0,1),IF(②選手情報入力!$R$7="",0,1))))</f>
        <v/>
      </c>
      <c r="AD81" t="str">
        <f>IF(E81="","",IF(②選手情報入力!R90="","",2))</f>
        <v/>
      </c>
      <c r="AE81" t="str">
        <f>IF(E81="","",IF(②選手情報入力!T90="","",IF(I81=1,種目情報!$J$5,種目情報!$J$7)))</f>
        <v/>
      </c>
      <c r="AF81" t="str">
        <f>IF(E81="","",IF(②選手情報入力!T90="","",IF(I81=1,IF(②選手情報入力!$U$6="","",②選手情報入力!$U$6),IF(②選手情報入力!$U$7="","",②選手情報入力!$U$7))))</f>
        <v/>
      </c>
      <c r="AG81" t="str">
        <f>IF(E81="","",IF(②選手情報入力!T90="","",IF(I81=1,IF(②選手情報入力!$T$6="",0,1),IF(②選手情報入力!$T$7="",0,1))))</f>
        <v/>
      </c>
      <c r="AH81" t="str">
        <f>IF(E81="","",IF(②選手情報入力!T90="","",2))</f>
        <v/>
      </c>
    </row>
    <row r="82" spans="1:35">
      <c r="A82" t="str">
        <f>IF(E82="","",Sheet1!A81)</f>
        <v/>
      </c>
      <c r="B82" t="str">
        <f>IF(E82="","",①団体情報入力!$C$4)</f>
        <v/>
      </c>
      <c r="D82" t="str">
        <f>IF(②選手情報入力!B91="","",②選手情報入力!B91)</f>
        <v/>
      </c>
      <c r="E82" t="str">
        <f>IF(②選手情報入力!C91="","",②選手情報入力!C91)</f>
        <v/>
      </c>
      <c r="F82" t="str">
        <f>IF(E82="","",②選手情報入力!D91)</f>
        <v/>
      </c>
      <c r="G82" t="str">
        <f>IF(E82="","",ASC(②選手情報入力!E91))</f>
        <v/>
      </c>
      <c r="H82" t="str">
        <f t="shared" si="2"/>
        <v/>
      </c>
      <c r="I82" t="str">
        <f>IF(E82="","",IF(②選手情報入力!G91="男",1,2))</f>
        <v/>
      </c>
      <c r="J82" t="str">
        <f>IF(E82="","",IF(②選手情報入力!H91="","",②選手情報入力!H91))</f>
        <v/>
      </c>
      <c r="M82" t="str">
        <f t="shared" si="3"/>
        <v/>
      </c>
      <c r="O82" t="str">
        <f>IF(E82="","",IF(②選手情報入力!J91="","",IF(I82=1,VLOOKUP(②選手情報入力!J91,種目情報!$A$4:$B$31,2,FALSE),VLOOKUP(②選手情報入力!J91,種目情報!$E$4:$F$34,2,FALSE))))</f>
        <v/>
      </c>
      <c r="P82" t="str">
        <f>IF(E82="","",IF(②選手情報入力!K91="","",②選手情報入力!K91))</f>
        <v/>
      </c>
      <c r="Q82" s="30" t="str">
        <f>IF(E82="","",IF(②選手情報入力!I91="","",1))</f>
        <v/>
      </c>
      <c r="R82" t="str">
        <f>IF(E82="","",IF(②選手情報入力!J91="","",IF(I82=1,VLOOKUP(②選手情報入力!J91,種目情報!$A$4:$C$35,3,FALSE),VLOOKUP(②選手情報入力!J91,種目情報!$E$4:$G$39,3,FALSE))))</f>
        <v/>
      </c>
      <c r="S82" t="str">
        <f>IF(E82="","",IF(②選手情報入力!M91="","",IF(I82=1,VLOOKUP(②選手情報入力!M91,種目情報!$A$4:$B$35,2,FALSE),VLOOKUP(②選手情報入力!M91,種目情報!$E$4:$F$39,2,FALSE))))</f>
        <v/>
      </c>
      <c r="T82" t="str">
        <f>IF(E82="","",IF(②選手情報入力!N91="","",②選手情報入力!N91))</f>
        <v/>
      </c>
      <c r="U82" s="30" t="str">
        <f>IF(E82="","",IF(②選手情報入力!L91="","",1))</f>
        <v/>
      </c>
      <c r="V82" t="str">
        <f>IF(E82="","",IF(②選手情報入力!M91="","",IF(I82=1,VLOOKUP(②選手情報入力!M91,種目情報!$A$4:$C$35,3,FALSE),VLOOKUP(②選手情報入力!M91,種目情報!$E$4:$G$39,3,FALSE))))</f>
        <v/>
      </c>
      <c r="W82" t="str">
        <f>IF(E82="","",IF(②選手情報入力!P91="","",IF(I82=1,VLOOKUP(②選手情報入力!P91,種目情報!$A$4:$B$35,2,FALSE),VLOOKUP(②選手情報入力!P91,種目情報!$E$4:$F$39,2,FALSE))))</f>
        <v/>
      </c>
      <c r="X82" t="str">
        <f>IF(E82="","",IF(②選手情報入力!Q91="","",②選手情報入力!Q91))</f>
        <v/>
      </c>
      <c r="Y82" s="30" t="str">
        <f>IF(E82="","",IF(②選手情報入力!O91="","",1))</f>
        <v/>
      </c>
      <c r="Z82" t="str">
        <f>IF(E82="","",IF(②選手情報入力!P91="","",IF(I82=1,VLOOKUP(②選手情報入力!P91,種目情報!$A$4:$C$35,3,FALSE),VLOOKUP(②選手情報入力!P91,種目情報!$E$4:$G$39,3,FALSE))))</f>
        <v/>
      </c>
      <c r="AA82" t="str">
        <f>IF(E82="","",IF(②選手情報入力!R91="","",IF(I82=1,種目情報!$J$4,種目情報!$J$6)))</f>
        <v/>
      </c>
      <c r="AB82" t="str">
        <f>IF(E82="","",IF(②選手情報入力!R91="","",IF(I82=1,IF(②選手情報入力!$S$6="","",②選手情報入力!$S$6),IF(②選手情報入力!$S$7="","",②選手情報入力!$S$7))))</f>
        <v/>
      </c>
      <c r="AC82" t="str">
        <f>IF(E82="","",IF(②選手情報入力!R91="","",IF(I82=1,IF(②選手情報入力!$R$6="",0,1),IF(②選手情報入力!$R$7="",0,1))))</f>
        <v/>
      </c>
      <c r="AD82" t="str">
        <f>IF(E82="","",IF(②選手情報入力!R91="","",2))</f>
        <v/>
      </c>
      <c r="AE82" t="str">
        <f>IF(E82="","",IF(②選手情報入力!T91="","",IF(I82=1,種目情報!$J$5,種目情報!$J$7)))</f>
        <v/>
      </c>
      <c r="AF82" t="str">
        <f>IF(E82="","",IF(②選手情報入力!T91="","",IF(I82=1,IF(②選手情報入力!$U$6="","",②選手情報入力!$U$6),IF(②選手情報入力!$U$7="","",②選手情報入力!$U$7))))</f>
        <v/>
      </c>
      <c r="AG82" t="str">
        <f>IF(E82="","",IF(②選手情報入力!T91="","",IF(I82=1,IF(②選手情報入力!$T$6="",0,1),IF(②選手情報入力!$T$7="",0,1))))</f>
        <v/>
      </c>
      <c r="AH82" t="str">
        <f>IF(E82="","",IF(②選手情報入力!T91="","",2))</f>
        <v/>
      </c>
    </row>
    <row r="83" spans="1:35">
      <c r="A83" t="str">
        <f>IF(E83="","",Sheet1!A82)</f>
        <v/>
      </c>
      <c r="B83" t="str">
        <f>IF(E83="","",①団体情報入力!$C$4)</f>
        <v/>
      </c>
      <c r="D83" t="str">
        <f>IF(②選手情報入力!B92="","",②選手情報入力!B92)</f>
        <v/>
      </c>
      <c r="E83" t="str">
        <f>IF(②選手情報入力!C92="","",②選手情報入力!C92)</f>
        <v/>
      </c>
      <c r="F83" t="str">
        <f>IF(E83="","",②選手情報入力!D92)</f>
        <v/>
      </c>
      <c r="G83" t="str">
        <f>IF(E83="","",ASC(②選手情報入力!E92))</f>
        <v/>
      </c>
      <c r="H83" t="str">
        <f t="shared" si="2"/>
        <v/>
      </c>
      <c r="I83" t="str">
        <f>IF(E83="","",IF(②選手情報入力!G92="男",1,2))</f>
        <v/>
      </c>
      <c r="J83" t="str">
        <f>IF(E83="","",IF(②選手情報入力!H92="","",②選手情報入力!H92))</f>
        <v/>
      </c>
      <c r="M83" t="str">
        <f t="shared" si="3"/>
        <v/>
      </c>
      <c r="O83" t="str">
        <f>IF(E83="","",IF(②選手情報入力!J92="","",IF(I83=1,VLOOKUP(②選手情報入力!J92,種目情報!$A$4:$B$31,2,FALSE),VLOOKUP(②選手情報入力!J92,種目情報!$E$4:$F$34,2,FALSE))))</f>
        <v/>
      </c>
      <c r="P83" t="str">
        <f>IF(E83="","",IF(②選手情報入力!K92="","",②選手情報入力!K92))</f>
        <v/>
      </c>
      <c r="Q83" s="30" t="str">
        <f>IF(E83="","",IF(②選手情報入力!I92="","",1))</f>
        <v/>
      </c>
      <c r="R83" t="str">
        <f>IF(E83="","",IF(②選手情報入力!J92="","",IF(I83=1,VLOOKUP(②選手情報入力!J92,種目情報!$A$4:$C$35,3,FALSE),VLOOKUP(②選手情報入力!J92,種目情報!$E$4:$G$39,3,FALSE))))</f>
        <v/>
      </c>
      <c r="S83" t="str">
        <f>IF(E83="","",IF(②選手情報入力!M92="","",IF(I83=1,VLOOKUP(②選手情報入力!M92,種目情報!$A$4:$B$35,2,FALSE),VLOOKUP(②選手情報入力!M92,種目情報!$E$4:$F$39,2,FALSE))))</f>
        <v/>
      </c>
      <c r="T83" t="str">
        <f>IF(E83="","",IF(②選手情報入力!N92="","",②選手情報入力!N92))</f>
        <v/>
      </c>
      <c r="U83" s="30" t="str">
        <f>IF(E83="","",IF(②選手情報入力!L92="","",1))</f>
        <v/>
      </c>
      <c r="V83" t="str">
        <f>IF(E83="","",IF(②選手情報入力!M92="","",IF(I83=1,VLOOKUP(②選手情報入力!M92,種目情報!$A$4:$C$35,3,FALSE),VLOOKUP(②選手情報入力!M92,種目情報!$E$4:$G$39,3,FALSE))))</f>
        <v/>
      </c>
      <c r="W83" t="str">
        <f>IF(E83="","",IF(②選手情報入力!P92="","",IF(I83=1,VLOOKUP(②選手情報入力!P92,種目情報!$A$4:$B$35,2,FALSE),VLOOKUP(②選手情報入力!P92,種目情報!$E$4:$F$39,2,FALSE))))</f>
        <v/>
      </c>
      <c r="X83" t="str">
        <f>IF(E83="","",IF(②選手情報入力!Q92="","",②選手情報入力!Q92))</f>
        <v/>
      </c>
      <c r="Y83" s="30" t="str">
        <f>IF(E83="","",IF(②選手情報入力!O92="","",1))</f>
        <v/>
      </c>
      <c r="Z83" t="str">
        <f>IF(E83="","",IF(②選手情報入力!P92="","",IF(I83=1,VLOOKUP(②選手情報入力!P92,種目情報!$A$4:$C$35,3,FALSE),VLOOKUP(②選手情報入力!P92,種目情報!$E$4:$G$39,3,FALSE))))</f>
        <v/>
      </c>
      <c r="AA83" t="str">
        <f>IF(E83="","",IF(②選手情報入力!R92="","",IF(I83=1,種目情報!$J$4,種目情報!$J$6)))</f>
        <v/>
      </c>
      <c r="AB83" t="str">
        <f>IF(E83="","",IF(②選手情報入力!R92="","",IF(I83=1,IF(②選手情報入力!$S$6="","",②選手情報入力!$S$6),IF(②選手情報入力!$S$7="","",②選手情報入力!$S$7))))</f>
        <v/>
      </c>
      <c r="AC83" t="str">
        <f>IF(E83="","",IF(②選手情報入力!R92="","",IF(I83=1,IF(②選手情報入力!$R$6="",0,1),IF(②選手情報入力!$R$7="",0,1))))</f>
        <v/>
      </c>
      <c r="AD83" t="str">
        <f>IF(E83="","",IF(②選手情報入力!R92="","",2))</f>
        <v/>
      </c>
      <c r="AE83" t="str">
        <f>IF(E83="","",IF(②選手情報入力!T92="","",IF(I83=1,種目情報!$J$5,種目情報!$J$7)))</f>
        <v/>
      </c>
      <c r="AF83" t="str">
        <f>IF(E83="","",IF(②選手情報入力!T92="","",IF(I83=1,IF(②選手情報入力!$U$6="","",②選手情報入力!$U$6),IF(②選手情報入力!$U$7="","",②選手情報入力!$U$7))))</f>
        <v/>
      </c>
      <c r="AG83" t="str">
        <f>IF(E83="","",IF(②選手情報入力!T92="","",IF(I83=1,IF(②選手情報入力!$T$6="",0,1),IF(②選手情報入力!$T$7="",0,1))))</f>
        <v/>
      </c>
      <c r="AH83" t="str">
        <f>IF(E83="","",IF(②選手情報入力!T92="","",2))</f>
        <v/>
      </c>
    </row>
    <row r="84" spans="1:35">
      <c r="A84" t="str">
        <f>IF(E84="","",Sheet1!A83)</f>
        <v/>
      </c>
      <c r="B84" t="str">
        <f>IF(E84="","",①団体情報入力!$C$4)</f>
        <v/>
      </c>
      <c r="D84" t="str">
        <f>IF(②選手情報入力!B93="","",②選手情報入力!B93)</f>
        <v/>
      </c>
      <c r="E84" t="str">
        <f>IF(②選手情報入力!C93="","",②選手情報入力!C93)</f>
        <v/>
      </c>
      <c r="F84" t="str">
        <f>IF(E84="","",②選手情報入力!D93)</f>
        <v/>
      </c>
      <c r="G84" t="str">
        <f>IF(E84="","",ASC(②選手情報入力!E93))</f>
        <v/>
      </c>
      <c r="H84" t="str">
        <f t="shared" si="2"/>
        <v/>
      </c>
      <c r="I84" t="str">
        <f>IF(E84="","",IF(②選手情報入力!G93="男",1,2))</f>
        <v/>
      </c>
      <c r="J84" t="str">
        <f>IF(E84="","",IF(②選手情報入力!H93="","",②選手情報入力!H93))</f>
        <v/>
      </c>
      <c r="M84" t="str">
        <f t="shared" si="3"/>
        <v/>
      </c>
      <c r="O84" t="str">
        <f>IF(E84="","",IF(②選手情報入力!J93="","",IF(I84=1,VLOOKUP(②選手情報入力!J93,種目情報!$A$4:$B$31,2,FALSE),VLOOKUP(②選手情報入力!J93,種目情報!$E$4:$F$34,2,FALSE))))</f>
        <v/>
      </c>
      <c r="P84" t="str">
        <f>IF(E84="","",IF(②選手情報入力!K93="","",②選手情報入力!K93))</f>
        <v/>
      </c>
      <c r="Q84" s="30" t="str">
        <f>IF(E84="","",IF(②選手情報入力!I93="","",1))</f>
        <v/>
      </c>
      <c r="R84" t="str">
        <f>IF(E84="","",IF(②選手情報入力!J93="","",IF(I84=1,VLOOKUP(②選手情報入力!J93,種目情報!$A$4:$C$35,3,FALSE),VLOOKUP(②選手情報入力!J93,種目情報!$E$4:$G$39,3,FALSE))))</f>
        <v/>
      </c>
      <c r="S84" t="str">
        <f>IF(E84="","",IF(②選手情報入力!M93="","",IF(I84=1,VLOOKUP(②選手情報入力!M93,種目情報!$A$4:$B$35,2,FALSE),VLOOKUP(②選手情報入力!M93,種目情報!$E$4:$F$39,2,FALSE))))</f>
        <v/>
      </c>
      <c r="T84" t="str">
        <f>IF(E84="","",IF(②選手情報入力!N93="","",②選手情報入力!N93))</f>
        <v/>
      </c>
      <c r="U84" s="30" t="str">
        <f>IF(E84="","",IF(②選手情報入力!L93="","",1))</f>
        <v/>
      </c>
      <c r="V84" t="str">
        <f>IF(E84="","",IF(②選手情報入力!M93="","",IF(I84=1,VLOOKUP(②選手情報入力!M93,種目情報!$A$4:$C$35,3,FALSE),VLOOKUP(②選手情報入力!M93,種目情報!$E$4:$G$39,3,FALSE))))</f>
        <v/>
      </c>
      <c r="W84" t="str">
        <f>IF(E84="","",IF(②選手情報入力!P93="","",IF(I84=1,VLOOKUP(②選手情報入力!P93,種目情報!$A$4:$B$35,2,FALSE),VLOOKUP(②選手情報入力!P93,種目情報!$E$4:$F$39,2,FALSE))))</f>
        <v/>
      </c>
      <c r="X84" t="str">
        <f>IF(E84="","",IF(②選手情報入力!Q93="","",②選手情報入力!Q93))</f>
        <v/>
      </c>
      <c r="Y84" s="30" t="str">
        <f>IF(E84="","",IF(②選手情報入力!O93="","",1))</f>
        <v/>
      </c>
      <c r="Z84" t="str">
        <f>IF(E84="","",IF(②選手情報入力!P93="","",IF(I84=1,VLOOKUP(②選手情報入力!P93,種目情報!$A$4:$C$35,3,FALSE),VLOOKUP(②選手情報入力!P93,種目情報!$E$4:$G$39,3,FALSE))))</f>
        <v/>
      </c>
      <c r="AA84" t="str">
        <f>IF(E84="","",IF(②選手情報入力!R93="","",IF(I84=1,種目情報!$J$4,種目情報!$J$6)))</f>
        <v/>
      </c>
      <c r="AB84" t="str">
        <f>IF(E84="","",IF(②選手情報入力!R93="","",IF(I84=1,IF(②選手情報入力!$S$6="","",②選手情報入力!$S$6),IF(②選手情報入力!$S$7="","",②選手情報入力!$S$7))))</f>
        <v/>
      </c>
      <c r="AC84" t="str">
        <f>IF(E84="","",IF(②選手情報入力!R93="","",IF(I84=1,IF(②選手情報入力!$R$6="",0,1),IF(②選手情報入力!$R$7="",0,1))))</f>
        <v/>
      </c>
      <c r="AD84" t="str">
        <f>IF(E84="","",IF(②選手情報入力!R93="","",2))</f>
        <v/>
      </c>
      <c r="AE84" t="str">
        <f>IF(E84="","",IF(②選手情報入力!T93="","",IF(I84=1,種目情報!$J$5,種目情報!$J$7)))</f>
        <v/>
      </c>
      <c r="AF84" t="str">
        <f>IF(E84="","",IF(②選手情報入力!T93="","",IF(I84=1,IF(②選手情報入力!$U$6="","",②選手情報入力!$U$6),IF(②選手情報入力!$U$7="","",②選手情報入力!$U$7))))</f>
        <v/>
      </c>
      <c r="AG84" t="str">
        <f>IF(E84="","",IF(②選手情報入力!T93="","",IF(I84=1,IF(②選手情報入力!$T$6="",0,1),IF(②選手情報入力!$T$7="",0,1))))</f>
        <v/>
      </c>
      <c r="AH84" t="str">
        <f>IF(E84="","",IF(②選手情報入力!T93="","",2))</f>
        <v/>
      </c>
    </row>
    <row r="85" spans="1:35">
      <c r="A85" t="str">
        <f>IF(E85="","",Sheet1!A84)</f>
        <v/>
      </c>
      <c r="B85" t="str">
        <f>IF(E85="","",①団体情報入力!$C$4)</f>
        <v/>
      </c>
      <c r="D85" t="str">
        <f>IF(②選手情報入力!B94="","",②選手情報入力!B94)</f>
        <v/>
      </c>
      <c r="E85" t="str">
        <f>IF(②選手情報入力!C94="","",②選手情報入力!C94)</f>
        <v/>
      </c>
      <c r="F85" t="str">
        <f>IF(E85="","",②選手情報入力!D94)</f>
        <v/>
      </c>
      <c r="G85" t="str">
        <f>IF(E85="","",ASC(②選手情報入力!E94))</f>
        <v/>
      </c>
      <c r="H85" t="str">
        <f t="shared" si="2"/>
        <v/>
      </c>
      <c r="I85" t="str">
        <f>IF(E85="","",IF(②選手情報入力!G94="男",1,2))</f>
        <v/>
      </c>
      <c r="J85" t="str">
        <f>IF(E85="","",IF(②選手情報入力!H94="","",②選手情報入力!H94))</f>
        <v/>
      </c>
      <c r="M85" t="str">
        <f t="shared" si="3"/>
        <v/>
      </c>
      <c r="O85" t="str">
        <f>IF(E85="","",IF(②選手情報入力!J94="","",IF(I85=1,VLOOKUP(②選手情報入力!J94,種目情報!$A$4:$B$31,2,FALSE),VLOOKUP(②選手情報入力!J94,種目情報!$E$4:$F$34,2,FALSE))))</f>
        <v/>
      </c>
      <c r="P85" t="str">
        <f>IF(E85="","",IF(②選手情報入力!K94="","",②選手情報入力!K94))</f>
        <v/>
      </c>
      <c r="Q85" s="30" t="str">
        <f>IF(E85="","",IF(②選手情報入力!I94="","",1))</f>
        <v/>
      </c>
      <c r="R85" t="str">
        <f>IF(E85="","",IF(②選手情報入力!J94="","",IF(I85=1,VLOOKUP(②選手情報入力!J94,種目情報!$A$4:$C$35,3,FALSE),VLOOKUP(②選手情報入力!J94,種目情報!$E$4:$G$39,3,FALSE))))</f>
        <v/>
      </c>
      <c r="S85" t="str">
        <f>IF(E85="","",IF(②選手情報入力!M94="","",IF(I85=1,VLOOKUP(②選手情報入力!M94,種目情報!$A$4:$B$35,2,FALSE),VLOOKUP(②選手情報入力!M94,種目情報!$E$4:$F$39,2,FALSE))))</f>
        <v/>
      </c>
      <c r="T85" t="str">
        <f>IF(E85="","",IF(②選手情報入力!N94="","",②選手情報入力!N94))</f>
        <v/>
      </c>
      <c r="U85" s="30" t="str">
        <f>IF(E85="","",IF(②選手情報入力!L94="","",1))</f>
        <v/>
      </c>
      <c r="V85" t="str">
        <f>IF(E85="","",IF(②選手情報入力!M94="","",IF(I85=1,VLOOKUP(②選手情報入力!M94,種目情報!$A$4:$C$35,3,FALSE),VLOOKUP(②選手情報入力!M94,種目情報!$E$4:$G$39,3,FALSE))))</f>
        <v/>
      </c>
      <c r="W85" t="str">
        <f>IF(E85="","",IF(②選手情報入力!P94="","",IF(I85=1,VLOOKUP(②選手情報入力!P94,種目情報!$A$4:$B$35,2,FALSE),VLOOKUP(②選手情報入力!P94,種目情報!$E$4:$F$39,2,FALSE))))</f>
        <v/>
      </c>
      <c r="X85" t="str">
        <f>IF(E85="","",IF(②選手情報入力!Q94="","",②選手情報入力!Q94))</f>
        <v/>
      </c>
      <c r="Y85" s="30" t="str">
        <f>IF(E85="","",IF(②選手情報入力!O94="","",1))</f>
        <v/>
      </c>
      <c r="Z85" t="str">
        <f>IF(E85="","",IF(②選手情報入力!P94="","",IF(I85=1,VLOOKUP(②選手情報入力!P94,種目情報!$A$4:$C$35,3,FALSE),VLOOKUP(②選手情報入力!P94,種目情報!$E$4:$G$39,3,FALSE))))</f>
        <v/>
      </c>
      <c r="AA85" t="str">
        <f>IF(E85="","",IF(②選手情報入力!R94="","",IF(I85=1,種目情報!$J$4,種目情報!$J$6)))</f>
        <v/>
      </c>
      <c r="AB85" t="str">
        <f>IF(E85="","",IF(②選手情報入力!R94="","",IF(I85=1,IF(②選手情報入力!$S$6="","",②選手情報入力!$S$6),IF(②選手情報入力!$S$7="","",②選手情報入力!$S$7))))</f>
        <v/>
      </c>
      <c r="AC85" t="str">
        <f>IF(E85="","",IF(②選手情報入力!R94="","",IF(I85=1,IF(②選手情報入力!$R$6="",0,1),IF(②選手情報入力!$R$7="",0,1))))</f>
        <v/>
      </c>
      <c r="AD85" t="str">
        <f>IF(E85="","",IF(②選手情報入力!R94="","",2))</f>
        <v/>
      </c>
      <c r="AE85" t="str">
        <f>IF(E85="","",IF(②選手情報入力!T94="","",IF(I85=1,種目情報!$J$5,種目情報!$J$7)))</f>
        <v/>
      </c>
      <c r="AF85" t="str">
        <f>IF(E85="","",IF(②選手情報入力!T94="","",IF(I85=1,IF(②選手情報入力!$U$6="","",②選手情報入力!$U$6),IF(②選手情報入力!$U$7="","",②選手情報入力!$U$7))))</f>
        <v/>
      </c>
      <c r="AG85" t="str">
        <f>IF(E85="","",IF(②選手情報入力!T94="","",IF(I85=1,IF(②選手情報入力!$T$6="",0,1),IF(②選手情報入力!$T$7="",0,1))))</f>
        <v/>
      </c>
      <c r="AH85" t="str">
        <f>IF(E85="","",IF(②選手情報入力!T94="","",2))</f>
        <v/>
      </c>
    </row>
    <row r="86" spans="1:35">
      <c r="A86" t="str">
        <f>IF(E86="","",Sheet1!A85)</f>
        <v/>
      </c>
      <c r="B86" t="str">
        <f>IF(E86="","",①団体情報入力!$C$4)</f>
        <v/>
      </c>
      <c r="D86" t="str">
        <f>IF(②選手情報入力!B95="","",②選手情報入力!B95)</f>
        <v/>
      </c>
      <c r="E86" t="str">
        <f>IF(②選手情報入力!C95="","",②選手情報入力!C95)</f>
        <v/>
      </c>
      <c r="F86" t="str">
        <f>IF(E86="","",②選手情報入力!D95)</f>
        <v/>
      </c>
      <c r="G86" t="str">
        <f>IF(E86="","",ASC(②選手情報入力!E95))</f>
        <v/>
      </c>
      <c r="H86" t="str">
        <f t="shared" si="2"/>
        <v/>
      </c>
      <c r="I86" t="str">
        <f>IF(E86="","",IF(②選手情報入力!G95="男",1,2))</f>
        <v/>
      </c>
      <c r="J86" t="str">
        <f>IF(E86="","",IF(②選手情報入力!H95="","",②選手情報入力!H95))</f>
        <v/>
      </c>
      <c r="M86" t="str">
        <f t="shared" si="3"/>
        <v/>
      </c>
      <c r="O86" t="str">
        <f>IF(E86="","",IF(②選手情報入力!J95="","",IF(I86=1,VLOOKUP(②選手情報入力!J95,種目情報!$A$4:$B$31,2,FALSE),VLOOKUP(②選手情報入力!J95,種目情報!$E$4:$F$34,2,FALSE))))</f>
        <v/>
      </c>
      <c r="P86" t="str">
        <f>IF(E86="","",IF(②選手情報入力!K95="","",②選手情報入力!K95))</f>
        <v/>
      </c>
      <c r="Q86" s="30" t="str">
        <f>IF(E86="","",IF(②選手情報入力!I95="","",1))</f>
        <v/>
      </c>
      <c r="R86" t="str">
        <f>IF(E86="","",IF(②選手情報入力!J95="","",IF(I86=1,VLOOKUP(②選手情報入力!J95,種目情報!$A$4:$C$35,3,FALSE),VLOOKUP(②選手情報入力!J95,種目情報!$E$4:$G$39,3,FALSE))))</f>
        <v/>
      </c>
      <c r="S86" t="str">
        <f>IF(E86="","",IF(②選手情報入力!M95="","",IF(I86=1,VLOOKUP(②選手情報入力!M95,種目情報!$A$4:$B$35,2,FALSE),VLOOKUP(②選手情報入力!M95,種目情報!$E$4:$F$39,2,FALSE))))</f>
        <v/>
      </c>
      <c r="T86" t="str">
        <f>IF(E86="","",IF(②選手情報入力!N95="","",②選手情報入力!N95))</f>
        <v/>
      </c>
      <c r="U86" s="30" t="str">
        <f>IF(E86="","",IF(②選手情報入力!L95="","",1))</f>
        <v/>
      </c>
      <c r="V86" t="str">
        <f>IF(E86="","",IF(②選手情報入力!M95="","",IF(I86=1,VLOOKUP(②選手情報入力!M95,種目情報!$A$4:$C$35,3,FALSE),VLOOKUP(②選手情報入力!M95,種目情報!$E$4:$G$39,3,FALSE))))</f>
        <v/>
      </c>
      <c r="W86" t="str">
        <f>IF(E86="","",IF(②選手情報入力!P95="","",IF(I86=1,VLOOKUP(②選手情報入力!P95,種目情報!$A$4:$B$35,2,FALSE),VLOOKUP(②選手情報入力!P95,種目情報!$E$4:$F$39,2,FALSE))))</f>
        <v/>
      </c>
      <c r="X86" t="str">
        <f>IF(E86="","",IF(②選手情報入力!Q95="","",②選手情報入力!Q95))</f>
        <v/>
      </c>
      <c r="Y86" s="30" t="str">
        <f>IF(E86="","",IF(②選手情報入力!O95="","",1))</f>
        <v/>
      </c>
      <c r="Z86" t="str">
        <f>IF(E86="","",IF(②選手情報入力!P95="","",IF(I86=1,VLOOKUP(②選手情報入力!P95,種目情報!$A$4:$C$35,3,FALSE),VLOOKUP(②選手情報入力!P95,種目情報!$E$4:$G$39,3,FALSE))))</f>
        <v/>
      </c>
      <c r="AA86" t="str">
        <f>IF(E86="","",IF(②選手情報入力!R95="","",IF(I86=1,種目情報!$J$4,種目情報!$J$6)))</f>
        <v/>
      </c>
      <c r="AB86" t="str">
        <f>IF(E86="","",IF(②選手情報入力!R95="","",IF(I86=1,IF(②選手情報入力!$S$6="","",②選手情報入力!$S$6),IF(②選手情報入力!$S$7="","",②選手情報入力!$S$7))))</f>
        <v/>
      </c>
      <c r="AC86" t="str">
        <f>IF(E86="","",IF(②選手情報入力!R95="","",IF(I86=1,IF(②選手情報入力!$R$6="",0,1),IF(②選手情報入力!$R$7="",0,1))))</f>
        <v/>
      </c>
      <c r="AD86" t="str">
        <f>IF(E86="","",IF(②選手情報入力!R95="","",2))</f>
        <v/>
      </c>
      <c r="AE86" t="str">
        <f>IF(E86="","",IF(②選手情報入力!T95="","",IF(I86=1,種目情報!$J$5,種目情報!$J$7)))</f>
        <v/>
      </c>
      <c r="AF86" t="str">
        <f>IF(E86="","",IF(②選手情報入力!T95="","",IF(I86=1,IF(②選手情報入力!$U$6="","",②選手情報入力!$U$6),IF(②選手情報入力!$U$7="","",②選手情報入力!$U$7))))</f>
        <v/>
      </c>
      <c r="AG86" t="str">
        <f>IF(E86="","",IF(②選手情報入力!T95="","",IF(I86=1,IF(②選手情報入力!$T$6="",0,1),IF(②選手情報入力!$T$7="",0,1))))</f>
        <v/>
      </c>
      <c r="AH86" t="str">
        <f>IF(E86="","",IF(②選手情報入力!T95="","",2))</f>
        <v/>
      </c>
    </row>
    <row r="87" spans="1:35">
      <c r="A87" t="str">
        <f>IF(E87="","",Sheet1!A86)</f>
        <v/>
      </c>
      <c r="B87" t="str">
        <f>IF(E87="","",①団体情報入力!$C$4)</f>
        <v/>
      </c>
      <c r="D87" t="str">
        <f>IF(②選手情報入力!B96="","",②選手情報入力!B96)</f>
        <v/>
      </c>
      <c r="E87" t="str">
        <f>IF(②選手情報入力!C96="","",②選手情報入力!C96)</f>
        <v/>
      </c>
      <c r="F87" t="str">
        <f>IF(E87="","",②選手情報入力!D96)</f>
        <v/>
      </c>
      <c r="G87" t="str">
        <f>IF(E87="","",ASC(②選手情報入力!E96))</f>
        <v/>
      </c>
      <c r="H87" t="str">
        <f t="shared" si="2"/>
        <v/>
      </c>
      <c r="I87" t="str">
        <f>IF(E87="","",IF(②選手情報入力!G96="男",1,2))</f>
        <v/>
      </c>
      <c r="J87" t="str">
        <f>IF(E87="","",IF(②選手情報入力!H96="","",②選手情報入力!H96))</f>
        <v/>
      </c>
      <c r="M87" t="str">
        <f t="shared" si="3"/>
        <v/>
      </c>
      <c r="O87" t="str">
        <f>IF(E87="","",IF(②選手情報入力!J96="","",IF(I87=1,VLOOKUP(②選手情報入力!J96,種目情報!$A$4:$B$31,2,FALSE),VLOOKUP(②選手情報入力!J96,種目情報!$E$4:$F$34,2,FALSE))))</f>
        <v/>
      </c>
      <c r="P87" t="str">
        <f>IF(E87="","",IF(②選手情報入力!K96="","",②選手情報入力!K96))</f>
        <v/>
      </c>
      <c r="Q87" s="30" t="str">
        <f>IF(E87="","",IF(②選手情報入力!I96="","",1))</f>
        <v/>
      </c>
      <c r="R87" t="str">
        <f>IF(E87="","",IF(②選手情報入力!J96="","",IF(I87=1,VLOOKUP(②選手情報入力!J96,種目情報!$A$4:$C$35,3,FALSE),VLOOKUP(②選手情報入力!J96,種目情報!$E$4:$G$39,3,FALSE))))</f>
        <v/>
      </c>
      <c r="S87" t="str">
        <f>IF(E87="","",IF(②選手情報入力!M96="","",IF(I87=1,VLOOKUP(②選手情報入力!M96,種目情報!$A$4:$B$35,2,FALSE),VLOOKUP(②選手情報入力!M96,種目情報!$E$4:$F$39,2,FALSE))))</f>
        <v/>
      </c>
      <c r="T87" t="str">
        <f>IF(E87="","",IF(②選手情報入力!N96="","",②選手情報入力!N96))</f>
        <v/>
      </c>
      <c r="U87" s="30" t="str">
        <f>IF(E87="","",IF(②選手情報入力!L96="","",1))</f>
        <v/>
      </c>
      <c r="V87" t="str">
        <f>IF(E87="","",IF(②選手情報入力!M96="","",IF(I87=1,VLOOKUP(②選手情報入力!M96,種目情報!$A$4:$C$35,3,FALSE),VLOOKUP(②選手情報入力!M96,種目情報!$E$4:$G$39,3,FALSE))))</f>
        <v/>
      </c>
      <c r="W87" t="str">
        <f>IF(E87="","",IF(②選手情報入力!P96="","",IF(I87=1,VLOOKUP(②選手情報入力!P96,種目情報!$A$4:$B$35,2,FALSE),VLOOKUP(②選手情報入力!P96,種目情報!$E$4:$F$39,2,FALSE))))</f>
        <v/>
      </c>
      <c r="X87" t="str">
        <f>IF(E87="","",IF(②選手情報入力!Q96="","",②選手情報入力!Q96))</f>
        <v/>
      </c>
      <c r="Y87" s="30" t="str">
        <f>IF(E87="","",IF(②選手情報入力!O96="","",1))</f>
        <v/>
      </c>
      <c r="Z87" t="str">
        <f>IF(E87="","",IF(②選手情報入力!P96="","",IF(I87=1,VLOOKUP(②選手情報入力!P96,種目情報!$A$4:$C$35,3,FALSE),VLOOKUP(②選手情報入力!P96,種目情報!$E$4:$G$39,3,FALSE))))</f>
        <v/>
      </c>
      <c r="AA87" t="str">
        <f>IF(E87="","",IF(②選手情報入力!R96="","",IF(I87=1,種目情報!$J$4,種目情報!$J$6)))</f>
        <v/>
      </c>
      <c r="AB87" t="str">
        <f>IF(E87="","",IF(②選手情報入力!R96="","",IF(I87=1,IF(②選手情報入力!$S$6="","",②選手情報入力!$S$6),IF(②選手情報入力!$S$7="","",②選手情報入力!$S$7))))</f>
        <v/>
      </c>
      <c r="AC87" t="str">
        <f>IF(E87="","",IF(②選手情報入力!R96="","",IF(I87=1,IF(②選手情報入力!$R$6="",0,1),IF(②選手情報入力!$R$7="",0,1))))</f>
        <v/>
      </c>
      <c r="AD87" t="str">
        <f>IF(E87="","",IF(②選手情報入力!R96="","",2))</f>
        <v/>
      </c>
      <c r="AE87" t="str">
        <f>IF(E87="","",IF(②選手情報入力!T96="","",IF(I87=1,種目情報!$J$5,種目情報!$J$7)))</f>
        <v/>
      </c>
      <c r="AF87" t="str">
        <f>IF(E87="","",IF(②選手情報入力!T96="","",IF(I87=1,IF(②選手情報入力!$U$6="","",②選手情報入力!$U$6),IF(②選手情報入力!$U$7="","",②選手情報入力!$U$7))))</f>
        <v/>
      </c>
      <c r="AG87" t="str">
        <f>IF(E87="","",IF(②選手情報入力!T96="","",IF(I87=1,IF(②選手情報入力!$T$6="",0,1),IF(②選手情報入力!$T$7="",0,1))))</f>
        <v/>
      </c>
      <c r="AH87" t="str">
        <f>IF(E87="","",IF(②選手情報入力!T96="","",2))</f>
        <v/>
      </c>
    </row>
    <row r="88" spans="1:35">
      <c r="A88" t="str">
        <f>IF(E88="","",Sheet1!A87)</f>
        <v/>
      </c>
      <c r="B88" t="str">
        <f>IF(E88="","",①団体情報入力!$C$4)</f>
        <v/>
      </c>
      <c r="D88" t="str">
        <f>IF(②選手情報入力!B97="","",②選手情報入力!B97)</f>
        <v/>
      </c>
      <c r="E88" t="str">
        <f>IF(②選手情報入力!C97="","",②選手情報入力!C97)</f>
        <v/>
      </c>
      <c r="F88" t="str">
        <f>IF(E88="","",②選手情報入力!D97)</f>
        <v/>
      </c>
      <c r="G88" t="str">
        <f>IF(E88="","",ASC(②選手情報入力!E97))</f>
        <v/>
      </c>
      <c r="H88" t="str">
        <f t="shared" si="2"/>
        <v/>
      </c>
      <c r="I88" t="str">
        <f>IF(E88="","",IF(②選手情報入力!G97="男",1,2))</f>
        <v/>
      </c>
      <c r="J88" t="str">
        <f>IF(E88="","",IF(②選手情報入力!H97="","",②選手情報入力!H97))</f>
        <v/>
      </c>
      <c r="M88" t="str">
        <f t="shared" si="3"/>
        <v/>
      </c>
      <c r="O88" t="str">
        <f>IF(E88="","",IF(②選手情報入力!J97="","",IF(I88=1,VLOOKUP(②選手情報入力!J97,種目情報!$A$4:$B$31,2,FALSE),VLOOKUP(②選手情報入力!J97,種目情報!$E$4:$F$34,2,FALSE))))</f>
        <v/>
      </c>
      <c r="P88" t="str">
        <f>IF(E88="","",IF(②選手情報入力!K97="","",②選手情報入力!K97))</f>
        <v/>
      </c>
      <c r="Q88" s="30" t="str">
        <f>IF(E88="","",IF(②選手情報入力!I97="","",1))</f>
        <v/>
      </c>
      <c r="R88" t="str">
        <f>IF(E88="","",IF(②選手情報入力!J97="","",IF(I88=1,VLOOKUP(②選手情報入力!J97,種目情報!$A$4:$C$35,3,FALSE),VLOOKUP(②選手情報入力!J97,種目情報!$E$4:$G$39,3,FALSE))))</f>
        <v/>
      </c>
      <c r="S88" t="str">
        <f>IF(E88="","",IF(②選手情報入力!M97="","",IF(I88=1,VLOOKUP(②選手情報入力!M97,種目情報!$A$4:$B$35,2,FALSE),VLOOKUP(②選手情報入力!M97,種目情報!$E$4:$F$39,2,FALSE))))</f>
        <v/>
      </c>
      <c r="T88" t="str">
        <f>IF(E88="","",IF(②選手情報入力!N97="","",②選手情報入力!N97))</f>
        <v/>
      </c>
      <c r="U88" s="30" t="str">
        <f>IF(E88="","",IF(②選手情報入力!L97="","",1))</f>
        <v/>
      </c>
      <c r="V88" t="str">
        <f>IF(E88="","",IF(②選手情報入力!M97="","",IF(I88=1,VLOOKUP(②選手情報入力!M97,種目情報!$A$4:$C$35,3,FALSE),VLOOKUP(②選手情報入力!M97,種目情報!$E$4:$G$39,3,FALSE))))</f>
        <v/>
      </c>
      <c r="W88" t="str">
        <f>IF(E88="","",IF(②選手情報入力!P97="","",IF(I88=1,VLOOKUP(②選手情報入力!P97,種目情報!$A$4:$B$35,2,FALSE),VLOOKUP(②選手情報入力!P97,種目情報!$E$4:$F$39,2,FALSE))))</f>
        <v/>
      </c>
      <c r="X88" t="str">
        <f>IF(E88="","",IF(②選手情報入力!Q97="","",②選手情報入力!Q97))</f>
        <v/>
      </c>
      <c r="Y88" s="30" t="str">
        <f>IF(E88="","",IF(②選手情報入力!O97="","",1))</f>
        <v/>
      </c>
      <c r="Z88" t="str">
        <f>IF(E88="","",IF(②選手情報入力!P97="","",IF(I88=1,VLOOKUP(②選手情報入力!P97,種目情報!$A$4:$C$35,3,FALSE),VLOOKUP(②選手情報入力!P97,種目情報!$E$4:$G$39,3,FALSE))))</f>
        <v/>
      </c>
      <c r="AA88" t="str">
        <f>IF(E88="","",IF(②選手情報入力!R97="","",IF(I88=1,種目情報!$J$4,種目情報!$J$6)))</f>
        <v/>
      </c>
      <c r="AB88" t="str">
        <f>IF(E88="","",IF(②選手情報入力!R97="","",IF(I88=1,IF(②選手情報入力!$S$6="","",②選手情報入力!$S$6),IF(②選手情報入力!$S$7="","",②選手情報入力!$S$7))))</f>
        <v/>
      </c>
      <c r="AC88" t="str">
        <f>IF(E88="","",IF(②選手情報入力!R97="","",IF(I88=1,IF(②選手情報入力!$R$6="",0,1),IF(②選手情報入力!$R$7="",0,1))))</f>
        <v/>
      </c>
      <c r="AD88" t="str">
        <f>IF(E88="","",IF(②選手情報入力!R97="","",2))</f>
        <v/>
      </c>
      <c r="AE88" t="str">
        <f>IF(E88="","",IF(②選手情報入力!T97="","",IF(I88=1,種目情報!$J$5,種目情報!$J$7)))</f>
        <v/>
      </c>
      <c r="AF88" t="str">
        <f>IF(E88="","",IF(②選手情報入力!T97="","",IF(I88=1,IF(②選手情報入力!$U$6="","",②選手情報入力!$U$6),IF(②選手情報入力!$U$7="","",②選手情報入力!$U$7))))</f>
        <v/>
      </c>
      <c r="AG88" t="str">
        <f>IF(E88="","",IF(②選手情報入力!T97="","",IF(I88=1,IF(②選手情報入力!$T$6="",0,1),IF(②選手情報入力!$T$7="",0,1))))</f>
        <v/>
      </c>
      <c r="AH88" t="str">
        <f>IF(E88="","",IF(②選手情報入力!T97="","",2))</f>
        <v/>
      </c>
    </row>
    <row r="89" spans="1:35">
      <c r="A89" t="str">
        <f>IF(E89="","",Sheet1!A88)</f>
        <v/>
      </c>
      <c r="B89" t="str">
        <f>IF(E89="","",①団体情報入力!$C$4)</f>
        <v/>
      </c>
      <c r="D89" t="str">
        <f>IF(②選手情報入力!B98="","",②選手情報入力!B98)</f>
        <v/>
      </c>
      <c r="E89" t="str">
        <f>IF(②選手情報入力!C98="","",②選手情報入力!C98)</f>
        <v/>
      </c>
      <c r="F89" t="str">
        <f>IF(E89="","",②選手情報入力!D98)</f>
        <v/>
      </c>
      <c r="G89" t="str">
        <f>IF(E89="","",ASC(②選手情報入力!E98))</f>
        <v/>
      </c>
      <c r="H89" t="str">
        <f t="shared" si="2"/>
        <v/>
      </c>
      <c r="I89" t="str">
        <f>IF(E89="","",IF(②選手情報入力!G98="男",1,2))</f>
        <v/>
      </c>
      <c r="J89" t="str">
        <f>IF(E89="","",IF(②選手情報入力!H98="","",②選手情報入力!H98))</f>
        <v/>
      </c>
      <c r="M89" t="str">
        <f t="shared" si="3"/>
        <v/>
      </c>
      <c r="O89" t="str">
        <f>IF(E89="","",IF(②選手情報入力!J98="","",IF(I89=1,VLOOKUP(②選手情報入力!J98,種目情報!$A$4:$B$31,2,FALSE),VLOOKUP(②選手情報入力!J98,種目情報!$E$4:$F$34,2,FALSE))))</f>
        <v/>
      </c>
      <c r="P89" t="str">
        <f>IF(E89="","",IF(②選手情報入力!K98="","",②選手情報入力!K98))</f>
        <v/>
      </c>
      <c r="Q89" s="30" t="str">
        <f>IF(E89="","",IF(②選手情報入力!I98="","",1))</f>
        <v/>
      </c>
      <c r="R89" t="str">
        <f>IF(E89="","",IF(②選手情報入力!J98="","",IF(I89=1,VLOOKUP(②選手情報入力!J98,種目情報!$A$4:$C$35,3,FALSE),VLOOKUP(②選手情報入力!J98,種目情報!$E$4:$G$39,3,FALSE))))</f>
        <v/>
      </c>
      <c r="S89" t="str">
        <f>IF(E89="","",IF(②選手情報入力!M98="","",IF(I89=1,VLOOKUP(②選手情報入力!M98,種目情報!$A$4:$B$35,2,FALSE),VLOOKUP(②選手情報入力!M98,種目情報!$E$4:$F$39,2,FALSE))))</f>
        <v/>
      </c>
      <c r="T89" t="str">
        <f>IF(E89="","",IF(②選手情報入力!N98="","",②選手情報入力!N98))</f>
        <v/>
      </c>
      <c r="U89" s="30" t="str">
        <f>IF(E89="","",IF(②選手情報入力!L98="","",1))</f>
        <v/>
      </c>
      <c r="V89" t="str">
        <f>IF(E89="","",IF(②選手情報入力!M98="","",IF(I89=1,VLOOKUP(②選手情報入力!M98,種目情報!$A$4:$C$35,3,FALSE),VLOOKUP(②選手情報入力!M98,種目情報!$E$4:$G$39,3,FALSE))))</f>
        <v/>
      </c>
      <c r="W89" t="str">
        <f>IF(E89="","",IF(②選手情報入力!P98="","",IF(I89=1,VLOOKUP(②選手情報入力!P98,種目情報!$A$4:$B$35,2,FALSE),VLOOKUP(②選手情報入力!P98,種目情報!$E$4:$F$39,2,FALSE))))</f>
        <v/>
      </c>
      <c r="X89" t="str">
        <f>IF(E89="","",IF(②選手情報入力!Q98="","",②選手情報入力!Q98))</f>
        <v/>
      </c>
      <c r="Y89" s="30" t="str">
        <f>IF(E89="","",IF(②選手情報入力!O98="","",1))</f>
        <v/>
      </c>
      <c r="Z89" t="str">
        <f>IF(E89="","",IF(②選手情報入力!P98="","",IF(I89=1,VLOOKUP(②選手情報入力!P98,種目情報!$A$4:$C$35,3,FALSE),VLOOKUP(②選手情報入力!P98,種目情報!$E$4:$G$39,3,FALSE))))</f>
        <v/>
      </c>
      <c r="AA89" t="str">
        <f>IF(E89="","",IF(②選手情報入力!R98="","",IF(I89=1,種目情報!$J$4,種目情報!$J$6)))</f>
        <v/>
      </c>
      <c r="AB89" t="str">
        <f>IF(E89="","",IF(②選手情報入力!R98="","",IF(I89=1,IF(②選手情報入力!$S$6="","",②選手情報入力!$S$6),IF(②選手情報入力!$S$7="","",②選手情報入力!$S$7))))</f>
        <v/>
      </c>
      <c r="AC89" t="str">
        <f>IF(E89="","",IF(②選手情報入力!R98="","",IF(I89=1,IF(②選手情報入力!$R$6="",0,1),IF(②選手情報入力!$R$7="",0,1))))</f>
        <v/>
      </c>
      <c r="AD89" t="str">
        <f>IF(E89="","",IF(②選手情報入力!R98="","",2))</f>
        <v/>
      </c>
      <c r="AE89" t="str">
        <f>IF(E89="","",IF(②選手情報入力!T98="","",IF(I89=1,種目情報!$J$5,種目情報!$J$7)))</f>
        <v/>
      </c>
      <c r="AF89" t="str">
        <f>IF(E89="","",IF(②選手情報入力!T98="","",IF(I89=1,IF(②選手情報入力!$U$6="","",②選手情報入力!$U$6),IF(②選手情報入力!$U$7="","",②選手情報入力!$U$7))))</f>
        <v/>
      </c>
      <c r="AG89" t="str">
        <f>IF(E89="","",IF(②選手情報入力!T98="","",IF(I89=1,IF(②選手情報入力!$T$6="",0,1),IF(②選手情報入力!$T$7="",0,1))))</f>
        <v/>
      </c>
      <c r="AH89" t="str">
        <f>IF(E89="","",IF(②選手情報入力!T98="","",2))</f>
        <v/>
      </c>
    </row>
    <row r="90" spans="1:35">
      <c r="A90" t="str">
        <f>IF(E90="","",Sheet1!A89)</f>
        <v/>
      </c>
      <c r="B90" t="str">
        <f>IF(E90="","",①団体情報入力!$C$4)</f>
        <v/>
      </c>
      <c r="D90" t="str">
        <f>IF(②選手情報入力!B99="","",②選手情報入力!B99)</f>
        <v/>
      </c>
      <c r="E90" t="str">
        <f>IF(②選手情報入力!C99="","",②選手情報入力!C99)</f>
        <v/>
      </c>
      <c r="F90" t="str">
        <f>IF(E90="","",②選手情報入力!D99)</f>
        <v/>
      </c>
      <c r="G90" t="str">
        <f>IF(E90="","",ASC(②選手情報入力!E99))</f>
        <v/>
      </c>
      <c r="H90" t="str">
        <f t="shared" si="2"/>
        <v/>
      </c>
      <c r="I90" t="str">
        <f>IF(E90="","",IF(②選手情報入力!G99="男",1,2))</f>
        <v/>
      </c>
      <c r="J90" t="str">
        <f>IF(E90="","",IF(②選手情報入力!H99="","",②選手情報入力!H99))</f>
        <v/>
      </c>
      <c r="M90" t="str">
        <f t="shared" si="3"/>
        <v/>
      </c>
      <c r="O90" t="str">
        <f>IF(E90="","",IF(②選手情報入力!J99="","",IF(I90=1,VLOOKUP(②選手情報入力!J99,種目情報!$A$4:$B$31,2,FALSE),VLOOKUP(②選手情報入力!J99,種目情報!$E$4:$F$34,2,FALSE))))</f>
        <v/>
      </c>
      <c r="P90" t="str">
        <f>IF(E90="","",IF(②選手情報入力!K99="","",②選手情報入力!K99))</f>
        <v/>
      </c>
      <c r="Q90" s="30" t="str">
        <f>IF(E90="","",IF(②選手情報入力!I99="","",1))</f>
        <v/>
      </c>
      <c r="R90" t="str">
        <f>IF(E90="","",IF(②選手情報入力!J99="","",IF(I90=1,VLOOKUP(②選手情報入力!J99,種目情報!$A$4:$C$35,3,FALSE),VLOOKUP(②選手情報入力!J99,種目情報!$E$4:$G$39,3,FALSE))))</f>
        <v/>
      </c>
      <c r="S90" t="str">
        <f>IF(E90="","",IF(②選手情報入力!M99="","",IF(I90=1,VLOOKUP(②選手情報入力!M99,種目情報!$A$4:$B$35,2,FALSE),VLOOKUP(②選手情報入力!M99,種目情報!$E$4:$F$39,2,FALSE))))</f>
        <v/>
      </c>
      <c r="T90" t="str">
        <f>IF(E90="","",IF(②選手情報入力!N99="","",②選手情報入力!N99))</f>
        <v/>
      </c>
      <c r="U90" s="30" t="str">
        <f>IF(E90="","",IF(②選手情報入力!L99="","",1))</f>
        <v/>
      </c>
      <c r="V90" t="str">
        <f>IF(E90="","",IF(②選手情報入力!M99="","",IF(I90=1,VLOOKUP(②選手情報入力!M99,種目情報!$A$4:$C$35,3,FALSE),VLOOKUP(②選手情報入力!M99,種目情報!$E$4:$G$39,3,FALSE))))</f>
        <v/>
      </c>
      <c r="W90" t="str">
        <f>IF(E90="","",IF(②選手情報入力!P99="","",IF(I90=1,VLOOKUP(②選手情報入力!P99,種目情報!$A$4:$B$35,2,FALSE),VLOOKUP(②選手情報入力!P99,種目情報!$E$4:$F$39,2,FALSE))))</f>
        <v/>
      </c>
      <c r="X90" t="str">
        <f>IF(E90="","",IF(②選手情報入力!Q99="","",②選手情報入力!Q99))</f>
        <v/>
      </c>
      <c r="Y90" s="30" t="str">
        <f>IF(E90="","",IF(②選手情報入力!O99="","",1))</f>
        <v/>
      </c>
      <c r="Z90" t="str">
        <f>IF(E90="","",IF(②選手情報入力!P99="","",IF(I90=1,VLOOKUP(②選手情報入力!P99,種目情報!$A$4:$C$35,3,FALSE),VLOOKUP(②選手情報入力!P99,種目情報!$E$4:$G$39,3,FALSE))))</f>
        <v/>
      </c>
      <c r="AA90" t="str">
        <f>IF(E90="","",IF(②選手情報入力!R99="","",IF(I90=1,種目情報!$J$4,種目情報!$J$6)))</f>
        <v/>
      </c>
      <c r="AB90" t="str">
        <f>IF(E90="","",IF(②選手情報入力!R99="","",IF(I90=1,IF(②選手情報入力!$S$6="","",②選手情報入力!$S$6),IF(②選手情報入力!$S$7="","",②選手情報入力!$S$7))))</f>
        <v/>
      </c>
      <c r="AC90" t="str">
        <f>IF(E90="","",IF(②選手情報入力!R99="","",IF(I90=1,IF(②選手情報入力!$R$6="",0,1),IF(②選手情報入力!$R$7="",0,1))))</f>
        <v/>
      </c>
      <c r="AD90" t="str">
        <f>IF(E90="","",IF(②選手情報入力!R99="","",2))</f>
        <v/>
      </c>
      <c r="AE90" t="str">
        <f>IF(E90="","",IF(②選手情報入力!T99="","",IF(I90=1,種目情報!$J$5,種目情報!$J$7)))</f>
        <v/>
      </c>
      <c r="AF90" t="str">
        <f>IF(E90="","",IF(②選手情報入力!T99="","",IF(I90=1,IF(②選手情報入力!$U$6="","",②選手情報入力!$U$6),IF(②選手情報入力!$U$7="","",②選手情報入力!$U$7))))</f>
        <v/>
      </c>
      <c r="AG90" t="str">
        <f>IF(E90="","",IF(②選手情報入力!T99="","",IF(I90=1,IF(②選手情報入力!$T$6="",0,1),IF(②選手情報入力!$T$7="",0,1))))</f>
        <v/>
      </c>
      <c r="AH90" t="str">
        <f>IF(E90="","",IF(②選手情報入力!T99="","",2))</f>
        <v/>
      </c>
    </row>
    <row r="91" spans="1:35">
      <c r="A91" t="str">
        <f>IF(E91="","",Sheet1!A90)</f>
        <v/>
      </c>
      <c r="B91" t="str">
        <f>IF(E91="","",①団体情報入力!$C$4)</f>
        <v/>
      </c>
      <c r="D91" t="str">
        <f>IF(②選手情報入力!B100="","",②選手情報入力!B100)</f>
        <v/>
      </c>
      <c r="E91" t="str">
        <f>IF(②選手情報入力!C100="","",②選手情報入力!C100)</f>
        <v/>
      </c>
      <c r="F91" t="str">
        <f>IF(E91="","",②選手情報入力!D100)</f>
        <v/>
      </c>
      <c r="G91" t="str">
        <f>IF(E91="","",ASC(②選手情報入力!E100))</f>
        <v/>
      </c>
      <c r="H91" t="str">
        <f t="shared" si="2"/>
        <v/>
      </c>
      <c r="I91" t="str">
        <f>IF(E91="","",IF(②選手情報入力!G100="男",1,2))</f>
        <v/>
      </c>
      <c r="J91" t="str">
        <f>IF(E91="","",IF(②選手情報入力!H100="","",②選手情報入力!H100))</f>
        <v/>
      </c>
      <c r="M91" t="str">
        <f t="shared" si="3"/>
        <v/>
      </c>
      <c r="O91" t="str">
        <f>IF(E91="","",IF(②選手情報入力!J100="","",IF(I91=1,VLOOKUP(②選手情報入力!J100,種目情報!$A$4:$B$31,2,FALSE),VLOOKUP(②選手情報入力!J100,種目情報!$E$4:$F$34,2,FALSE))))</f>
        <v/>
      </c>
      <c r="P91" t="str">
        <f>IF(E91="","",IF(②選手情報入力!K100="","",②選手情報入力!K100))</f>
        <v/>
      </c>
      <c r="Q91" s="30" t="str">
        <f>IF(E91="","",IF(②選手情報入力!I100="","",1))</f>
        <v/>
      </c>
      <c r="R91" t="str">
        <f>IF(E91="","",IF(②選手情報入力!J100="","",IF(I91=1,VLOOKUP(②選手情報入力!J100,種目情報!$A$4:$C$35,3,FALSE),VLOOKUP(②選手情報入力!J100,種目情報!$E$4:$G$39,3,FALSE))))</f>
        <v/>
      </c>
      <c r="S91" t="str">
        <f>IF(E91="","",IF(②選手情報入力!M100="","",IF(I91=1,VLOOKUP(②選手情報入力!M100,種目情報!$A$4:$B$35,2,FALSE),VLOOKUP(②選手情報入力!M100,種目情報!$E$4:$F$39,2,FALSE))))</f>
        <v/>
      </c>
      <c r="T91" t="str">
        <f>IF(E91="","",IF(②選手情報入力!N100="","",②選手情報入力!N100))</f>
        <v/>
      </c>
      <c r="U91" s="30" t="str">
        <f>IF(E91="","",IF(②選手情報入力!L100="","",1))</f>
        <v/>
      </c>
      <c r="V91" t="str">
        <f>IF(E91="","",IF(②選手情報入力!M100="","",IF(I91=1,VLOOKUP(②選手情報入力!M100,種目情報!$A$4:$C$35,3,FALSE),VLOOKUP(②選手情報入力!M100,種目情報!$E$4:$G$39,3,FALSE))))</f>
        <v/>
      </c>
      <c r="W91" t="str">
        <f>IF(E91="","",IF(②選手情報入力!P100="","",IF(I91=1,VLOOKUP(②選手情報入力!P100,種目情報!$A$4:$B$35,2,FALSE),VLOOKUP(②選手情報入力!P100,種目情報!$E$4:$F$39,2,FALSE))))</f>
        <v/>
      </c>
      <c r="X91" t="str">
        <f>IF(E91="","",IF(②選手情報入力!Q100="","",②選手情報入力!Q100))</f>
        <v/>
      </c>
      <c r="Y91" s="30" t="str">
        <f>IF(E91="","",IF(②選手情報入力!O100="","",1))</f>
        <v/>
      </c>
      <c r="Z91" t="str">
        <f>IF(E91="","",IF(②選手情報入力!P100="","",IF(I91=1,VLOOKUP(②選手情報入力!P100,種目情報!$A$4:$C$35,3,FALSE),VLOOKUP(②選手情報入力!P100,種目情報!$E$4:$G$39,3,FALSE))))</f>
        <v/>
      </c>
      <c r="AA91" t="str">
        <f>IF(E91="","",IF(②選手情報入力!R100="","",IF(I91=1,種目情報!$J$4,種目情報!$J$6)))</f>
        <v/>
      </c>
      <c r="AB91" t="str">
        <f>IF(E91="","",IF(②選手情報入力!R100="","",IF(I91=1,IF(②選手情報入力!$S$6="","",②選手情報入力!$S$6),IF(②選手情報入力!$S$7="","",②選手情報入力!$S$7))))</f>
        <v/>
      </c>
      <c r="AC91" t="str">
        <f>IF(E91="","",IF(②選手情報入力!R100="","",IF(I91=1,IF(②選手情報入力!$R$6="",0,1),IF(②選手情報入力!$R$7="",0,1))))</f>
        <v/>
      </c>
      <c r="AD91" t="str">
        <f>IF(E91="","",IF(②選手情報入力!R100="","",2))</f>
        <v/>
      </c>
      <c r="AE91" t="str">
        <f>IF(E91="","",IF(②選手情報入力!T100="","",IF(I91=1,種目情報!$J$5,種目情報!$J$7)))</f>
        <v/>
      </c>
      <c r="AF91" t="str">
        <f>IF(E91="","",IF(②選手情報入力!T100="","",IF(I91=1,IF(②選手情報入力!$U$6="","",②選手情報入力!$U$6),IF(②選手情報入力!$U$7="","",②選手情報入力!$U$7))))</f>
        <v/>
      </c>
      <c r="AG91" t="str">
        <f>IF(E91="","",IF(②選手情報入力!T100="","",IF(I91=1,IF(②選手情報入力!$T$6="",0,1),IF(②選手情報入力!$T$7="",0,1))))</f>
        <v/>
      </c>
      <c r="AH91" t="str">
        <f>IF(E91="","",IF(②選手情報入力!T100="","",2))</f>
        <v/>
      </c>
    </row>
    <row r="92" spans="1: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row>
  </sheetData>
  <phoneticPr fontId="5"/>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プレシーズンゲーム</vt:lpstr>
      <vt:lpstr>注意事項</vt:lpstr>
      <vt:lpstr>①団体情報入力</vt:lpstr>
      <vt:lpstr>②選手情報入力</vt:lpstr>
      <vt:lpstr>③リレー情報確認</vt:lpstr>
      <vt:lpstr>④種目別人数</vt:lpstr>
      <vt:lpstr>　　　　　</vt:lpstr>
      <vt:lpstr>種目情報</vt:lpstr>
      <vt:lpstr>data_kyogisha</vt:lpstr>
      <vt:lpstr>data_team</vt:lpstr>
      <vt:lpstr>Sheet6</vt:lpstr>
      <vt:lpstr>Sheet1</vt:lpstr>
      <vt:lpstr>④種目別人数!Print_Area</vt:lpstr>
      <vt:lpstr>プレシーズンゲーム!Print_Area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2019-02-07T03:57:43Z</cp:lastPrinted>
  <dcterms:created xsi:type="dcterms:W3CDTF">2013-01-03T14:12:28Z</dcterms:created>
  <dcterms:modified xsi:type="dcterms:W3CDTF">2019-02-08T07:08:50Z</dcterms:modified>
  <cp:contentStatus/>
</cp:coreProperties>
</file>